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 - Normalized Data and Model" sheetId="1" r:id="rId4"/>
    <sheet state="visible" name="3 - &quot;Solver&quot; Rent Optimization" sheetId="2" r:id="rId5"/>
    <sheet state="hidden" name="__Solver__" sheetId="3" r:id="rId6"/>
    <sheet state="hidden" name="__Solver___conflict268178178" sheetId="4" r:id="rId7"/>
    <sheet state="hidden" name="__Solver___conflict192491491" sheetId="5" r:id="rId8"/>
    <sheet state="hidden" name="__Solver___conflict582224050" sheetId="6" r:id="rId9"/>
    <sheet state="hidden" name="__Solver___conflict2070666322" sheetId="7" r:id="rId10"/>
    <sheet state="hidden" name="__Solver___conflict2081663765" sheetId="8" r:id="rId11"/>
    <sheet state="visible" name=" 4- Alternative to &quot;Solver&quot;" sheetId="9" r:id="rId12"/>
    <sheet state="visible" name="Forecasting Cash Flow + Profits" sheetId="10" r:id="rId13"/>
    <sheet state="visible" name="Sheet3" sheetId="11" r:id="rId14"/>
    <sheet state="visible" name="Copy of Forecasting Cash Flow +" sheetId="12" r:id="rId15"/>
    <sheet state="visible" name="Annual Profits" sheetId="13" r:id="rId16"/>
    <sheet state="visible" name="1 - First Best-Fit Line" sheetId="14" r:id="rId17"/>
    <sheet state="visible" name="Sorting by Profitability" sheetId="15" r:id="rId18"/>
    <sheet state="visible" name="Annual Cash Flows" sheetId="16" r:id="rId19"/>
  </sheets>
  <definedNames>
    <definedName localSheetId="1" name="solver_opt">'3 - "Solver" Rent Optimization'!$T$21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73">
      <text>
        <t xml:space="preserve">Talles Tatagiba Martins de Souza:
I couldn't understand. If you go down you stante that these items are the ones that should be changed ...</t>
      </text>
    </comment>
  </commentList>
</comments>
</file>

<file path=xl/sharedStrings.xml><?xml version="1.0" encoding="utf-8"?>
<sst xmlns="http://schemas.openxmlformats.org/spreadsheetml/2006/main" count="5122" uniqueCount="527">
  <si>
    <t xml:space="preserve">key </t>
  </si>
  <si>
    <t>2020481588970310857</t>
  </si>
  <si>
    <t>Inputs from Database</t>
  </si>
  <si>
    <t>Calculated Final Values</t>
  </si>
  <si>
    <t>Calculated Intermediate Values</t>
  </si>
  <si>
    <t>Range Given:</t>
  </si>
  <si>
    <t>Chart/Scatter Plot --- normalized values on x axis</t>
  </si>
  <si>
    <t>y axis values</t>
  </si>
  <si>
    <t xml:space="preserve">                       Normalized Data Best-fit Line Parameters:</t>
  </si>
  <si>
    <t xml:space="preserve">Slope Beta </t>
  </si>
  <si>
    <t>Y-Intercept Alpha</t>
  </si>
  <si>
    <t xml:space="preserve">                                                                                    Transaction Fees:</t>
  </si>
  <si>
    <t xml:space="preserve">Long Term (LT) </t>
  </si>
  <si>
    <t>=(Monthly Rent*12)*(LT Occupancy Rate))</t>
  </si>
  <si>
    <t>Short Term (ST)</t>
  </si>
  <si>
    <t>[(Range*(Example Rent  $ minus $ 10th)) / ($ 90th minus $ 10th)] + .1</t>
  </si>
  <si>
    <t xml:space="preserve">Repeat earlier column for convenience </t>
  </si>
  <si>
    <t>h49dgY4d239ag5k</t>
  </si>
  <si>
    <t xml:space="preserve">=365*(variable cell dollars per night)*(Model forecast occupancy rate) </t>
  </si>
  <si>
    <t xml:space="preserve">= (Revenues Before Transaction fees)*(1 minus transaction  fees) </t>
  </si>
  <si>
    <t xml:space="preserve">Watershed property ID </t>
  </si>
  <si>
    <t xml:space="preserve">location ID </t>
  </si>
  <si>
    <t xml:space="preserve">property type (Apartment or House) </t>
  </si>
  <si>
    <t xml:space="preserve">Number of Bedrooms (1 or 2) </t>
  </si>
  <si>
    <t>LT - Monthly Rent</t>
  </si>
  <si>
    <t>LT occupancy rate</t>
  </si>
  <si>
    <t>LT Annual Revenues</t>
  </si>
  <si>
    <t xml:space="preserve">ST Example $ Rent </t>
  </si>
  <si>
    <t>ST Example Occupancy Rate</t>
  </si>
  <si>
    <t>ST -  $ 10th percentile rent</t>
  </si>
  <si>
    <t>ST - $ 90th percentile rent</t>
  </si>
  <si>
    <t xml:space="preserve">$ 90th minus $ 10th </t>
  </si>
  <si>
    <t xml:space="preserve">Example $ Rent minus $ 10th </t>
  </si>
  <si>
    <t>ST Example Nightly Rent Normalized to Percentile</t>
  </si>
  <si>
    <t xml:space="preserve"> SOLVER  "Variable Cell" - Rent in Dollars per Night (ST) </t>
  </si>
  <si>
    <t>L2Z+</t>
  </si>
  <si>
    <t>WQcK</t>
  </si>
  <si>
    <t>Variable Cell Dollars Normalized to Percentile (using formula in Guide spreadsheet)</t>
  </si>
  <si>
    <t xml:space="preserve">Model forecast occupancy = (Beta*( Dollars Normalized to Percentile)) + Alpha </t>
  </si>
  <si>
    <t>SOLVER "Objective"-  Forecast ST Annual Revenues Before Transaction Fees</t>
  </si>
  <si>
    <t>Forecast ST Annual Revenues After Transaction Fees</t>
  </si>
  <si>
    <t>W1</t>
  </si>
  <si>
    <t>L9531</t>
  </si>
  <si>
    <t>apartment</t>
  </si>
  <si>
    <t>W10</t>
  </si>
  <si>
    <t>L9533</t>
  </si>
  <si>
    <t>W100</t>
  </si>
  <si>
    <t>L1944</t>
  </si>
  <si>
    <t>W101</t>
  </si>
  <si>
    <t>L15257</t>
  </si>
  <si>
    <t>W102</t>
  </si>
  <si>
    <t>W103</t>
  </si>
  <si>
    <t>house</t>
  </si>
  <si>
    <t>W104</t>
  </si>
  <si>
    <t>W105</t>
  </si>
  <si>
    <t>L15260</t>
  </si>
  <si>
    <t>W106</t>
  </si>
  <si>
    <t>W107</t>
  </si>
  <si>
    <t>W108</t>
  </si>
  <si>
    <t>W109</t>
  </si>
  <si>
    <t>L15264</t>
  </si>
  <si>
    <t>W11</t>
  </si>
  <si>
    <t>W110</t>
  </si>
  <si>
    <t>W111</t>
  </si>
  <si>
    <t>W112</t>
  </si>
  <si>
    <t>W113</t>
  </si>
  <si>
    <t>L15278</t>
  </si>
  <si>
    <t>W114</t>
  </si>
  <si>
    <t>W115</t>
  </si>
  <si>
    <t>W116</t>
  </si>
  <si>
    <t>W117</t>
  </si>
  <si>
    <t>L15280</t>
  </si>
  <si>
    <t>W118</t>
  </si>
  <si>
    <t>W119</t>
  </si>
  <si>
    <t>W12</t>
  </si>
  <si>
    <t>W120</t>
  </si>
  <si>
    <t>W121</t>
  </si>
  <si>
    <t>L463</t>
  </si>
  <si>
    <t>W122</t>
  </si>
  <si>
    <t>W123</t>
  </si>
  <si>
    <t>W124</t>
  </si>
  <si>
    <t>W125</t>
  </si>
  <si>
    <t>L464</t>
  </si>
  <si>
    <t>W126</t>
  </si>
  <si>
    <t>W127</t>
  </si>
  <si>
    <t>Note: if "optimal rent" is less than this value, use this value</t>
  </si>
  <si>
    <t>W128</t>
  </si>
  <si>
    <t xml:space="preserve">Use MS "If" statement </t>
  </si>
  <si>
    <t>W129</t>
  </si>
  <si>
    <t>L2314</t>
  </si>
  <si>
    <t>W13</t>
  </si>
  <si>
    <t>L9534</t>
  </si>
  <si>
    <t>W130</t>
  </si>
  <si>
    <t>W131</t>
  </si>
  <si>
    <t>W132</t>
  </si>
  <si>
    <t>W133</t>
  </si>
  <si>
    <t>L2318</t>
  </si>
  <si>
    <t>Repeat for Convenience</t>
  </si>
  <si>
    <t>Interim Result 1</t>
  </si>
  <si>
    <t>W134</t>
  </si>
  <si>
    <t>Interim Result 2</t>
  </si>
  <si>
    <t>Interim Result 3</t>
  </si>
  <si>
    <t>=[(Beta*Interim result 2)/(Interim result 1)) - Alpha] * [Interim result 3]</t>
  </si>
  <si>
    <t xml:space="preserve">If(Optimal $ Rent &gt; 10th Percentile $ Rent, Optimal rent, else 10th percentile Rent) </t>
  </si>
  <si>
    <t>W135</t>
  </si>
  <si>
    <t xml:space="preserve">' ((Correct $ rent) minus (Interim Result 2)) /  (Interim Result 1) </t>
  </si>
  <si>
    <t xml:space="preserve">=((Beta)*(Rent Normalized to Percentile) + Alpha) </t>
  </si>
  <si>
    <t xml:space="preserve">=(correct $ Rent)*(Forecast Occupancy Rate) </t>
  </si>
  <si>
    <t>W136</t>
  </si>
  <si>
    <t xml:space="preserve">=(Forecast ST Revenues)*(1 minus transaction  fees) </t>
  </si>
  <si>
    <t>W137</t>
  </si>
  <si>
    <t>L2323</t>
  </si>
  <si>
    <t>W138</t>
  </si>
  <si>
    <t>W139</t>
  </si>
  <si>
    <t>Correct $ Rent, given constraint that rent must be &gt;= 10th percentile</t>
  </si>
  <si>
    <t xml:space="preserve">Dollars Normalized to Percentile </t>
  </si>
  <si>
    <t>W14</t>
  </si>
  <si>
    <t xml:space="preserve">10th Percentile $ Rent </t>
  </si>
  <si>
    <t>1.25*($ 90th - $ 10th)</t>
  </si>
  <si>
    <t>W140</t>
  </si>
  <si>
    <t xml:space="preserve">$ 10th - (($ 90th - $ 10th)/8)) </t>
  </si>
  <si>
    <t>1.25*($ 90th - $ 10th)/(2*beta)</t>
  </si>
  <si>
    <t>Optimal Rent</t>
  </si>
  <si>
    <t>Correct Rent Normalized to Percentile</t>
  </si>
  <si>
    <t xml:space="preserve">Correct Forecast Occupancy Rate </t>
  </si>
  <si>
    <t>W141</t>
  </si>
  <si>
    <t>L2325</t>
  </si>
  <si>
    <t>Forecast ST Revenues Before Transaction Fees</t>
  </si>
  <si>
    <t>Forecast ST Revenues After Transaction Fees</t>
  </si>
  <si>
    <t>W142</t>
  </si>
  <si>
    <t>W143</t>
  </si>
  <si>
    <t>W144</t>
  </si>
  <si>
    <t>W145</t>
  </si>
  <si>
    <t>L2338</t>
  </si>
  <si>
    <t>W146</t>
  </si>
  <si>
    <t>W147</t>
  </si>
  <si>
    <t>W148</t>
  </si>
  <si>
    <t>W149</t>
  </si>
  <si>
    <t>L3244</t>
  </si>
  <si>
    <t>W15</t>
  </si>
  <si>
    <t>W150</t>
  </si>
  <si>
    <t>W151</t>
  </si>
  <si>
    <t>W152</t>
  </si>
  <si>
    <t xml:space="preserve">Range Given (90th minus 10th) </t>
  </si>
  <si>
    <t>Use Scatter plot to find Best-fit Line Parameters:</t>
  </si>
  <si>
    <t>Y-intercept Alpha</t>
  </si>
  <si>
    <t>[(Range*(Example Percentile  minus 10th)) / (90th minus 10th)] + .1</t>
  </si>
  <si>
    <t>enter here</t>
  </si>
  <si>
    <t xml:space="preserve">ST Example Rent </t>
  </si>
  <si>
    <t>ST 10th percentile rent</t>
  </si>
  <si>
    <t>ST 90th percentile rent</t>
  </si>
  <si>
    <t>W153</t>
  </si>
  <si>
    <t>L3256</t>
  </si>
  <si>
    <t xml:space="preserve">Example $ minus $ 10th </t>
  </si>
  <si>
    <t>W154</t>
  </si>
  <si>
    <t>W155</t>
  </si>
  <si>
    <t>W156</t>
  </si>
  <si>
    <t>W157</t>
  </si>
  <si>
    <t>L3261</t>
  </si>
  <si>
    <t>W158</t>
  </si>
  <si>
    <t>W159</t>
  </si>
  <si>
    <t>W16</t>
  </si>
  <si>
    <t>W160</t>
  </si>
  <si>
    <t>W161</t>
  </si>
  <si>
    <t>L3262</t>
  </si>
  <si>
    <t>W162</t>
  </si>
  <si>
    <t>W163</t>
  </si>
  <si>
    <t>W164</t>
  </si>
  <si>
    <t>W165</t>
  </si>
  <si>
    <t>L3264</t>
  </si>
  <si>
    <t>W166</t>
  </si>
  <si>
    <t>W167</t>
  </si>
  <si>
    <t>W168</t>
  </si>
  <si>
    <t>W169</t>
  </si>
  <si>
    <t>L10126</t>
  </si>
  <si>
    <t>W17</t>
  </si>
  <si>
    <t>L4761</t>
  </si>
  <si>
    <t>W170</t>
  </si>
  <si>
    <t>W171</t>
  </si>
  <si>
    <t>W172</t>
  </si>
  <si>
    <t>W173</t>
  </si>
  <si>
    <t>L10130</t>
  </si>
  <si>
    <t>W174</t>
  </si>
  <si>
    <t>W175</t>
  </si>
  <si>
    <t>W176</t>
  </si>
  <si>
    <t>W177</t>
  </si>
  <si>
    <t>L10133</t>
  </si>
  <si>
    <t>W178</t>
  </si>
  <si>
    <t>W179</t>
  </si>
  <si>
    <t>W18</t>
  </si>
  <si>
    <t>W180</t>
  </si>
  <si>
    <t>W181</t>
  </si>
  <si>
    <t>L10136</t>
  </si>
  <si>
    <t>W182</t>
  </si>
  <si>
    <t>W183</t>
  </si>
  <si>
    <t>W184</t>
  </si>
  <si>
    <t>W185</t>
  </si>
  <si>
    <t>L1882</t>
  </si>
  <si>
    <t>W186</t>
  </si>
  <si>
    <t>W187</t>
  </si>
  <si>
    <t>W19</t>
  </si>
  <si>
    <t>W191</t>
  </si>
  <si>
    <t>L1883</t>
  </si>
  <si>
    <t>W192</t>
  </si>
  <si>
    <t>W193</t>
  </si>
  <si>
    <t>L1887</t>
  </si>
  <si>
    <t>W194</t>
  </si>
  <si>
    <t>W195</t>
  </si>
  <si>
    <t>W196</t>
  </si>
  <si>
    <t>W197</t>
  </si>
  <si>
    <t>L1902</t>
  </si>
  <si>
    <t>W198</t>
  </si>
  <si>
    <t>W199</t>
  </si>
  <si>
    <t>W2</t>
  </si>
  <si>
    <t>W20</t>
  </si>
  <si>
    <t>W200</t>
  </si>
  <si>
    <t>W201</t>
  </si>
  <si>
    <t>L1916</t>
  </si>
  <si>
    <t>W202</t>
  </si>
  <si>
    <t>W203</t>
  </si>
  <si>
    <t>W204</t>
  </si>
  <si>
    <t>W205</t>
  </si>
  <si>
    <t>L12252</t>
  </si>
  <si>
    <t>W206</t>
  </si>
  <si>
    <t>W207</t>
  </si>
  <si>
    <t>W208</t>
  </si>
  <si>
    <t>W209</t>
  </si>
  <si>
    <t>L12260</t>
  </si>
  <si>
    <t>W21</t>
  </si>
  <si>
    <t>L4765</t>
  </si>
  <si>
    <t>W210</t>
  </si>
  <si>
    <t>W211</t>
  </si>
  <si>
    <t>W218</t>
  </si>
  <si>
    <t>L16888</t>
  </si>
  <si>
    <t>W219</t>
  </si>
  <si>
    <t>W220</t>
  </si>
  <si>
    <t>W221</t>
  </si>
  <si>
    <t>L16887</t>
  </si>
  <si>
    <t>W222</t>
  </si>
  <si>
    <t>W223</t>
  </si>
  <si>
    <t>W224</t>
  </si>
  <si>
    <t>W225</t>
  </si>
  <si>
    <t>L16898</t>
  </si>
  <si>
    <t>W226</t>
  </si>
  <si>
    <t>W227</t>
  </si>
  <si>
    <t>W228</t>
  </si>
  <si>
    <t>W229</t>
  </si>
  <si>
    <t>L16890</t>
  </si>
  <si>
    <t>W230</t>
  </si>
  <si>
    <t>W231</t>
  </si>
  <si>
    <t>W232</t>
  </si>
  <si>
    <t>W235</t>
  </si>
  <si>
    <t>L14416</t>
  </si>
  <si>
    <t>W236</t>
  </si>
  <si>
    <t>W237</t>
  </si>
  <si>
    <t>L14418</t>
  </si>
  <si>
    <t>W238</t>
  </si>
  <si>
    <t>W239</t>
  </si>
  <si>
    <t>W240</t>
  </si>
  <si>
    <t>W241</t>
  </si>
  <si>
    <t>L14419</t>
  </si>
  <si>
    <t>W242</t>
  </si>
  <si>
    <t>W243</t>
  </si>
  <si>
    <t>W244</t>
  </si>
  <si>
    <t>W3</t>
  </si>
  <si>
    <t>W31</t>
  </si>
  <si>
    <t>L4794</t>
  </si>
  <si>
    <t>W32</t>
  </si>
  <si>
    <t>W33</t>
  </si>
  <si>
    <t>L4804</t>
  </si>
  <si>
    <t>W34</t>
  </si>
  <si>
    <t>W35</t>
  </si>
  <si>
    <t>W55</t>
  </si>
  <si>
    <t>L11480</t>
  </si>
  <si>
    <t>W56</t>
  </si>
  <si>
    <t>W57</t>
  </si>
  <si>
    <t>L11495</t>
  </si>
  <si>
    <t>W58</t>
  </si>
  <si>
    <t>W59</t>
  </si>
  <si>
    <t>W36</t>
  </si>
  <si>
    <t>W60</t>
  </si>
  <si>
    <t>W61</t>
  </si>
  <si>
    <t>L1734</t>
  </si>
  <si>
    <t>W62</t>
  </si>
  <si>
    <t>W63</t>
  </si>
  <si>
    <t>W64</t>
  </si>
  <si>
    <t>W65</t>
  </si>
  <si>
    <t>L1735</t>
  </si>
  <si>
    <t>W66</t>
  </si>
  <si>
    <t>W37</t>
  </si>
  <si>
    <t>L11419</t>
  </si>
  <si>
    <t>W38</t>
  </si>
  <si>
    <t>W39</t>
  </si>
  <si>
    <t>L11421</t>
  </si>
  <si>
    <t>W4</t>
  </si>
  <si>
    <t>W40</t>
  </si>
  <si>
    <t>W41</t>
  </si>
  <si>
    <t>W42</t>
  </si>
  <si>
    <t>W22</t>
  </si>
  <si>
    <t>W23</t>
  </si>
  <si>
    <t>W24</t>
  </si>
  <si>
    <t>W25</t>
  </si>
  <si>
    <t>L4770</t>
  </si>
  <si>
    <t>W26</t>
  </si>
  <si>
    <t>W27</t>
  </si>
  <si>
    <t>W28</t>
  </si>
  <si>
    <t>W29</t>
  </si>
  <si>
    <t>W43</t>
  </si>
  <si>
    <t>L11427</t>
  </si>
  <si>
    <t>W30</t>
  </si>
  <si>
    <t>W44</t>
  </si>
  <si>
    <t>W45</t>
  </si>
  <si>
    <t>L11431</t>
  </si>
  <si>
    <t>W46</t>
  </si>
  <si>
    <t>W47</t>
  </si>
  <si>
    <t>W48</t>
  </si>
  <si>
    <t>W188</t>
  </si>
  <si>
    <t>W189</t>
  </si>
  <si>
    <t>W49</t>
  </si>
  <si>
    <t>L11434</t>
  </si>
  <si>
    <t>W190</t>
  </si>
  <si>
    <t>W5</t>
  </si>
  <si>
    <t>L9532</t>
  </si>
  <si>
    <t>W50</t>
  </si>
  <si>
    <t>W51</t>
  </si>
  <si>
    <t>W212</t>
  </si>
  <si>
    <t>W213</t>
  </si>
  <si>
    <t>L12264</t>
  </si>
  <si>
    <t>W214</t>
  </si>
  <si>
    <t>W215</t>
  </si>
  <si>
    <t>W216</t>
  </si>
  <si>
    <t>W217</t>
  </si>
  <si>
    <t>W233</t>
  </si>
  <si>
    <t>W52</t>
  </si>
  <si>
    <t>W234</t>
  </si>
  <si>
    <t>W53</t>
  </si>
  <si>
    <t>W54</t>
  </si>
  <si>
    <t>W6</t>
  </si>
  <si>
    <t>W67</t>
  </si>
  <si>
    <t>W68</t>
  </si>
  <si>
    <t>W69</t>
  </si>
  <si>
    <t>L1736</t>
  </si>
  <si>
    <t>W7</t>
  </si>
  <si>
    <t>W70</t>
  </si>
  <si>
    <t>W71</t>
  </si>
  <si>
    <t>W72</t>
  </si>
  <si>
    <t>W73</t>
  </si>
  <si>
    <t>L1737</t>
  </si>
  <si>
    <t>W74</t>
  </si>
  <si>
    <t>W75</t>
  </si>
  <si>
    <t>W76</t>
  </si>
  <si>
    <t>W77</t>
  </si>
  <si>
    <t>L1738</t>
  </si>
  <si>
    <t>W78</t>
  </si>
  <si>
    <t>W79</t>
  </si>
  <si>
    <t>W8</t>
  </si>
  <si>
    <t>W80</t>
  </si>
  <si>
    <t>W81</t>
  </si>
  <si>
    <t>L1940</t>
  </si>
  <si>
    <t>W82</t>
  </si>
  <si>
    <t>W83</t>
  </si>
  <si>
    <t>W84</t>
  </si>
  <si>
    <t>W85</t>
  </si>
  <si>
    <t>L1941</t>
  </si>
  <si>
    <t>W86</t>
  </si>
  <si>
    <t>W87</t>
  </si>
  <si>
    <t>W88</t>
  </si>
  <si>
    <t>W89</t>
  </si>
  <si>
    <t>L1942</t>
  </si>
  <si>
    <t>W9</t>
  </si>
  <si>
    <t>W90</t>
  </si>
  <si>
    <t>W91</t>
  </si>
  <si>
    <t>W92</t>
  </si>
  <si>
    <t>W93</t>
  </si>
  <si>
    <t>L1943</t>
  </si>
  <si>
    <t>W94</t>
  </si>
  <si>
    <t>W95</t>
  </si>
  <si>
    <t>W96</t>
  </si>
  <si>
    <t>W97</t>
  </si>
  <si>
    <t>W98</t>
  </si>
  <si>
    <t>W99</t>
  </si>
  <si>
    <t>Note: if "optimal rent" is less value in this column, use this value</t>
  </si>
  <si>
    <t xml:space="preserve">Three Interim Results Below are used to Calculate the Optimum Rent, using a method outside the scope of this course </t>
  </si>
  <si>
    <t xml:space="preserve">Use MS "If" statement  in this Column </t>
  </si>
  <si>
    <t xml:space="preserve">=(Correct Nightly $ Rent)*(Forecast Occupancy Rate)*365 </t>
  </si>
  <si>
    <t>Repeat Column for Convenience</t>
  </si>
  <si>
    <t>= (ST Annual Revenues After Transaction fees) minus (LT Annual Revenues)</t>
  </si>
  <si>
    <t>= (forecast occupancy rate)*(365/Ave length of stay)*(Variable cost per guest visit)</t>
  </si>
  <si>
    <t>=-(Capital Expenditure) - Utilities - (Variable Costs)</t>
  </si>
  <si>
    <t>=-Utilities - (variable costs) - Repairs and Replacements</t>
  </si>
  <si>
    <t xml:space="preserve">=-(( Capital Expenditure)/(Depreciation period - Years)) - Utilities - (Variable Costs) </t>
  </si>
  <si>
    <t xml:space="preserve">=-(( Capital Expenditure)/(Depreciation period - Years)) - Utilities - (Variable Costs) - (repairs and replacements) </t>
  </si>
  <si>
    <t xml:space="preserve">=(change in gross rental revenue) + (New Cash Out, Conversion Year) </t>
  </si>
  <si>
    <t xml:space="preserve">=(change in gross rental revenue) + (New Cash Out,-each year therafter) </t>
  </si>
  <si>
    <t xml:space="preserve">=(change in gross rental revenue) + (New Change in Profits, Conversion Year) </t>
  </si>
  <si>
    <t xml:space="preserve">= (change in gross rental revenue) + (new change in Profits, each year thereafter) </t>
  </si>
  <si>
    <t>1.25*($ 90th - $ 10th)/2*beta</t>
  </si>
  <si>
    <t>Correct Nightly $ Rent, given constraint that rent must be &gt;= 10th percentile</t>
  </si>
  <si>
    <t>Correct Nightly Rent Normalized to Percentile</t>
  </si>
  <si>
    <t>Forecast ST Annual Revenues Before Transaction Fees</t>
  </si>
  <si>
    <t>Change in Gross Rental Revenue</t>
  </si>
  <si>
    <t>Variable Costs - Conversion Year and After</t>
  </si>
  <si>
    <t xml:space="preserve">New Cash Out,  Conversion year </t>
  </si>
  <si>
    <t>New Cash Out - each year thereafter</t>
  </si>
  <si>
    <t>New Change in Profits, Conversion Year</t>
  </si>
  <si>
    <t>New Change in Profits, Each Year Thereafter</t>
  </si>
  <si>
    <t xml:space="preserve">Net Forecast Change in Cash Flow, Conversion Year </t>
  </si>
  <si>
    <t xml:space="preserve">Net Change in Cash Flow, Each Year Thereafter (for next 4 years) </t>
  </si>
  <si>
    <t>Net Change in Profits, Conversion year</t>
  </si>
  <si>
    <t xml:space="preserve">Net Change in Profits, each year thereafter (for next 4 years) </t>
  </si>
  <si>
    <t>FINANCIAL ASSUMPTIONS</t>
  </si>
  <si>
    <t>Capital Expenditure (conversion year only)</t>
  </si>
  <si>
    <t>Depreciation Period (years)</t>
  </si>
  <si>
    <t>Fixed Costs</t>
  </si>
  <si>
    <t xml:space="preserve">        Utilities (every year)</t>
  </si>
  <si>
    <t xml:space="preserve">       Repairs and replacements</t>
  </si>
  <si>
    <t xml:space="preserve">                conversion year only </t>
  </si>
  <si>
    <t xml:space="preserve">                each year thereafter</t>
  </si>
  <si>
    <t>Variable Costs (per guest visit)</t>
  </si>
  <si>
    <t>Average Length of Guest Stay (days)</t>
  </si>
  <si>
    <t>Transaction fees</t>
  </si>
  <si>
    <t>Net Change in Profitability Threshold (Year after conversion year)</t>
  </si>
  <si>
    <t xml:space="preserve">Note: After Completing this entire Spreadsheet and the next  </t>
  </si>
  <si>
    <t xml:space="preserve">Copy this spredsheet to a new workbook. Then Change the transaction </t>
  </si>
  <si>
    <t xml:space="preserve">fees from 30% to 40%.Then sort by profitability again. </t>
  </si>
  <si>
    <t xml:space="preserve"> How many properties now reach the $6,000 profitability threshold </t>
  </si>
  <si>
    <t>in the year after the conversion year?</t>
  </si>
  <si>
    <t>How to Calculate Changes in Annual Profits for one Property</t>
  </si>
  <si>
    <t>No Change</t>
  </si>
  <si>
    <t xml:space="preserve">Conversion to Short-Term </t>
  </si>
  <si>
    <t>Short-term - stable state</t>
  </si>
  <si>
    <t>Net changes toProfits and Losses</t>
  </si>
  <si>
    <t>Year 1</t>
  </si>
  <si>
    <t>Year 2</t>
  </si>
  <si>
    <t>Year 3</t>
  </si>
  <si>
    <t>Year 4</t>
  </si>
  <si>
    <t>Long Term Rental</t>
  </si>
  <si>
    <t>1.1 Total Rental Payments - Revenues</t>
  </si>
  <si>
    <t>Short  Term Rental</t>
  </si>
  <si>
    <t>1.2 Total Rental Payments - Revenues</t>
  </si>
  <si>
    <t xml:space="preserve">Change to Revenues for short-term conversion </t>
  </si>
  <si>
    <t xml:space="preserve">Changes in allocated expenses </t>
  </si>
  <si>
    <t xml:space="preserve">1.7 Straight-line depreciation of capital expenditure </t>
  </si>
  <si>
    <t>1.4 Replacement Costs (Fixed Cost)</t>
  </si>
  <si>
    <t>1.5 Utility Costs (Fixed Cost)</t>
  </si>
  <si>
    <t>1.6 Per-Guest Service Costs (Variable Cost)</t>
  </si>
  <si>
    <t xml:space="preserve">Total </t>
  </si>
  <si>
    <t>Net Change to Cash Flow  for short-term rental conversion</t>
  </si>
  <si>
    <t>1.7 Annual Depreciation ($30,000/5) </t>
  </si>
  <si>
    <t xml:space="preserve">Monthly Rent </t>
  </si>
  <si>
    <t>Occupancy Rate long-term</t>
  </si>
  <si>
    <t>Cash In (monthly) long-term</t>
  </si>
  <si>
    <t>Cash In (yearly)  long-term</t>
  </si>
  <si>
    <t>Nightly Rent</t>
  </si>
  <si>
    <t>Occupancy Rate short-term</t>
  </si>
  <si>
    <t>Cash In (monthly) short-term - after transaction fee</t>
  </si>
  <si>
    <t>Cash In (yearly)  short-term</t>
  </si>
  <si>
    <t xml:space="preserve">1.7 Is the only item that varies between the </t>
  </si>
  <si>
    <t xml:space="preserve">Cash Flow and Profit analyses </t>
  </si>
  <si>
    <t>Nights in an average Month</t>
  </si>
  <si>
    <t xml:space="preserve">Transaction Fees on Short-term* </t>
  </si>
  <si>
    <t xml:space="preserve">Furniture, etc. (Capital Expenditure) </t>
  </si>
  <si>
    <t>Replacements - Annual (Fixed Cost)</t>
  </si>
  <si>
    <t xml:space="preserve">Utilities - Annual (Fixed Cost) </t>
  </si>
  <si>
    <t>Variable Costs   (per Guest)</t>
  </si>
  <si>
    <t>Est. Guests per Year</t>
  </si>
  <si>
    <t>Annual Variable Cost</t>
  </si>
  <si>
    <t xml:space="preserve">Years Depreciation </t>
  </si>
  <si>
    <t>Black - numbers given in problem financial assumptions</t>
  </si>
  <si>
    <t>Blue - numbers you must input to optimize your model</t>
  </si>
  <si>
    <t>Green - outputs</t>
  </si>
  <si>
    <t>*Transaction  fees include the amounts paid to third-party services for facilitating the transaction, and hotel taxes or other occupancy fees and regulatory requirements</t>
  </si>
  <si>
    <t>Calculated Values</t>
  </si>
  <si>
    <t>Chart/Scatter Plot:</t>
  </si>
  <si>
    <t>=Monthly Rent*12*LT Occupancy Rate</t>
  </si>
  <si>
    <t>x axis values</t>
  </si>
  <si>
    <t xml:space="preserve">y axis values </t>
  </si>
  <si>
    <t>Copy The Watershed Property IDs Column to this column</t>
  </si>
  <si>
    <t xml:space="preserve">Copy "Net Change in Profits, each year thereafter (for next 4 years) " Column to this column </t>
  </si>
  <si>
    <t xml:space="preserve">Copy "Net Change in Cash Flow, Conversion Year" to this Column </t>
  </si>
  <si>
    <t>Copy "Net Change in Cash Flow, each Year Thereafter" to this Column</t>
  </si>
  <si>
    <t xml:space="preserve">Use Data/Sort/Descending on the Profitability Column - and "Expand the Selection" to rank properties from most to least profitable </t>
  </si>
  <si>
    <t>Identify the Group of all Watershed IDs for properties with at least $6,000 in net change in profits</t>
  </si>
  <si>
    <t>Check how many individual properties in the group are cash flow positive by the end of the Conversion year</t>
  </si>
  <si>
    <t>Sum the Conversion  YR and Subsequent Year Net Change in Cash Flows Columns to check how many individual properties in the Group are cash flow positive by the end of the Subsequent year</t>
  </si>
  <si>
    <t>How to Calculate Changes in Annual Cash Flow for One Property</t>
  </si>
  <si>
    <t>This Template Spreadsheet shows how to track changes in CASH IN and CASH OUT when converting one long-term rental unit into a short-term rental unit.</t>
  </si>
  <si>
    <t>Net Change in Cash Flow is total change before any division between Watershed, Inc. (the property manager) and the property's owner.</t>
  </si>
  <si>
    <t>All amounts are rounded to the nearest dollar.</t>
  </si>
  <si>
    <t>All CASH required for Conversion is assumed to be spent at the beginning of Year 2</t>
  </si>
  <si>
    <t>Net changes to CASH FLOW</t>
  </si>
  <si>
    <t xml:space="preserve">1.1 Total Rental Payments - CASH IN </t>
  </si>
  <si>
    <t xml:space="preserve">1.2 Total Rental Payments - CASH IN </t>
  </si>
  <si>
    <t>Change to CASH IN  for short-term rental conversion</t>
  </si>
  <si>
    <t xml:space="preserve">Change in CASH OUT for short-term rental </t>
  </si>
  <si>
    <t>1.3 Conversion Expense (Capital Expenditure)</t>
  </si>
  <si>
    <t>All Inputs for the Template Above</t>
  </si>
  <si>
    <t>Long-Term Rental</t>
  </si>
  <si>
    <t xml:space="preserve">Short-Term Rental - same property type and location </t>
  </si>
  <si>
    <t>Furniture, etc. (Capital Expenditure)  - YR 2</t>
  </si>
  <si>
    <t>Replacements - Annual (Fixed Cost) - YR 3</t>
  </si>
  <si>
    <t>Black - numbers given in the Financial Assumptions</t>
  </si>
  <si>
    <t>Green - outputs for the CASH FLOW spreadsheet above</t>
  </si>
  <si>
    <t>Financial Assumptions &amp; Details</t>
  </si>
  <si>
    <t>1.1 Long-Term Rental Payments</t>
  </si>
  <si>
    <r>
      <t xml:space="preserve">Calculated as: monthly rent for that property type and location (zip code), multiplied by average occupancy rate of </t>
    </r>
    <r>
      <rPr>
        <rFont val="Calibri"/>
        <b/>
        <color theme="1"/>
        <sz val="12.0"/>
      </rPr>
      <t>.973</t>
    </r>
    <r>
      <rPr>
        <rFont val="Calibri"/>
        <color theme="1"/>
        <sz val="12.0"/>
      </rPr>
      <t xml:space="preserve">. </t>
    </r>
  </si>
  <si>
    <t>Occupancy rate for long-term rentals is given and fixed, based on the assumption units are rented for 36 months out of every 37, or 97.3% of the time.</t>
  </si>
  <si>
    <t>1.2 Short-TermRental Payments</t>
  </si>
  <si>
    <r>
      <t xml:space="preserve">Calculated as nightly rent for that property type and location, multiplied </t>
    </r>
    <r>
      <rPr>
        <rFont val="Calibri"/>
        <b/>
        <color theme="1"/>
        <sz val="12.0"/>
      </rPr>
      <t>30.4</t>
    </r>
    <r>
      <rPr>
        <rFont val="Calibri"/>
        <color theme="1"/>
        <sz val="12.0"/>
      </rPr>
      <t xml:space="preserve"> average days per month [365.25/12], multiplied by average occupancy rate, and subtracting a </t>
    </r>
    <r>
      <rPr>
        <rFont val="Calibri"/>
        <b/>
        <color theme="1"/>
        <sz val="12.0"/>
      </rPr>
      <t xml:space="preserve">30% </t>
    </r>
    <r>
      <rPr>
        <rFont val="Calibri"/>
        <color theme="1"/>
        <sz val="12.0"/>
      </rPr>
      <t xml:space="preserve"> fee for third-party processing, taxes and regulatory compliance </t>
    </r>
  </si>
  <si>
    <r>
      <t xml:space="preserve">Occupancy rates for short-term rentals will be an estimate from predictive model that you will develop, specific to that type of unit in that location </t>
    </r>
    <r>
      <rPr>
        <rFont val="Calibri"/>
        <i/>
        <color theme="1"/>
        <sz val="12.0"/>
      </rPr>
      <t>at the nightly rent you choose</t>
    </r>
    <r>
      <rPr>
        <rFont val="Calibri"/>
        <color theme="1"/>
        <sz val="12.0"/>
      </rPr>
      <t xml:space="preserve">. </t>
    </r>
  </si>
  <si>
    <t xml:space="preserve">Note further that your model's short-term occupancy rate for each type of unit and location will be needed in order below to calculate the "Variable costs per short-term rental" item. </t>
  </si>
  <si>
    <r>
      <t xml:space="preserve">1.3 Capital Expenditure for Conversion to Short-Term Rental  (Furniture, Kitchen Equipment, Linens, etc.) This is assumed to be </t>
    </r>
    <r>
      <rPr>
        <rFont val="Calibri"/>
        <b/>
        <color theme="1"/>
        <sz val="12.0"/>
      </rPr>
      <t>$30,000</t>
    </r>
    <r>
      <rPr>
        <rFont val="Calibri"/>
        <color theme="1"/>
        <sz val="12.0"/>
      </rPr>
      <t xml:space="preserve">. </t>
    </r>
  </si>
  <si>
    <t xml:space="preserve">Cash out is assumed to occur in the first month that a unit is rented short-term. For example, if January of Year 1 is the first month a unit is rented short term all $30,000 cash is assumed to be paid out in January of Year 1. </t>
  </si>
  <si>
    <t xml:space="preserve">1.4 Fixed Cost - Annual Replacement of Furniture, Kitchenware, Linens, etc as they wear out.  </t>
  </si>
  <si>
    <r>
      <t xml:space="preserve">Assumed to be </t>
    </r>
    <r>
      <rPr>
        <rFont val="Calibri"/>
        <b/>
        <color rgb="FF000000"/>
        <sz val="12.0"/>
      </rPr>
      <t>$6,000</t>
    </r>
    <r>
      <rPr>
        <rFont val="Calibri"/>
        <color rgb="FF000000"/>
        <sz val="12.0"/>
      </rPr>
      <t xml:space="preserve"> per year - and begins after Year 1. Note that the cost of goods that wear out in a year or less is"expensed" on a P&amp;L statement - that is, it is NOT depreciated.</t>
    </r>
  </si>
  <si>
    <r>
      <t>1.5 Additional Fixed Costs - Monthly Utility Bills for Water, electricity, gas, garbage pickup, internet connectivity, etc) assumed to be</t>
    </r>
    <r>
      <rPr>
        <rFont val="Calibri"/>
        <b/>
        <color theme="1"/>
        <sz val="12.0"/>
      </rPr>
      <t xml:space="preserve"> $300</t>
    </r>
    <r>
      <rPr>
        <rFont val="Calibri"/>
        <color theme="1"/>
        <sz val="12.0"/>
      </rPr>
      <t xml:space="preserve"> per month or </t>
    </r>
    <r>
      <rPr>
        <rFont val="Calibri"/>
        <b/>
        <color theme="1"/>
        <sz val="12.0"/>
      </rPr>
      <t>$3600</t>
    </r>
    <r>
      <rPr>
        <rFont val="Calibri"/>
        <color theme="1"/>
        <sz val="12.0"/>
      </rPr>
      <t xml:space="preserve"> per year  for all units and locations.</t>
    </r>
  </si>
  <si>
    <r>
      <t xml:space="preserve">1.6 Variable Costs per short-term rental. </t>
    </r>
    <r>
      <rPr>
        <rFont val="Calibri"/>
        <b/>
        <color theme="1"/>
        <sz val="12.0"/>
      </rPr>
      <t>$100</t>
    </r>
    <r>
      <rPr>
        <rFont val="Calibri"/>
        <color theme="1"/>
        <sz val="12.0"/>
      </rPr>
      <t xml:space="preserve"> per guest stay is assumed to be the cost of providing cleaning and new linens to each guest andmeeting them at the beginning of their stay ("key service").</t>
    </r>
  </si>
  <si>
    <t xml:space="preserve">Note that Variable costs are not per night, but per each unique guest. </t>
  </si>
  <si>
    <t>It is therefore necessary to estimate the average length of each guest stay stay. For example, a unit with 66% occupancy (66% chosen arbitrarily) could have either 20 guests who each stayed for one night</t>
  </si>
  <si>
    <t>for a variable cost of 20*$100 or $2,000 per month, or 5 guests who each stayed for an average of 4 nights, for 4*$100 or $4,000 per month.</t>
  </si>
  <si>
    <r>
      <t xml:space="preserve">Assume here that the average length of stay for short-term rentals is </t>
    </r>
    <r>
      <rPr>
        <rFont val="Calibri"/>
        <b/>
        <color theme="1"/>
        <sz val="12.0"/>
      </rPr>
      <t xml:space="preserve">3 </t>
    </r>
    <r>
      <rPr>
        <rFont val="Calibri"/>
        <color theme="1"/>
        <sz val="12.0"/>
      </rPr>
      <t>nights</t>
    </r>
    <r>
      <rPr>
        <rFont val="Calibri"/>
        <color theme="1"/>
        <sz val="12.0"/>
      </rPr>
      <t>. Therefore the correct formula for estimating variable costs is (average number of days occupied per month)/3 =  (occupancy rate*30.44)/3.</t>
    </r>
  </si>
  <si>
    <t>1.7 Straight-Line Depreciation of Capital Expenditure</t>
  </si>
  <si>
    <t xml:space="preserve">The $30,000 cost of furniture and equipment for conversion is allocated at the rate of $6,000 per year using a simple "straight-line" 5 year depreciation </t>
  </si>
  <si>
    <t>All items are rounded to the nearest dollar.</t>
  </si>
  <si>
    <r>
      <t xml:space="preserve">The following are </t>
    </r>
    <r>
      <rPr>
        <rFont val="Calibri"/>
        <color rgb="FFFF0000"/>
        <sz val="12.0"/>
      </rPr>
      <t>not</t>
    </r>
    <r>
      <rPr>
        <rFont val="Calibri"/>
        <color theme="1"/>
        <sz val="12.0"/>
      </rPr>
      <t xml:space="preserve"> shown in the Cash Flow calculations, and can be ignored in solving this problem, because they are assumed to be </t>
    </r>
    <r>
      <rPr>
        <rFont val="Calibri"/>
        <color rgb="FFFF0000"/>
        <sz val="12.0"/>
      </rPr>
      <t>unchanged</t>
    </r>
    <r>
      <rPr>
        <rFont val="Calibri"/>
        <color theme="1"/>
        <sz val="12.0"/>
      </rPr>
      <t xml:space="preserve"> between Long-term and Short-term rentals:</t>
    </r>
  </si>
  <si>
    <t xml:space="preserve">Construction, purchase, or lease of the building itself.  Repairs and Routine Maintenance expenses that are unchanged between long-term and short-term rental. </t>
  </si>
  <si>
    <t xml:space="preserve"> Insurance, Property Taxes, and General and Administrative expenses such as bookkeeping for both Watershed and property owners.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</si>
</sst>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quot;#,##0_);[Red]\(&quot;$&quot;#,##0\)"/>
    <numFmt numFmtId="165" formatCode="&quot;$&quot;#,##0"/>
    <numFmt numFmtId="166" formatCode="&quot;$&quot;#,##0;[Red]&quot;$&quot;#,##0"/>
    <numFmt numFmtId="167" formatCode="0.0%"/>
    <numFmt numFmtId="168" formatCode="&quot;$&quot;#,##0.00_);[Red]\(&quot;$&quot;#,##0.00\)"/>
    <numFmt numFmtId="169" formatCode="0.0"/>
    <numFmt numFmtId="170" formatCode="&quot;$&quot;#,##0.00"/>
    <numFmt numFmtId="171" formatCode="0.000"/>
  </numFmts>
  <fonts count="24">
    <font>
      <sz val="12.0"/>
      <color theme="1"/>
      <name val="Arial"/>
    </font>
    <font>
      <color theme="1"/>
      <name val="Calibri"/>
    </font>
    <font>
      <sz val="12.0"/>
      <color rgb="FF0000FF"/>
      <name val="Calibri"/>
    </font>
    <font>
      <sz val="12.0"/>
      <color rgb="FF006100"/>
      <name val="Calibri"/>
    </font>
    <font>
      <sz val="12.0"/>
      <color rgb="FF9C6500"/>
      <name val="Calibri"/>
    </font>
    <font>
      <sz val="12.0"/>
      <color theme="1"/>
      <name val="Calibri"/>
    </font>
    <font>
      <b/>
      <sz val="12.0"/>
      <color theme="1"/>
      <name val="Calibri"/>
    </font>
    <font>
      <sz val="11.0"/>
      <color rgb="FF000000"/>
      <name val="Calibri"/>
    </font>
    <font>
      <sz val="11.0"/>
      <color rgb="FF1155CC"/>
      <name val="Inconsolata"/>
    </font>
    <font>
      <sz val="12.0"/>
      <color rgb="FF3F3F76"/>
      <name val="Calibri"/>
    </font>
    <font>
      <b/>
      <sz val="12.0"/>
      <color rgb="FF9C6500"/>
      <name val="Calibri"/>
    </font>
    <font>
      <b/>
      <sz val="12.0"/>
      <color rgb="FF006100"/>
      <name val="Calibri"/>
    </font>
    <font>
      <sz val="12.0"/>
      <color rgb="FF000000"/>
      <name val="Calibri"/>
    </font>
    <font>
      <sz val="11.0"/>
      <color rgb="FF7E3794"/>
      <name val="Inconsolata"/>
    </font>
    <font>
      <sz val="11.0"/>
      <color rgb="FF4285F4"/>
      <name val="Inconsolata"/>
    </font>
    <font>
      <sz val="11.0"/>
      <color rgb="FF000000"/>
      <name val="Inconsolata"/>
    </font>
    <font>
      <sz val="11.0"/>
      <color rgb="FF11A9CC"/>
      <name val="Inconsolata"/>
    </font>
    <font>
      <b/>
      <sz val="12.0"/>
      <color rgb="FF000000"/>
      <name val="Calibri"/>
    </font>
    <font>
      <b/>
      <sz val="16.0"/>
      <color theme="1"/>
      <name val="Calibri"/>
    </font>
    <font>
      <b/>
      <i/>
      <sz val="12.0"/>
      <color theme="1"/>
      <name val="Calibri"/>
    </font>
    <font>
      <b/>
      <sz val="12.0"/>
      <color rgb="FF0000FF"/>
      <name val="Calibri"/>
    </font>
    <font>
      <b/>
      <sz val="12.0"/>
      <color rgb="FF008000"/>
      <name val="Calibri"/>
    </font>
    <font>
      <sz val="12.0"/>
      <color rgb="FFFF0000"/>
      <name val="Calibri"/>
    </font>
    <font>
      <sz val="10.0"/>
      <color theme="1"/>
      <name val="Calibri"/>
    </font>
  </fonts>
  <fills count="6">
    <fill>
      <patternFill patternType="none"/>
    </fill>
    <fill>
      <patternFill patternType="lightGray"/>
    </fill>
    <fill>
      <patternFill patternType="solid">
        <fgColor rgb="FFC6EFCE"/>
        <bgColor rgb="FFC6EFCE"/>
      </patternFill>
    </fill>
    <fill>
      <patternFill patternType="solid">
        <fgColor rgb="FFFFEB9C"/>
        <bgColor rgb="FFFFEB9C"/>
      </patternFill>
    </fill>
    <fill>
      <patternFill patternType="solid">
        <fgColor rgb="FFFFFFFF"/>
        <bgColor rgb="FFFFFFFF"/>
      </patternFill>
    </fill>
    <fill>
      <patternFill patternType="solid">
        <fgColor rgb="FFFFCC99"/>
        <bgColor rgb="FFFFCC99"/>
      </patternFill>
    </fill>
  </fills>
  <borders count="32">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7F7F7F"/>
      </left>
      <right style="thin">
        <color rgb="FF7F7F7F"/>
      </right>
      <top style="thin">
        <color rgb="FF7F7F7F"/>
      </top>
      <bottom style="thin">
        <color rgb="FF7F7F7F"/>
      </bottom>
    </border>
    <border>
      <left style="thin">
        <color rgb="FF000000"/>
      </left>
      <right style="thin">
        <color rgb="FF000000"/>
      </right>
      <top/>
      <bottom/>
    </border>
    <border>
      <left style="thin">
        <color rgb="FF000000"/>
      </left>
      <bottom style="thin">
        <color rgb="FF000000"/>
      </bottom>
    </border>
    <border>
      <left style="thin">
        <color rgb="FF000000"/>
      </left>
      <right style="thin">
        <color rgb="FF000000"/>
      </right>
      <bottom style="thin">
        <color rgb="FF000000"/>
      </bottom>
    </border>
    <border>
      <left/>
      <right style="thin">
        <color rgb="FF000000"/>
      </right>
      <top style="thin">
        <color rgb="FF000000"/>
      </top>
      <bottom/>
    </border>
    <border>
      <left/>
      <right/>
      <top style="thin">
        <color rgb="FF000000"/>
      </top>
      <bottom/>
    </border>
    <border>
      <left style="thin">
        <color rgb="FF000000"/>
      </left>
      <right/>
      <top style="thin">
        <color rgb="FF000000"/>
      </top>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right style="thin">
        <color rgb="FF000000"/>
      </right>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bottom style="thin">
        <color rgb="FF000000"/>
      </bottom>
    </border>
    <border>
      <left style="thin">
        <color rgb="FF000000"/>
      </left>
      <right/>
      <top/>
      <bottom/>
    </border>
    <border>
      <left/>
      <right/>
      <top/>
      <bottom/>
    </border>
    <border>
      <top style="thin">
        <color rgb="FF000000"/>
      </top>
    </border>
    <border>
      <left style="thin">
        <color rgb="FF000000"/>
      </left>
    </border>
    <border>
      <bottom style="thin">
        <color rgb="FF000000"/>
      </bottom>
    </border>
    <border>
      <left/>
      <right style="thin">
        <color rgb="FF000000"/>
      </right>
      <top/>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0" fillId="0" fontId="1" numFmtId="0" xfId="0" applyFont="1"/>
    <xf quotePrefix="1" borderId="0" fillId="0" fontId="1" numFmtId="0" xfId="0" applyAlignment="1" applyFont="1">
      <alignment readingOrder="0"/>
    </xf>
    <xf borderId="1" fillId="0" fontId="2" numFmtId="0" xfId="0" applyBorder="1" applyFont="1"/>
    <xf borderId="1" fillId="2" fontId="3" numFmtId="0" xfId="0" applyBorder="1" applyFill="1" applyFont="1"/>
    <xf borderId="1" fillId="3" fontId="4" numFmtId="0" xfId="0" applyBorder="1" applyFill="1" applyFont="1"/>
    <xf borderId="2" fillId="0" fontId="5" numFmtId="0" xfId="0" applyBorder="1" applyFont="1"/>
    <xf borderId="3" fillId="0" fontId="6" numFmtId="0" xfId="0" applyBorder="1" applyFont="1"/>
    <xf borderId="3" fillId="0" fontId="5" numFmtId="0" xfId="0" applyBorder="1" applyFont="1"/>
    <xf quotePrefix="1" borderId="0" fillId="0" fontId="6" numFmtId="0" xfId="0" applyFont="1"/>
    <xf borderId="0" fillId="0" fontId="6" numFmtId="0" xfId="0" applyFont="1"/>
    <xf borderId="3" fillId="0" fontId="6" numFmtId="9" xfId="0" applyBorder="1" applyFont="1" applyNumberFormat="1"/>
    <xf quotePrefix="1" borderId="2" fillId="0" fontId="5" numFmtId="0" xfId="0" applyBorder="1" applyFont="1"/>
    <xf borderId="0" fillId="0" fontId="5" numFmtId="0" xfId="0" applyFont="1"/>
    <xf borderId="1" fillId="0" fontId="2" numFmtId="0" xfId="0" applyAlignment="1" applyBorder="1" applyFont="1">
      <alignment readingOrder="0"/>
    </xf>
    <xf borderId="0" fillId="0" fontId="1" numFmtId="0" xfId="0" applyAlignment="1" applyFont="1">
      <alignment readingOrder="0"/>
    </xf>
    <xf quotePrefix="1" borderId="0" fillId="0" fontId="5" numFmtId="0" xfId="0" applyFont="1"/>
    <xf quotePrefix="1" borderId="3" fillId="0" fontId="5" numFmtId="0" xfId="0" applyBorder="1" applyFont="1"/>
    <xf borderId="4" fillId="0" fontId="2" numFmtId="0" xfId="0" applyBorder="1" applyFont="1"/>
    <xf borderId="5" fillId="0" fontId="2" numFmtId="0" xfId="0" applyBorder="1" applyFont="1"/>
    <xf borderId="6" fillId="3" fontId="4" numFmtId="0" xfId="0" applyBorder="1" applyFont="1"/>
    <xf borderId="7" fillId="2" fontId="3" numFmtId="0" xfId="0" applyBorder="1" applyFont="1"/>
    <xf borderId="4" fillId="0" fontId="5" numFmtId="0" xfId="0" applyBorder="1" applyFont="1"/>
    <xf borderId="0" fillId="0" fontId="7" numFmtId="0" xfId="0" applyAlignment="1" applyFont="1">
      <alignment readingOrder="0" shrinkToFit="0" vertical="bottom" wrapText="0"/>
    </xf>
    <xf borderId="0" fillId="0" fontId="7" numFmtId="0" xfId="0" applyAlignment="1" applyFont="1">
      <alignment horizontal="right" readingOrder="0" shrinkToFit="0" vertical="bottom" wrapText="0"/>
    </xf>
    <xf borderId="0" fillId="0" fontId="1" numFmtId="0" xfId="0" applyAlignment="1" applyFont="1">
      <alignment readingOrder="0"/>
    </xf>
    <xf borderId="0" fillId="4" fontId="8" numFmtId="0" xfId="0" applyFill="1" applyFont="1"/>
    <xf borderId="8" fillId="2" fontId="3" numFmtId="0" xfId="0" applyBorder="1" applyFont="1"/>
    <xf borderId="9" fillId="0" fontId="2" numFmtId="0" xfId="0" applyBorder="1" applyFont="1"/>
    <xf borderId="10" fillId="0" fontId="6" numFmtId="0" xfId="0" applyBorder="1" applyFont="1"/>
    <xf borderId="11" fillId="0" fontId="6" numFmtId="0" xfId="0" applyBorder="1" applyFont="1"/>
    <xf quotePrefix="1" borderId="12" fillId="0" fontId="6" numFmtId="0" xfId="0" applyBorder="1" applyFont="1"/>
    <xf borderId="5" fillId="0" fontId="6" numFmtId="9" xfId="0" applyBorder="1" applyFont="1" applyNumberFormat="1"/>
    <xf borderId="13" fillId="5" fontId="9" numFmtId="0" xfId="0" applyBorder="1" applyFill="1" applyFont="1"/>
    <xf borderId="14" fillId="2" fontId="3" numFmtId="0" xfId="0" applyBorder="1" applyFont="1"/>
    <xf borderId="3" fillId="0" fontId="2" numFmtId="0" xfId="0" applyBorder="1" applyFont="1"/>
    <xf borderId="15" fillId="0" fontId="6" numFmtId="0" xfId="0" applyBorder="1" applyFont="1"/>
    <xf borderId="16" fillId="0" fontId="6" numFmtId="0" xfId="0" applyBorder="1" applyFont="1"/>
    <xf quotePrefix="1" borderId="17" fillId="3" fontId="4" numFmtId="0" xfId="0" applyBorder="1" applyFont="1"/>
    <xf quotePrefix="1" borderId="18" fillId="2" fontId="3" numFmtId="0" xfId="0" applyBorder="1" applyFont="1"/>
    <xf borderId="11" fillId="0" fontId="5" numFmtId="0" xfId="0" applyBorder="1" applyFont="1"/>
    <xf borderId="17" fillId="3" fontId="4" numFmtId="0" xfId="0" applyBorder="1" applyFont="1"/>
    <xf borderId="8" fillId="3" fontId="4" numFmtId="0" xfId="0" applyBorder="1" applyFont="1"/>
    <xf quotePrefix="1" borderId="8" fillId="3" fontId="4" numFmtId="0" xfId="0" applyBorder="1" applyFont="1"/>
    <xf quotePrefix="1" borderId="18" fillId="3" fontId="4" numFmtId="0" xfId="0" applyBorder="1" applyFont="1"/>
    <xf quotePrefix="1" borderId="19" fillId="3" fontId="4" numFmtId="0" xfId="0" applyBorder="1" applyFont="1"/>
    <xf quotePrefix="1" borderId="8" fillId="2" fontId="3" numFmtId="0" xfId="0" applyBorder="1" applyFont="1"/>
    <xf borderId="20" fillId="3" fontId="4" numFmtId="0" xfId="0" applyBorder="1" applyFont="1"/>
    <xf borderId="21" fillId="2" fontId="3" numFmtId="0" xfId="0" applyBorder="1" applyFont="1"/>
    <xf borderId="22" fillId="0" fontId="2" numFmtId="0" xfId="0" applyBorder="1" applyFont="1"/>
    <xf borderId="23" fillId="3" fontId="4" numFmtId="0" xfId="0" applyBorder="1" applyFont="1"/>
    <xf borderId="21" fillId="3" fontId="4" numFmtId="0" xfId="0" applyBorder="1" applyFont="1"/>
    <xf borderId="23" fillId="2" fontId="3" numFmtId="0" xfId="0" applyBorder="1" applyFont="1"/>
    <xf borderId="16" fillId="0" fontId="5" numFmtId="0" xfId="0" applyBorder="1" applyFont="1"/>
    <xf borderId="24" fillId="3" fontId="4" numFmtId="0" xfId="0" applyBorder="1" applyFont="1"/>
    <xf borderId="21" fillId="3" fontId="4" numFmtId="2" xfId="0" applyBorder="1" applyFont="1" applyNumberFormat="1"/>
    <xf borderId="21" fillId="3" fontId="10" numFmtId="0" xfId="0" applyBorder="1" applyFont="1"/>
    <xf borderId="23" fillId="3" fontId="10" numFmtId="0" xfId="0" applyBorder="1" applyFont="1"/>
    <xf quotePrefix="1" borderId="21" fillId="3" fontId="10" numFmtId="0" xfId="0" applyBorder="1" applyFont="1"/>
    <xf borderId="25" fillId="3" fontId="10" numFmtId="0" xfId="0" applyBorder="1" applyFont="1"/>
    <xf borderId="21" fillId="2" fontId="11" numFmtId="0" xfId="0" applyBorder="1" applyFont="1"/>
    <xf borderId="19" fillId="2" fontId="3" numFmtId="0" xfId="0" applyBorder="1" applyFont="1"/>
    <xf borderId="11" fillId="0" fontId="2" numFmtId="0" xfId="0" applyBorder="1" applyFont="1"/>
    <xf borderId="0" fillId="0" fontId="12" numFmtId="0" xfId="0" applyFont="1"/>
    <xf borderId="26" fillId="2" fontId="3" numFmtId="0" xfId="0" applyBorder="1" applyFont="1"/>
    <xf borderId="2" fillId="0" fontId="2" numFmtId="0" xfId="0" applyBorder="1" applyFont="1"/>
    <xf borderId="25" fillId="2" fontId="3" numFmtId="0" xfId="0" applyBorder="1" applyFont="1"/>
    <xf borderId="16" fillId="0" fontId="2" numFmtId="0" xfId="0" applyBorder="1" applyFont="1"/>
    <xf borderId="5" fillId="0" fontId="5" numFmtId="0" xfId="0" applyBorder="1" applyFont="1"/>
    <xf quotePrefix="1" borderId="1" fillId="0" fontId="6" numFmtId="0" xfId="0" applyBorder="1" applyFont="1"/>
    <xf borderId="12" fillId="0" fontId="6" numFmtId="0" xfId="0" applyBorder="1" applyFont="1"/>
    <xf borderId="4" fillId="0" fontId="6" numFmtId="0" xfId="0" applyBorder="1" applyFont="1"/>
    <xf borderId="5" fillId="0" fontId="6" numFmtId="0" xfId="0" applyBorder="1" applyFont="1"/>
    <xf borderId="10" fillId="0" fontId="2" numFmtId="0" xfId="0" applyBorder="1" applyFont="1"/>
    <xf borderId="15" fillId="0" fontId="2" numFmtId="0" xfId="0" applyBorder="1" applyFont="1"/>
    <xf borderId="0" fillId="4" fontId="13" numFmtId="0" xfId="0" applyFont="1"/>
    <xf borderId="0" fillId="4" fontId="14" numFmtId="0" xfId="0" applyFont="1"/>
    <xf borderId="0" fillId="4" fontId="15" numFmtId="0" xfId="0" applyFont="1"/>
    <xf borderId="0" fillId="4" fontId="15" numFmtId="2" xfId="0" applyFont="1" applyNumberFormat="1"/>
    <xf borderId="1" fillId="0" fontId="6" numFmtId="0" xfId="0" applyBorder="1" applyFont="1"/>
    <xf borderId="0" fillId="4" fontId="16" numFmtId="0" xfId="0" applyFont="1"/>
    <xf borderId="0" fillId="0" fontId="1" numFmtId="164" xfId="0" applyFont="1" applyNumberFormat="1"/>
    <xf borderId="0" fillId="0" fontId="5" numFmtId="164" xfId="0" applyFont="1" applyNumberFormat="1"/>
    <xf borderId="0" fillId="4" fontId="13" numFmtId="164" xfId="0" applyAlignment="1" applyFont="1" applyNumberFormat="1">
      <alignment horizontal="left"/>
    </xf>
    <xf borderId="14" fillId="3" fontId="4" numFmtId="0" xfId="0" applyBorder="1" applyFont="1"/>
    <xf borderId="3" fillId="0" fontId="17" numFmtId="9" xfId="0" applyAlignment="1" applyBorder="1" applyFont="1" applyNumberFormat="1">
      <alignment readingOrder="0"/>
    </xf>
    <xf borderId="2" fillId="0" fontId="12" numFmtId="164" xfId="0" applyAlignment="1" applyBorder="1" applyFont="1" applyNumberFormat="1">
      <alignment readingOrder="0"/>
    </xf>
    <xf borderId="2" fillId="0" fontId="5" numFmtId="164" xfId="0" applyBorder="1" applyFont="1" applyNumberFormat="1"/>
    <xf borderId="16" fillId="0" fontId="5" numFmtId="38" xfId="0" applyBorder="1" applyFont="1" applyNumberFormat="1"/>
    <xf borderId="16" fillId="0" fontId="5" numFmtId="164" xfId="0" applyBorder="1" applyFont="1" applyNumberFormat="1"/>
    <xf borderId="16" fillId="0" fontId="5" numFmtId="9" xfId="0" applyBorder="1" applyFont="1" applyNumberFormat="1"/>
    <xf borderId="8" fillId="5" fontId="9" numFmtId="0" xfId="0" applyBorder="1" applyFont="1"/>
    <xf borderId="14" fillId="5" fontId="9" numFmtId="0" xfId="0" applyBorder="1" applyFont="1"/>
    <xf borderId="21" fillId="5" fontId="9" numFmtId="0" xfId="0" applyBorder="1" applyFont="1"/>
    <xf borderId="0" fillId="0" fontId="18" numFmtId="0" xfId="0" applyFont="1"/>
    <xf borderId="27" fillId="3" fontId="4" numFmtId="0" xfId="0" applyBorder="1" applyFont="1"/>
    <xf borderId="28" fillId="0" fontId="6" numFmtId="0" xfId="0" applyBorder="1" applyFont="1"/>
    <xf borderId="9" fillId="0" fontId="6" numFmtId="0" xfId="0" applyBorder="1" applyFont="1"/>
    <xf borderId="29" fillId="0" fontId="6" numFmtId="0" xfId="0" applyBorder="1" applyFont="1"/>
    <xf borderId="29" fillId="0" fontId="5" numFmtId="0" xfId="0" applyBorder="1" applyFont="1"/>
    <xf borderId="3" fillId="0" fontId="5" numFmtId="164" xfId="0" applyBorder="1" applyFont="1" applyNumberFormat="1"/>
    <xf borderId="0" fillId="0" fontId="5" numFmtId="165" xfId="0" applyFont="1" applyNumberFormat="1"/>
    <xf borderId="3" fillId="0" fontId="5" numFmtId="165" xfId="0" applyBorder="1" applyFont="1" applyNumberFormat="1"/>
    <xf borderId="28" fillId="0" fontId="5" numFmtId="164" xfId="0" applyBorder="1" applyFont="1" applyNumberFormat="1"/>
    <xf borderId="9" fillId="0" fontId="5" numFmtId="164" xfId="0" applyBorder="1" applyFont="1" applyNumberFormat="1"/>
    <xf quotePrefix="1" borderId="29" fillId="0" fontId="19" numFmtId="0" xfId="0" applyBorder="1" applyFont="1"/>
    <xf borderId="0" fillId="0" fontId="19" numFmtId="164" xfId="0" applyFont="1" applyNumberFormat="1"/>
    <xf borderId="3" fillId="0" fontId="19" numFmtId="164" xfId="0" applyBorder="1" applyFont="1" applyNumberFormat="1"/>
    <xf borderId="0" fillId="0" fontId="5" numFmtId="166" xfId="0" applyFont="1" applyNumberFormat="1"/>
    <xf borderId="3" fillId="0" fontId="5" numFmtId="166" xfId="0" applyBorder="1" applyFont="1" applyNumberFormat="1"/>
    <xf borderId="28" fillId="0" fontId="5" numFmtId="166" xfId="0" applyBorder="1" applyFont="1" applyNumberFormat="1"/>
    <xf borderId="15" fillId="0" fontId="5" numFmtId="0" xfId="0" applyBorder="1" applyFont="1"/>
    <xf borderId="4" fillId="0" fontId="5" numFmtId="164" xfId="0" applyBorder="1" applyFont="1" applyNumberFormat="1"/>
    <xf borderId="5" fillId="0" fontId="5" numFmtId="164" xfId="0" applyBorder="1" applyFont="1" applyNumberFormat="1"/>
    <xf borderId="1" fillId="0" fontId="5" numFmtId="0" xfId="0" applyBorder="1" applyFont="1"/>
    <xf borderId="1" fillId="0" fontId="6" numFmtId="164" xfId="0" applyBorder="1" applyFont="1" applyNumberFormat="1"/>
    <xf borderId="1" fillId="0" fontId="20" numFmtId="164" xfId="0" applyBorder="1" applyFont="1" applyNumberFormat="1"/>
    <xf borderId="1" fillId="0" fontId="6" numFmtId="167" xfId="0" applyBorder="1" applyFont="1" applyNumberFormat="1"/>
    <xf borderId="1" fillId="0" fontId="21" numFmtId="164" xfId="0" applyBorder="1" applyFont="1" applyNumberFormat="1"/>
    <xf borderId="1" fillId="0" fontId="21" numFmtId="168" xfId="0" applyBorder="1" applyFont="1" applyNumberFormat="1"/>
    <xf borderId="27" fillId="3" fontId="4" numFmtId="167" xfId="0" applyBorder="1" applyFont="1" applyNumberFormat="1"/>
    <xf borderId="27" fillId="3" fontId="4" numFmtId="169" xfId="0" applyBorder="1" applyFont="1" applyNumberFormat="1"/>
    <xf borderId="11" fillId="0" fontId="22" numFmtId="0" xfId="0" applyBorder="1" applyFont="1"/>
    <xf borderId="1" fillId="0" fontId="20" numFmtId="165" xfId="0" applyBorder="1" applyFont="1" applyNumberFormat="1"/>
    <xf borderId="1" fillId="0" fontId="20" numFmtId="9" xfId="0" applyBorder="1" applyFont="1" applyNumberFormat="1"/>
    <xf borderId="1" fillId="0" fontId="21" numFmtId="165" xfId="0" applyBorder="1" applyFont="1" applyNumberFormat="1"/>
    <xf borderId="1" fillId="0" fontId="21" numFmtId="170" xfId="0" applyBorder="1" applyFont="1" applyNumberFormat="1"/>
    <xf borderId="16" fillId="0" fontId="22" numFmtId="0" xfId="0" applyBorder="1" applyFont="1"/>
    <xf borderId="27" fillId="3" fontId="4" numFmtId="165" xfId="0" applyBorder="1" applyFont="1" applyNumberFormat="1"/>
    <xf borderId="27" fillId="3" fontId="4" numFmtId="9" xfId="0" applyBorder="1" applyFont="1" applyNumberFormat="1"/>
    <xf borderId="1" fillId="0" fontId="12" numFmtId="0" xfId="0" applyBorder="1" applyFont="1"/>
    <xf borderId="5" fillId="0" fontId="12" numFmtId="0" xfId="0" applyBorder="1" applyFont="1"/>
    <xf borderId="1" fillId="0" fontId="17" numFmtId="169" xfId="0" applyBorder="1" applyFont="1" applyNumberFormat="1"/>
    <xf borderId="22" fillId="0" fontId="6" numFmtId="9" xfId="0" applyBorder="1" applyFont="1" applyNumberFormat="1"/>
    <xf borderId="22" fillId="0" fontId="17" numFmtId="164" xfId="0" applyBorder="1" applyFont="1" applyNumberFormat="1"/>
    <xf borderId="16" fillId="0" fontId="17" numFmtId="164" xfId="0" applyBorder="1" applyFont="1" applyNumberFormat="1"/>
    <xf borderId="1" fillId="0" fontId="5" numFmtId="169" xfId="0" applyBorder="1" applyFont="1" applyNumberFormat="1"/>
    <xf borderId="1" fillId="0" fontId="17" numFmtId="165" xfId="0" applyBorder="1" applyFont="1" applyNumberFormat="1"/>
    <xf borderId="30" fillId="0" fontId="17" numFmtId="164" xfId="0" applyBorder="1" applyFont="1" applyNumberFormat="1"/>
    <xf borderId="16" fillId="0" fontId="20" numFmtId="169" xfId="0" applyBorder="1" applyFont="1" applyNumberFormat="1"/>
    <xf borderId="16" fillId="0" fontId="21" numFmtId="168" xfId="0" applyBorder="1" applyFont="1" applyNumberFormat="1"/>
    <xf borderId="1" fillId="0" fontId="20" numFmtId="0" xfId="0" applyBorder="1" applyFont="1"/>
    <xf borderId="1" fillId="0" fontId="21" numFmtId="0" xfId="0" applyBorder="1" applyFont="1"/>
    <xf borderId="0" fillId="0" fontId="5" numFmtId="171" xfId="0" applyFont="1" applyNumberFormat="1"/>
    <xf borderId="1" fillId="3" fontId="10" numFmtId="0" xfId="0" applyBorder="1" applyFont="1"/>
    <xf borderId="7" fillId="3" fontId="10" numFmtId="0" xfId="0" applyBorder="1" applyFont="1"/>
    <xf borderId="6" fillId="3" fontId="10" numFmtId="0" xfId="0" applyBorder="1" applyFont="1"/>
    <xf borderId="27" fillId="3" fontId="10" numFmtId="0" xfId="0" applyBorder="1" applyFont="1"/>
    <xf borderId="19" fillId="3" fontId="4" numFmtId="0" xfId="0" applyBorder="1" applyFont="1"/>
    <xf borderId="18" fillId="3" fontId="4" numFmtId="0" xfId="0" applyBorder="1" applyFont="1"/>
    <xf borderId="26" fillId="3" fontId="4" numFmtId="0" xfId="0" applyBorder="1" applyFont="1"/>
    <xf borderId="10" fillId="0" fontId="5" numFmtId="0" xfId="0" applyBorder="1" applyFont="1"/>
    <xf borderId="28" fillId="0" fontId="5" numFmtId="0" xfId="0" applyBorder="1" applyFont="1"/>
    <xf borderId="9" fillId="0" fontId="5" numFmtId="0" xfId="0" applyBorder="1" applyFont="1"/>
    <xf borderId="31" fillId="3" fontId="4" numFmtId="0" xfId="0" applyBorder="1" applyFont="1"/>
    <xf borderId="29" fillId="0" fontId="12" numFmtId="0" xfId="0" applyBorder="1" applyFont="1"/>
    <xf borderId="15" fillId="0" fontId="12" numFmtId="0" xfId="0" applyBorder="1" applyFont="1"/>
    <xf borderId="30" fillId="0" fontId="5" numFmtId="0" xfId="0" applyBorder="1" applyFont="1"/>
    <xf borderId="22" fillId="0" fontId="5" numFmtId="0" xfId="0" applyBorder="1" applyFont="1"/>
    <xf borderId="9" fillId="0" fontId="5" numFmtId="166" xfId="0" applyBorder="1" applyFont="1" applyNumberFormat="1"/>
    <xf borderId="0" fillId="0" fontId="5" numFmtId="169" xfId="0" applyFont="1" applyNumberFormat="1"/>
    <xf borderId="27" fillId="3" fontId="4" numFmtId="164" xfId="0" applyBorder="1" applyFont="1" applyNumberFormat="1"/>
    <xf borderId="31" fillId="3" fontId="4" numFmtId="164" xfId="0" applyBorder="1" applyFont="1" applyNumberFormat="1"/>
    <xf borderId="0" fillId="0" fontId="20" numFmtId="169" xfId="0" applyFont="1" applyNumberFormat="1"/>
    <xf borderId="0" fillId="0" fontId="21" numFmtId="168" xfId="0" applyFont="1" applyNumberFormat="1"/>
    <xf borderId="0" fillId="0" fontId="5" numFmtId="168" xfId="0" applyFont="1" applyNumberFormat="1"/>
    <xf borderId="31" fillId="3" fontId="4" numFmtId="169" xfId="0" applyBorder="1" applyFont="1" applyNumberFormat="1"/>
    <xf borderId="11" fillId="0" fontId="17" numFmtId="0" xfId="0" applyBorder="1" applyFont="1"/>
    <xf borderId="22" fillId="0" fontId="17" numFmtId="169" xfId="0" applyBorder="1" applyFont="1" applyNumberFormat="1"/>
    <xf borderId="22" fillId="0" fontId="17" numFmtId="9" xfId="0" applyBorder="1" applyFont="1" applyNumberFormat="1"/>
    <xf borderId="31" fillId="3" fontId="4" numFmtId="168" xfId="0" applyBorder="1" applyFont="1" applyNumberFormat="1"/>
    <xf borderId="2" fillId="0" fontId="20" numFmtId="0" xfId="0" applyBorder="1" applyFont="1"/>
    <xf borderId="16" fillId="0" fontId="21" numFmtId="0" xfId="0" applyBorder="1" applyFont="1"/>
    <xf borderId="12" fillId="0" fontId="5" numFmtId="0" xfId="0" applyBorder="1" applyFont="1"/>
    <xf borderId="12" fillId="0" fontId="12" numFmtId="0" xfId="0" applyBorder="1" applyFont="1"/>
    <xf borderId="25" fillId="3" fontId="4" numFmtId="0" xfId="0" applyBorder="1" applyFont="1"/>
    <xf borderId="0" fillId="0" fontId="20" numFmtId="0" xfId="0" applyFont="1"/>
    <xf borderId="0" fillId="0" fontId="21" numFmtId="0" xfId="0" applyFont="1"/>
    <xf borderId="0" fillId="0" fontId="2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t>normalized dollar vs occupancy</a:t>
            </a:r>
          </a:p>
        </c:rich>
      </c:tx>
      <c:overlay val="0"/>
    </c:title>
    <c:plotArea>
      <c:layout/>
      <c:scatterChart>
        <c:scatterStyle val="lineMarker"/>
        <c:varyColors val="0"/>
        <c:ser>
          <c:idx val="0"/>
          <c:order val="0"/>
          <c:tx>
            <c:strRef>
              <c:f>'2 - Normalized Data and Model'!$O$1:$O$3</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1"/>
            <c:dispEq val="1"/>
          </c:trendline>
          <c:xVal>
            <c:numRef>
              <c:f>'2 - Normalized Data and Model'!$N$4:$N$247</c:f>
            </c:numRef>
          </c:xVal>
          <c:yVal>
            <c:numRef>
              <c:f>'2 - Normalized Data and Model'!$O$4:$O$247</c:f>
            </c:numRef>
          </c:yVal>
        </c:ser>
        <c:dLbls>
          <c:showLegendKey val="0"/>
          <c:showVal val="0"/>
          <c:showCatName val="0"/>
          <c:showSerName val="0"/>
          <c:showPercent val="0"/>
          <c:showBubbleSize val="0"/>
        </c:dLbls>
        <c:axId val="1202298208"/>
        <c:axId val="640542794"/>
      </c:scatterChart>
      <c:valAx>
        <c:axId val="1202298208"/>
        <c:scaling>
          <c:orientation val="minMax"/>
        </c:scaling>
        <c:delete val="0"/>
        <c:axPos val="b"/>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Chart/Scatter Plot --- normalized values on x axis/[(Range*(Example Percentile  minus 10th)) / (90th minus 10th)] + .1/ST Example Nightly Rent Normalized to Percentile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0542794"/>
      </c:valAx>
      <c:valAx>
        <c:axId val="640542794"/>
        <c:scaling>
          <c:orientation val="minMax"/>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y axis values/Repeat earlier column for convenience /ST Example Occupancy 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229820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t>normalized dollar vs occupancy</a:t>
            </a:r>
          </a:p>
        </c:rich>
      </c:tx>
      <c:overlay val="0"/>
    </c:title>
    <c:plotArea>
      <c:layout/>
      <c:scatterChart>
        <c:scatterStyle val="lineMarker"/>
        <c:varyColors val="0"/>
        <c:ser>
          <c:idx val="0"/>
          <c:order val="0"/>
          <c:tx>
            <c:strRef>
              <c:f>'2 - Normalized Data and Model'!$O$1:$O$3</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1"/>
            <c:dispEq val="1"/>
          </c:trendline>
          <c:xVal>
            <c:numRef>
              <c:f>'2 - Normalized Data and Model'!$N$4:$N$247</c:f>
            </c:numRef>
          </c:xVal>
          <c:yVal>
            <c:numRef>
              <c:f>'2 - Normalized Data and Model'!$O$4:$O$247</c:f>
            </c:numRef>
          </c:yVal>
        </c:ser>
        <c:dLbls>
          <c:showLegendKey val="0"/>
          <c:showVal val="0"/>
          <c:showCatName val="0"/>
          <c:showSerName val="0"/>
          <c:showPercent val="0"/>
          <c:showBubbleSize val="0"/>
        </c:dLbls>
        <c:axId val="414517392"/>
        <c:axId val="1987637934"/>
      </c:scatterChart>
      <c:valAx>
        <c:axId val="414517392"/>
        <c:scaling>
          <c:orientation val="minMax"/>
        </c:scaling>
        <c:delete val="0"/>
        <c:axPos val="b"/>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Chart/Scatter Plot --- normalized values on x axis/[(Range*(Example Percentile  minus 10th)) / (90th minus 10th)] + .1/ST Example Nightly Rent Normalized to Percentile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7637934"/>
      </c:valAx>
      <c:valAx>
        <c:axId val="1987637934"/>
        <c:scaling>
          <c:orientation val="minMax"/>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y axis values/Repeat earlier column for convenience /ST Example Occupancy 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451739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ST Example Occupancy Rate vs. ST Example Rent </a:t>
            </a:r>
          </a:p>
        </c:rich>
      </c:tx>
      <c:overlay val="0"/>
    </c:title>
    <c:plotArea>
      <c:layout/>
      <c:scatterChart>
        <c:scatterStyle val="lineMarker"/>
        <c:varyColors val="0"/>
        <c:ser>
          <c:idx val="0"/>
          <c:order val="0"/>
          <c:tx>
            <c:strRef>
              <c:f>'1 - First Best-Fit Line'!$K$1:$K$3</c:f>
            </c:strRef>
          </c:tx>
          <c:spPr>
            <a:ln>
              <a:noFill/>
            </a:ln>
          </c:spPr>
          <c:marker>
            <c:symbol val="circle"/>
            <c:size val="2"/>
            <c:spPr>
              <a:solidFill>
                <a:schemeClr val="accent1"/>
              </a:solidFill>
              <a:ln cmpd="sng">
                <a:solidFill>
                  <a:schemeClr val="accent1"/>
                </a:solidFill>
              </a:ln>
            </c:spPr>
          </c:marker>
          <c:trendline>
            <c:name/>
            <c:spPr>
              <a:ln w="9525">
                <a:solidFill>
                  <a:srgbClr val="000000"/>
                </a:solidFill>
              </a:ln>
            </c:spPr>
            <c:trendlineType val="linear"/>
            <c:dispRSqr val="1"/>
            <c:dispEq val="1"/>
          </c:trendline>
          <c:xVal>
            <c:numRef>
              <c:f>'1 - First Best-Fit Line'!$J$4:$J$249</c:f>
            </c:numRef>
          </c:xVal>
          <c:yVal>
            <c:numRef>
              <c:f>'1 - First Best-Fit Line'!$K$4:$K$249</c:f>
            </c:numRef>
          </c:yVal>
        </c:ser>
        <c:dLbls>
          <c:showLegendKey val="0"/>
          <c:showVal val="0"/>
          <c:showCatName val="0"/>
          <c:showSerName val="0"/>
          <c:showPercent val="0"/>
          <c:showBubbleSize val="0"/>
        </c:dLbls>
        <c:axId val="131896953"/>
        <c:axId val="1819539352"/>
      </c:scatterChart>
      <c:valAx>
        <c:axId val="131896953"/>
        <c:scaling>
          <c:orientation val="minMax"/>
        </c:scaling>
        <c:delete val="0"/>
        <c:axPos val="b"/>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ST Example Rent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9539352"/>
      </c:valAx>
      <c:valAx>
        <c:axId val="1819539352"/>
        <c:scaling>
          <c:orientation val="minMax"/>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ST Example Occupancy 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89695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4581525</xdr:colOff>
      <xdr:row>232</xdr:row>
      <xdr:rowOff>114300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228600</xdr:colOff>
      <xdr:row>3</xdr:row>
      <xdr:rowOff>95250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285750</xdr:colOff>
      <xdr:row>3</xdr:row>
      <xdr:rowOff>19050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6.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11"/>
    <col customWidth="1" min="2" max="2" width="10.56"/>
    <col customWidth="1" min="3" max="3" width="38.44"/>
    <col customWidth="1" min="4" max="4" width="26.11"/>
    <col customWidth="1" min="5" max="5" width="33.78"/>
    <col customWidth="1" min="6" max="6" width="18.11"/>
    <col customWidth="1" min="7" max="7" width="39.11"/>
    <col customWidth="1" min="8" max="8" width="21.44"/>
    <col customWidth="1" min="9" max="9" width="25.67"/>
    <col customWidth="1" min="10" max="10" width="21.33"/>
    <col customWidth="1" min="11" max="11" width="27.78"/>
    <col customWidth="1" min="12" max="12" width="18.44"/>
    <col customWidth="1" min="13" max="13" width="27.67"/>
    <col customWidth="1" min="14" max="14" width="62.33"/>
    <col customWidth="1" min="15" max="15" width="37.67"/>
    <col customWidth="1" min="16" max="16" width="44.33"/>
    <col customWidth="1" min="17" max="17" width="32.78"/>
    <col customWidth="1" min="18" max="18" width="20.44"/>
    <col customWidth="1" min="19" max="38" width="10.56"/>
  </cols>
  <sheetData>
    <row r="1">
      <c r="B1" s="1" t="s">
        <v>0</v>
      </c>
      <c r="C1" s="3" t="s">
        <v>2</v>
      </c>
      <c r="D1" s="4" t="s">
        <v>3</v>
      </c>
      <c r="E1" s="5" t="s">
        <v>4</v>
      </c>
      <c r="G1" s="6"/>
      <c r="K1" s="8" t="s">
        <v>143</v>
      </c>
      <c r="N1" s="61" t="s">
        <v>6</v>
      </c>
      <c r="O1" s="62" t="s">
        <v>7</v>
      </c>
      <c r="P1" s="63" t="s">
        <v>144</v>
      </c>
      <c r="Q1" s="63" t="s">
        <v>9</v>
      </c>
      <c r="R1" s="63" t="s">
        <v>145</v>
      </c>
    </row>
    <row r="2">
      <c r="E2" s="1" t="s">
        <v>12</v>
      </c>
      <c r="F2" s="1">
        <v>0.973</v>
      </c>
      <c r="G2" s="12" t="s">
        <v>13</v>
      </c>
      <c r="H2" s="1" t="s">
        <v>14</v>
      </c>
      <c r="K2" s="8">
        <f>0.8</f>
        <v>0.8</v>
      </c>
      <c r="N2" s="64" t="s">
        <v>146</v>
      </c>
      <c r="O2" s="65" t="s">
        <v>16</v>
      </c>
      <c r="P2" s="63"/>
      <c r="Q2" s="4" t="s">
        <v>147</v>
      </c>
      <c r="R2" s="21" t="s">
        <v>147</v>
      </c>
    </row>
    <row r="3">
      <c r="A3" s="18" t="s">
        <v>20</v>
      </c>
      <c r="B3" s="18" t="s">
        <v>21</v>
      </c>
      <c r="C3" s="18" t="s">
        <v>22</v>
      </c>
      <c r="D3" s="18" t="s">
        <v>23</v>
      </c>
      <c r="E3" s="18" t="s">
        <v>24</v>
      </c>
      <c r="F3" s="18" t="s">
        <v>25</v>
      </c>
      <c r="G3" s="4" t="s">
        <v>26</v>
      </c>
      <c r="H3" s="18" t="s">
        <v>148</v>
      </c>
      <c r="I3" s="18" t="s">
        <v>28</v>
      </c>
      <c r="J3" s="18" t="s">
        <v>149</v>
      </c>
      <c r="K3" s="19" t="s">
        <v>150</v>
      </c>
      <c r="L3" s="20" t="s">
        <v>31</v>
      </c>
      <c r="M3" s="20" t="s">
        <v>153</v>
      </c>
      <c r="N3" s="66" t="s">
        <v>33</v>
      </c>
      <c r="O3" s="67" t="s">
        <v>28</v>
      </c>
      <c r="P3" s="22"/>
      <c r="Q3" s="22"/>
      <c r="R3" s="68"/>
      <c r="S3" s="13"/>
      <c r="T3" s="13"/>
      <c r="U3" s="13"/>
      <c r="V3" s="13"/>
      <c r="W3" s="13"/>
      <c r="X3" s="13"/>
      <c r="Y3" s="13"/>
      <c r="Z3" s="13"/>
      <c r="AA3" s="13"/>
      <c r="AB3" s="13"/>
      <c r="AC3" s="13"/>
      <c r="AD3" s="13"/>
      <c r="AE3" s="13"/>
      <c r="AF3" s="13"/>
      <c r="AG3" s="13"/>
      <c r="AH3" s="13"/>
      <c r="AI3" s="13"/>
      <c r="AJ3" s="13"/>
      <c r="AK3" s="13"/>
      <c r="AL3" s="13"/>
    </row>
    <row r="4">
      <c r="A4" s="23" t="s">
        <v>41</v>
      </c>
      <c r="B4" s="23" t="s">
        <v>42</v>
      </c>
      <c r="C4" s="23" t="s">
        <v>43</v>
      </c>
      <c r="D4" s="24">
        <v>2.0</v>
      </c>
      <c r="E4" s="24">
        <v>1060.0</v>
      </c>
      <c r="F4" s="24">
        <v>0.1616</v>
      </c>
      <c r="G4" s="6">
        <f t="shared" ref="G4:G247" si="1">E4*12*F4</f>
        <v>2055.552</v>
      </c>
      <c r="H4" s="24">
        <v>148.0</v>
      </c>
      <c r="I4" s="24">
        <v>0.1616</v>
      </c>
      <c r="J4" s="24">
        <v>114.0</v>
      </c>
      <c r="K4" s="24">
        <v>153.0</v>
      </c>
      <c r="L4" s="1">
        <f t="shared" ref="L4:L247" si="2">K4-J4</f>
        <v>39</v>
      </c>
      <c r="M4" s="1">
        <f t="shared" ref="M4:M247" si="3">H4-J4</f>
        <v>34</v>
      </c>
      <c r="N4" s="1">
        <f t="shared" ref="N4:N247" si="4">M4/L4*0.8+0.1</f>
        <v>0.7974358974</v>
      </c>
      <c r="O4" s="24">
        <v>0.1616</v>
      </c>
    </row>
    <row r="5">
      <c r="A5" s="23" t="s">
        <v>44</v>
      </c>
      <c r="B5" s="23" t="s">
        <v>45</v>
      </c>
      <c r="C5" s="23" t="s">
        <v>43</v>
      </c>
      <c r="D5" s="24">
        <v>2.0</v>
      </c>
      <c r="E5" s="24">
        <v>1200.0</v>
      </c>
      <c r="F5" s="24">
        <v>0.3479</v>
      </c>
      <c r="G5" s="6">
        <f t="shared" si="1"/>
        <v>5009.76</v>
      </c>
      <c r="H5" s="24">
        <v>133.0</v>
      </c>
      <c r="I5" s="24">
        <v>0.3479</v>
      </c>
      <c r="J5" s="24">
        <v>111.0</v>
      </c>
      <c r="K5" s="24">
        <v>149.0</v>
      </c>
      <c r="L5" s="1">
        <f t="shared" si="2"/>
        <v>38</v>
      </c>
      <c r="M5" s="1">
        <f t="shared" si="3"/>
        <v>22</v>
      </c>
      <c r="N5" s="1">
        <f t="shared" si="4"/>
        <v>0.5631578947</v>
      </c>
      <c r="O5" s="24">
        <v>0.3479</v>
      </c>
    </row>
    <row r="6">
      <c r="A6" s="23" t="s">
        <v>46</v>
      </c>
      <c r="B6" s="23" t="s">
        <v>47</v>
      </c>
      <c r="C6" s="23" t="s">
        <v>43</v>
      </c>
      <c r="D6" s="24">
        <v>1.0</v>
      </c>
      <c r="E6" s="24">
        <v>3300.0</v>
      </c>
      <c r="F6" s="24">
        <v>0.3973</v>
      </c>
      <c r="G6" s="6">
        <f t="shared" si="1"/>
        <v>15733.08</v>
      </c>
      <c r="H6" s="24">
        <v>372.0</v>
      </c>
      <c r="I6" s="24">
        <v>0.3973</v>
      </c>
      <c r="J6" s="24">
        <v>108.0</v>
      </c>
      <c r="K6" s="24">
        <v>610.0</v>
      </c>
      <c r="L6" s="1">
        <f t="shared" si="2"/>
        <v>502</v>
      </c>
      <c r="M6" s="1">
        <f t="shared" si="3"/>
        <v>264</v>
      </c>
      <c r="N6" s="1">
        <f t="shared" si="4"/>
        <v>0.5207171315</v>
      </c>
      <c r="O6" s="24">
        <v>0.3973</v>
      </c>
    </row>
    <row r="7">
      <c r="A7" s="23" t="s">
        <v>48</v>
      </c>
      <c r="B7" s="23" t="s">
        <v>49</v>
      </c>
      <c r="C7" s="23" t="s">
        <v>43</v>
      </c>
      <c r="D7" s="24">
        <v>1.0</v>
      </c>
      <c r="E7" s="24">
        <v>1400.0</v>
      </c>
      <c r="F7" s="24">
        <v>0.3644</v>
      </c>
      <c r="G7" s="6">
        <f t="shared" si="1"/>
        <v>6121.92</v>
      </c>
      <c r="H7" s="24">
        <v>302.0</v>
      </c>
      <c r="I7" s="24">
        <v>0.3644</v>
      </c>
      <c r="J7" s="24">
        <v>178.0</v>
      </c>
      <c r="K7" s="24">
        <v>533.0</v>
      </c>
      <c r="L7" s="1">
        <f t="shared" si="2"/>
        <v>355</v>
      </c>
      <c r="M7" s="1">
        <f t="shared" si="3"/>
        <v>124</v>
      </c>
      <c r="N7" s="1">
        <f t="shared" si="4"/>
        <v>0.3794366197</v>
      </c>
      <c r="O7" s="24">
        <v>0.3644</v>
      </c>
    </row>
    <row r="8">
      <c r="A8" s="23" t="s">
        <v>50</v>
      </c>
      <c r="B8" s="23" t="s">
        <v>49</v>
      </c>
      <c r="C8" s="23" t="s">
        <v>43</v>
      </c>
      <c r="D8" s="24">
        <v>2.0</v>
      </c>
      <c r="E8" s="24">
        <v>2000.0</v>
      </c>
      <c r="F8" s="24">
        <v>0.411</v>
      </c>
      <c r="G8" s="6">
        <f t="shared" si="1"/>
        <v>9864</v>
      </c>
      <c r="H8" s="24">
        <v>429.0</v>
      </c>
      <c r="I8" s="24">
        <v>0.411</v>
      </c>
      <c r="J8" s="24">
        <v>221.0</v>
      </c>
      <c r="K8" s="24">
        <v>617.0</v>
      </c>
      <c r="L8" s="1">
        <f t="shared" si="2"/>
        <v>396</v>
      </c>
      <c r="M8" s="1">
        <f t="shared" si="3"/>
        <v>208</v>
      </c>
      <c r="N8" s="1">
        <f t="shared" si="4"/>
        <v>0.5202020202</v>
      </c>
      <c r="O8" s="24">
        <v>0.411</v>
      </c>
    </row>
    <row r="9">
      <c r="A9" s="23" t="s">
        <v>51</v>
      </c>
      <c r="B9" s="23" t="s">
        <v>49</v>
      </c>
      <c r="C9" s="23" t="s">
        <v>52</v>
      </c>
      <c r="D9" s="24">
        <v>1.0</v>
      </c>
      <c r="E9" s="24">
        <v>1600.0</v>
      </c>
      <c r="F9" s="24">
        <v>0.411</v>
      </c>
      <c r="G9" s="6">
        <f t="shared" si="1"/>
        <v>7891.2</v>
      </c>
      <c r="H9" s="24">
        <v>380.0</v>
      </c>
      <c r="I9" s="24">
        <v>0.411</v>
      </c>
      <c r="J9" s="24">
        <v>202.0</v>
      </c>
      <c r="K9" s="24">
        <v>646.0</v>
      </c>
      <c r="L9" s="1">
        <f t="shared" si="2"/>
        <v>444</v>
      </c>
      <c r="M9" s="1">
        <f t="shared" si="3"/>
        <v>178</v>
      </c>
      <c r="N9" s="1">
        <f t="shared" si="4"/>
        <v>0.4207207207</v>
      </c>
      <c r="O9" s="24">
        <v>0.411</v>
      </c>
    </row>
    <row r="10">
      <c r="A10" s="23" t="s">
        <v>53</v>
      </c>
      <c r="B10" s="23" t="s">
        <v>49</v>
      </c>
      <c r="C10" s="23" t="s">
        <v>52</v>
      </c>
      <c r="D10" s="24">
        <v>2.0</v>
      </c>
      <c r="E10" s="24">
        <v>2800.0</v>
      </c>
      <c r="F10" s="24">
        <v>0.526</v>
      </c>
      <c r="G10" s="6">
        <f t="shared" si="1"/>
        <v>17673.6</v>
      </c>
      <c r="H10" s="24">
        <v>374.0</v>
      </c>
      <c r="I10" s="24">
        <v>0.526</v>
      </c>
      <c r="J10" s="24">
        <v>197.0</v>
      </c>
      <c r="K10" s="24">
        <v>639.0</v>
      </c>
      <c r="L10" s="1">
        <f t="shared" si="2"/>
        <v>442</v>
      </c>
      <c r="M10" s="1">
        <f t="shared" si="3"/>
        <v>177</v>
      </c>
      <c r="N10" s="1">
        <f t="shared" si="4"/>
        <v>0.420361991</v>
      </c>
      <c r="O10" s="24">
        <v>0.526</v>
      </c>
    </row>
    <row r="11">
      <c r="A11" s="23" t="s">
        <v>54</v>
      </c>
      <c r="B11" s="23" t="s">
        <v>55</v>
      </c>
      <c r="C11" s="23" t="s">
        <v>43</v>
      </c>
      <c r="D11" s="24">
        <v>1.0</v>
      </c>
      <c r="E11" s="24">
        <v>1100.0</v>
      </c>
      <c r="F11" s="24">
        <v>0.4329</v>
      </c>
      <c r="G11" s="6">
        <f t="shared" si="1"/>
        <v>5714.28</v>
      </c>
      <c r="H11" s="24">
        <v>386.0</v>
      </c>
      <c r="I11" s="24">
        <v>0.4329</v>
      </c>
      <c r="J11" s="24">
        <v>114.0</v>
      </c>
      <c r="K11" s="24">
        <v>477.0</v>
      </c>
      <c r="L11" s="1">
        <f t="shared" si="2"/>
        <v>363</v>
      </c>
      <c r="M11" s="1">
        <f t="shared" si="3"/>
        <v>272</v>
      </c>
      <c r="N11" s="1">
        <f t="shared" si="4"/>
        <v>0.6994490358</v>
      </c>
      <c r="O11" s="24">
        <v>0.4329</v>
      </c>
    </row>
    <row r="12">
      <c r="A12" s="23" t="s">
        <v>56</v>
      </c>
      <c r="B12" s="23" t="s">
        <v>55</v>
      </c>
      <c r="C12" s="23" t="s">
        <v>43</v>
      </c>
      <c r="D12" s="24">
        <v>2.0</v>
      </c>
      <c r="E12" s="24">
        <v>1900.0</v>
      </c>
      <c r="F12" s="24">
        <v>0.6959</v>
      </c>
      <c r="G12" s="6">
        <f t="shared" si="1"/>
        <v>15866.52</v>
      </c>
      <c r="H12" s="24">
        <v>212.0</v>
      </c>
      <c r="I12" s="24">
        <v>0.6959</v>
      </c>
      <c r="J12" s="24">
        <v>80.0</v>
      </c>
      <c r="K12" s="24">
        <v>583.0</v>
      </c>
      <c r="L12" s="1">
        <f t="shared" si="2"/>
        <v>503</v>
      </c>
      <c r="M12" s="1">
        <f t="shared" si="3"/>
        <v>132</v>
      </c>
      <c r="N12" s="1">
        <f t="shared" si="4"/>
        <v>0.3099403579</v>
      </c>
      <c r="O12" s="24">
        <v>0.6959</v>
      </c>
    </row>
    <row r="13">
      <c r="A13" s="23" t="s">
        <v>57</v>
      </c>
      <c r="B13" s="23" t="s">
        <v>55</v>
      </c>
      <c r="C13" s="23" t="s">
        <v>52</v>
      </c>
      <c r="D13" s="24">
        <v>1.0</v>
      </c>
      <c r="E13" s="24">
        <v>1800.0</v>
      </c>
      <c r="F13" s="24">
        <v>0.1096</v>
      </c>
      <c r="G13" s="6">
        <f t="shared" si="1"/>
        <v>2367.36</v>
      </c>
      <c r="H13" s="24">
        <v>969.0</v>
      </c>
      <c r="I13" s="24">
        <v>0.1096</v>
      </c>
      <c r="J13" s="24">
        <v>239.0</v>
      </c>
      <c r="K13" s="24">
        <v>1431.0</v>
      </c>
      <c r="L13" s="1">
        <f t="shared" si="2"/>
        <v>1192</v>
      </c>
      <c r="M13" s="1">
        <f t="shared" si="3"/>
        <v>730</v>
      </c>
      <c r="N13" s="1">
        <f t="shared" si="4"/>
        <v>0.5899328859</v>
      </c>
      <c r="O13" s="24">
        <v>0.1096</v>
      </c>
    </row>
    <row r="14">
      <c r="A14" s="23" t="s">
        <v>58</v>
      </c>
      <c r="B14" s="23" t="s">
        <v>55</v>
      </c>
      <c r="C14" s="23" t="s">
        <v>52</v>
      </c>
      <c r="D14" s="24">
        <v>2.0</v>
      </c>
      <c r="E14" s="24">
        <v>3200.0</v>
      </c>
      <c r="F14" s="24">
        <v>0.2247</v>
      </c>
      <c r="G14" s="6">
        <f t="shared" si="1"/>
        <v>8628.48</v>
      </c>
      <c r="H14" s="24">
        <v>885.0</v>
      </c>
      <c r="I14" s="24">
        <v>0.2247</v>
      </c>
      <c r="J14" s="24">
        <v>236.0</v>
      </c>
      <c r="K14" s="24">
        <v>1533.0</v>
      </c>
      <c r="L14" s="1">
        <f t="shared" si="2"/>
        <v>1297</v>
      </c>
      <c r="M14" s="1">
        <f t="shared" si="3"/>
        <v>649</v>
      </c>
      <c r="N14" s="1">
        <f t="shared" si="4"/>
        <v>0.500308404</v>
      </c>
      <c r="O14" s="24">
        <v>0.2247</v>
      </c>
    </row>
    <row r="15">
      <c r="A15" s="23" t="s">
        <v>59</v>
      </c>
      <c r="B15" s="23" t="s">
        <v>60</v>
      </c>
      <c r="C15" s="23" t="s">
        <v>43</v>
      </c>
      <c r="D15" s="24">
        <v>1.0</v>
      </c>
      <c r="E15" s="24">
        <v>1000.0</v>
      </c>
      <c r="F15" s="24">
        <v>0.2192</v>
      </c>
      <c r="G15" s="6">
        <f t="shared" si="1"/>
        <v>2630.4</v>
      </c>
      <c r="H15" s="24">
        <v>287.0</v>
      </c>
      <c r="I15" s="24">
        <v>0.2192</v>
      </c>
      <c r="J15" s="24">
        <v>138.0</v>
      </c>
      <c r="K15" s="24">
        <v>550.0</v>
      </c>
      <c r="L15" s="1">
        <f t="shared" si="2"/>
        <v>412</v>
      </c>
      <c r="M15" s="1">
        <f t="shared" si="3"/>
        <v>149</v>
      </c>
      <c r="N15" s="1">
        <f t="shared" si="4"/>
        <v>0.3893203883</v>
      </c>
      <c r="O15" s="24">
        <v>0.2192</v>
      </c>
    </row>
    <row r="16">
      <c r="A16" s="23" t="s">
        <v>61</v>
      </c>
      <c r="B16" s="23" t="s">
        <v>45</v>
      </c>
      <c r="C16" s="23" t="s">
        <v>52</v>
      </c>
      <c r="D16" s="24">
        <v>1.0</v>
      </c>
      <c r="E16" s="24">
        <v>1000.0</v>
      </c>
      <c r="F16" s="24">
        <v>0.3918</v>
      </c>
      <c r="G16" s="6">
        <f t="shared" si="1"/>
        <v>4701.6</v>
      </c>
      <c r="H16" s="24">
        <v>206.0</v>
      </c>
      <c r="I16" s="24">
        <v>0.3918</v>
      </c>
      <c r="J16" s="24">
        <v>116.0</v>
      </c>
      <c r="K16" s="24">
        <v>296.0</v>
      </c>
      <c r="L16" s="1">
        <f t="shared" si="2"/>
        <v>180</v>
      </c>
      <c r="M16" s="1">
        <f t="shared" si="3"/>
        <v>90</v>
      </c>
      <c r="N16" s="1">
        <f t="shared" si="4"/>
        <v>0.5</v>
      </c>
      <c r="O16" s="24">
        <v>0.3918</v>
      </c>
    </row>
    <row r="17">
      <c r="A17" s="23" t="s">
        <v>62</v>
      </c>
      <c r="B17" s="23" t="s">
        <v>60</v>
      </c>
      <c r="C17" s="23" t="s">
        <v>43</v>
      </c>
      <c r="D17" s="24">
        <v>2.0</v>
      </c>
      <c r="E17" s="24">
        <v>1300.0</v>
      </c>
      <c r="F17" s="24">
        <v>0.537</v>
      </c>
      <c r="G17" s="6">
        <f t="shared" si="1"/>
        <v>8377.2</v>
      </c>
      <c r="H17" s="24">
        <v>462.0</v>
      </c>
      <c r="I17" s="24">
        <v>0.537</v>
      </c>
      <c r="J17" s="24">
        <v>175.0</v>
      </c>
      <c r="K17" s="24">
        <v>917.0</v>
      </c>
      <c r="L17" s="1">
        <f t="shared" si="2"/>
        <v>742</v>
      </c>
      <c r="M17" s="1">
        <f t="shared" si="3"/>
        <v>287</v>
      </c>
      <c r="N17" s="1">
        <f t="shared" si="4"/>
        <v>0.4094339623</v>
      </c>
      <c r="O17" s="24">
        <v>0.537</v>
      </c>
    </row>
    <row r="18">
      <c r="A18" s="23" t="s">
        <v>63</v>
      </c>
      <c r="B18" s="23" t="s">
        <v>60</v>
      </c>
      <c r="C18" s="23" t="s">
        <v>52</v>
      </c>
      <c r="D18" s="24">
        <v>1.0</v>
      </c>
      <c r="E18" s="24">
        <v>1200.0</v>
      </c>
      <c r="F18" s="24">
        <v>0.5123</v>
      </c>
      <c r="G18" s="6">
        <f t="shared" si="1"/>
        <v>7377.12</v>
      </c>
      <c r="H18" s="24">
        <v>389.0</v>
      </c>
      <c r="I18" s="24">
        <v>0.5123</v>
      </c>
      <c r="J18" s="24">
        <v>130.0</v>
      </c>
      <c r="K18" s="24">
        <v>821.0</v>
      </c>
      <c r="L18" s="1">
        <f t="shared" si="2"/>
        <v>691</v>
      </c>
      <c r="M18" s="1">
        <f t="shared" si="3"/>
        <v>259</v>
      </c>
      <c r="N18" s="1">
        <f t="shared" si="4"/>
        <v>0.3998552822</v>
      </c>
      <c r="O18" s="24">
        <v>0.5123</v>
      </c>
    </row>
    <row r="19">
      <c r="A19" s="23" t="s">
        <v>64</v>
      </c>
      <c r="B19" s="23" t="s">
        <v>60</v>
      </c>
      <c r="C19" s="23" t="s">
        <v>52</v>
      </c>
      <c r="D19" s="24">
        <v>2.0</v>
      </c>
      <c r="E19" s="24">
        <v>1600.0</v>
      </c>
      <c r="F19" s="24">
        <v>0.3616</v>
      </c>
      <c r="G19" s="6">
        <f t="shared" si="1"/>
        <v>6942.72</v>
      </c>
      <c r="H19" s="24">
        <v>678.0</v>
      </c>
      <c r="I19" s="24">
        <v>0.3616</v>
      </c>
      <c r="J19" s="24">
        <v>241.0</v>
      </c>
      <c r="K19" s="24">
        <v>866.0</v>
      </c>
      <c r="L19" s="1">
        <f t="shared" si="2"/>
        <v>625</v>
      </c>
      <c r="M19" s="1">
        <f t="shared" si="3"/>
        <v>437</v>
      </c>
      <c r="N19" s="1">
        <f t="shared" si="4"/>
        <v>0.65936</v>
      </c>
      <c r="O19" s="24">
        <v>0.3616</v>
      </c>
    </row>
    <row r="20">
      <c r="A20" s="23" t="s">
        <v>65</v>
      </c>
      <c r="B20" s="23" t="s">
        <v>66</v>
      </c>
      <c r="C20" s="23" t="s">
        <v>43</v>
      </c>
      <c r="D20" s="24">
        <v>1.0</v>
      </c>
      <c r="E20" s="24">
        <v>800.0</v>
      </c>
      <c r="F20" s="24">
        <v>0.8438</v>
      </c>
      <c r="G20" s="6">
        <f t="shared" si="1"/>
        <v>8100.48</v>
      </c>
      <c r="H20" s="24">
        <v>163.0</v>
      </c>
      <c r="I20" s="24">
        <v>0.8438</v>
      </c>
      <c r="J20" s="24">
        <v>134.0</v>
      </c>
      <c r="K20" s="24">
        <v>288.0</v>
      </c>
      <c r="L20" s="1">
        <f t="shared" si="2"/>
        <v>154</v>
      </c>
      <c r="M20" s="1">
        <f t="shared" si="3"/>
        <v>29</v>
      </c>
      <c r="N20" s="1">
        <f t="shared" si="4"/>
        <v>0.2506493506</v>
      </c>
      <c r="O20" s="24">
        <v>0.8438</v>
      </c>
    </row>
    <row r="21" ht="15.75" customHeight="1">
      <c r="A21" s="23" t="s">
        <v>67</v>
      </c>
      <c r="B21" s="23" t="s">
        <v>66</v>
      </c>
      <c r="C21" s="23" t="s">
        <v>43</v>
      </c>
      <c r="D21" s="24">
        <v>2.0</v>
      </c>
      <c r="E21" s="24">
        <v>1200.0</v>
      </c>
      <c r="F21" s="24">
        <v>0.9151</v>
      </c>
      <c r="G21" s="6">
        <f t="shared" si="1"/>
        <v>13177.44</v>
      </c>
      <c r="H21" s="24">
        <v>374.0</v>
      </c>
      <c r="I21" s="24">
        <v>0.9151</v>
      </c>
      <c r="J21" s="24">
        <v>234.0</v>
      </c>
      <c r="K21" s="24">
        <v>794.0</v>
      </c>
      <c r="L21" s="1">
        <f t="shared" si="2"/>
        <v>560</v>
      </c>
      <c r="M21" s="1">
        <f t="shared" si="3"/>
        <v>140</v>
      </c>
      <c r="N21" s="1">
        <f t="shared" si="4"/>
        <v>0.3</v>
      </c>
      <c r="O21" s="24">
        <v>0.9151</v>
      </c>
    </row>
    <row r="22" ht="15.75" customHeight="1">
      <c r="A22" s="23" t="s">
        <v>68</v>
      </c>
      <c r="B22" s="23" t="s">
        <v>66</v>
      </c>
      <c r="C22" s="23" t="s">
        <v>52</v>
      </c>
      <c r="D22" s="24">
        <v>1.0</v>
      </c>
      <c r="E22" s="24">
        <v>900.0</v>
      </c>
      <c r="F22" s="24">
        <v>0.4301</v>
      </c>
      <c r="G22" s="6">
        <f t="shared" si="1"/>
        <v>4645.08</v>
      </c>
      <c r="H22" s="24">
        <v>444.0</v>
      </c>
      <c r="I22" s="24">
        <v>0.4301</v>
      </c>
      <c r="J22" s="24">
        <v>252.0</v>
      </c>
      <c r="K22" s="24">
        <v>547.0</v>
      </c>
      <c r="L22" s="1">
        <f t="shared" si="2"/>
        <v>295</v>
      </c>
      <c r="M22" s="1">
        <f t="shared" si="3"/>
        <v>192</v>
      </c>
      <c r="N22" s="1">
        <f t="shared" si="4"/>
        <v>0.6206779661</v>
      </c>
      <c r="O22" s="24">
        <v>0.4301</v>
      </c>
    </row>
    <row r="23" ht="15.75" customHeight="1">
      <c r="A23" s="23" t="s">
        <v>69</v>
      </c>
      <c r="B23" s="23" t="s">
        <v>66</v>
      </c>
      <c r="C23" s="23" t="s">
        <v>52</v>
      </c>
      <c r="D23" s="24">
        <v>2.0</v>
      </c>
      <c r="E23" s="24">
        <v>1100.0</v>
      </c>
      <c r="F23" s="24">
        <v>0.4822</v>
      </c>
      <c r="G23" s="6">
        <f t="shared" si="1"/>
        <v>6365.04</v>
      </c>
      <c r="H23" s="24">
        <v>426.0</v>
      </c>
      <c r="I23" s="24">
        <v>0.4822</v>
      </c>
      <c r="J23" s="24">
        <v>246.0</v>
      </c>
      <c r="K23" s="24">
        <v>616.0</v>
      </c>
      <c r="L23" s="1">
        <f t="shared" si="2"/>
        <v>370</v>
      </c>
      <c r="M23" s="1">
        <f t="shared" si="3"/>
        <v>180</v>
      </c>
      <c r="N23" s="1">
        <f t="shared" si="4"/>
        <v>0.4891891892</v>
      </c>
      <c r="O23" s="24">
        <v>0.4822</v>
      </c>
    </row>
    <row r="24" ht="15.75" customHeight="1">
      <c r="A24" s="23" t="s">
        <v>70</v>
      </c>
      <c r="B24" s="23" t="s">
        <v>71</v>
      </c>
      <c r="C24" s="23" t="s">
        <v>43</v>
      </c>
      <c r="D24" s="24">
        <v>1.0</v>
      </c>
      <c r="E24" s="24">
        <v>1000.0</v>
      </c>
      <c r="F24" s="24">
        <v>0.4904</v>
      </c>
      <c r="G24" s="6">
        <f t="shared" si="1"/>
        <v>5884.8</v>
      </c>
      <c r="H24" s="24">
        <v>332.0</v>
      </c>
      <c r="I24" s="24">
        <v>0.4904</v>
      </c>
      <c r="J24" s="24">
        <v>171.0</v>
      </c>
      <c r="K24" s="24">
        <v>457.0</v>
      </c>
      <c r="L24" s="1">
        <f t="shared" si="2"/>
        <v>286</v>
      </c>
      <c r="M24" s="1">
        <f t="shared" si="3"/>
        <v>161</v>
      </c>
      <c r="N24" s="1">
        <f t="shared" si="4"/>
        <v>0.5503496503</v>
      </c>
      <c r="O24" s="24">
        <v>0.4904</v>
      </c>
    </row>
    <row r="25" ht="15.75" customHeight="1">
      <c r="A25" s="23" t="s">
        <v>72</v>
      </c>
      <c r="B25" s="23" t="s">
        <v>71</v>
      </c>
      <c r="C25" s="23" t="s">
        <v>43</v>
      </c>
      <c r="D25" s="24">
        <v>2.0</v>
      </c>
      <c r="E25" s="24">
        <v>1400.0</v>
      </c>
      <c r="F25" s="24">
        <v>0.5233</v>
      </c>
      <c r="G25" s="6">
        <f t="shared" si="1"/>
        <v>8791.44</v>
      </c>
      <c r="H25" s="24">
        <v>430.0</v>
      </c>
      <c r="I25" s="24">
        <v>0.5233</v>
      </c>
      <c r="J25" s="24">
        <v>262.0</v>
      </c>
      <c r="K25" s="24">
        <v>567.0</v>
      </c>
      <c r="L25" s="1">
        <f t="shared" si="2"/>
        <v>305</v>
      </c>
      <c r="M25" s="1">
        <f t="shared" si="3"/>
        <v>168</v>
      </c>
      <c r="N25" s="1">
        <f t="shared" si="4"/>
        <v>0.5406557377</v>
      </c>
      <c r="O25" s="24">
        <v>0.5233</v>
      </c>
    </row>
    <row r="26" ht="15.75" customHeight="1">
      <c r="A26" s="23" t="s">
        <v>73</v>
      </c>
      <c r="B26" s="23" t="s">
        <v>71</v>
      </c>
      <c r="C26" s="23" t="s">
        <v>52</v>
      </c>
      <c r="D26" s="24">
        <v>1.0</v>
      </c>
      <c r="E26" s="24">
        <v>1500.0</v>
      </c>
      <c r="F26" s="24">
        <v>0.4493</v>
      </c>
      <c r="G26" s="6">
        <f t="shared" si="1"/>
        <v>8087.4</v>
      </c>
      <c r="H26" s="24">
        <v>662.0</v>
      </c>
      <c r="I26" s="24">
        <v>0.4493</v>
      </c>
      <c r="J26" s="24">
        <v>229.0</v>
      </c>
      <c r="K26" s="24">
        <v>859.0</v>
      </c>
      <c r="L26" s="1">
        <f t="shared" si="2"/>
        <v>630</v>
      </c>
      <c r="M26" s="1">
        <f t="shared" si="3"/>
        <v>433</v>
      </c>
      <c r="N26" s="1">
        <f t="shared" si="4"/>
        <v>0.6498412698</v>
      </c>
      <c r="O26" s="24">
        <v>0.4493</v>
      </c>
    </row>
    <row r="27" ht="15.75" customHeight="1">
      <c r="A27" s="23" t="s">
        <v>74</v>
      </c>
      <c r="B27" s="23" t="s">
        <v>45</v>
      </c>
      <c r="C27" s="23" t="s">
        <v>52</v>
      </c>
      <c r="D27" s="24">
        <v>2.0</v>
      </c>
      <c r="E27" s="24">
        <v>1300.0</v>
      </c>
      <c r="F27" s="24">
        <v>0.6603</v>
      </c>
      <c r="G27" s="6">
        <f t="shared" si="1"/>
        <v>10300.68</v>
      </c>
      <c r="H27" s="24">
        <v>186.0</v>
      </c>
      <c r="I27" s="24">
        <v>0.6603</v>
      </c>
      <c r="J27" s="24">
        <v>136.0</v>
      </c>
      <c r="K27" s="24">
        <v>336.0</v>
      </c>
      <c r="L27" s="1">
        <f t="shared" si="2"/>
        <v>200</v>
      </c>
      <c r="M27" s="1">
        <f t="shared" si="3"/>
        <v>50</v>
      </c>
      <c r="N27" s="1">
        <f t="shared" si="4"/>
        <v>0.3</v>
      </c>
      <c r="O27" s="24">
        <v>0.6603</v>
      </c>
    </row>
    <row r="28" ht="15.75" customHeight="1">
      <c r="A28" s="23" t="s">
        <v>75</v>
      </c>
      <c r="B28" s="23" t="s">
        <v>71</v>
      </c>
      <c r="C28" s="23" t="s">
        <v>52</v>
      </c>
      <c r="D28" s="24">
        <v>2.0</v>
      </c>
      <c r="E28" s="24">
        <v>1600.0</v>
      </c>
      <c r="F28" s="24">
        <v>0.4877</v>
      </c>
      <c r="G28" s="6">
        <f t="shared" si="1"/>
        <v>9363.84</v>
      </c>
      <c r="H28" s="24">
        <v>696.0</v>
      </c>
      <c r="I28" s="24">
        <v>0.4877</v>
      </c>
      <c r="J28" s="24">
        <v>449.0</v>
      </c>
      <c r="K28" s="24">
        <v>899.0</v>
      </c>
      <c r="L28" s="1">
        <f t="shared" si="2"/>
        <v>450</v>
      </c>
      <c r="M28" s="1">
        <f t="shared" si="3"/>
        <v>247</v>
      </c>
      <c r="N28" s="1">
        <f t="shared" si="4"/>
        <v>0.5391111111</v>
      </c>
      <c r="O28" s="24">
        <v>0.4877</v>
      </c>
    </row>
    <row r="29" ht="15.75" customHeight="1">
      <c r="A29" s="23" t="s">
        <v>76</v>
      </c>
      <c r="B29" s="23" t="s">
        <v>77</v>
      </c>
      <c r="C29" s="23" t="s">
        <v>43</v>
      </c>
      <c r="D29" s="24">
        <v>1.0</v>
      </c>
      <c r="E29" s="24">
        <v>600.0</v>
      </c>
      <c r="F29" s="24">
        <v>0.4384</v>
      </c>
      <c r="G29" s="6">
        <f t="shared" si="1"/>
        <v>3156.48</v>
      </c>
      <c r="H29" s="24">
        <v>182.0</v>
      </c>
      <c r="I29" s="24">
        <v>0.4384</v>
      </c>
      <c r="J29" s="24">
        <v>132.0</v>
      </c>
      <c r="K29" s="24">
        <v>226.0</v>
      </c>
      <c r="L29" s="1">
        <f t="shared" si="2"/>
        <v>94</v>
      </c>
      <c r="M29" s="1">
        <f t="shared" si="3"/>
        <v>50</v>
      </c>
      <c r="N29" s="1">
        <f t="shared" si="4"/>
        <v>0.5255319149</v>
      </c>
      <c r="O29" s="24">
        <v>0.4384</v>
      </c>
    </row>
    <row r="30" ht="15.75" customHeight="1">
      <c r="A30" s="23" t="s">
        <v>78</v>
      </c>
      <c r="B30" s="23" t="s">
        <v>77</v>
      </c>
      <c r="C30" s="23" t="s">
        <v>43</v>
      </c>
      <c r="D30" s="24">
        <v>2.0</v>
      </c>
      <c r="E30" s="24">
        <v>800.0</v>
      </c>
      <c r="F30" s="24">
        <v>0.5315</v>
      </c>
      <c r="G30" s="6">
        <f t="shared" si="1"/>
        <v>5102.4</v>
      </c>
      <c r="H30" s="24">
        <v>241.0</v>
      </c>
      <c r="I30" s="24">
        <v>0.5315</v>
      </c>
      <c r="J30" s="24">
        <v>157.0</v>
      </c>
      <c r="K30" s="24">
        <v>340.0</v>
      </c>
      <c r="L30" s="1">
        <f t="shared" si="2"/>
        <v>183</v>
      </c>
      <c r="M30" s="1">
        <f t="shared" si="3"/>
        <v>84</v>
      </c>
      <c r="N30" s="1">
        <f t="shared" si="4"/>
        <v>0.4672131148</v>
      </c>
      <c r="O30" s="24">
        <v>0.5315</v>
      </c>
    </row>
    <row r="31" ht="15.75" customHeight="1">
      <c r="A31" s="23" t="s">
        <v>79</v>
      </c>
      <c r="B31" s="23" t="s">
        <v>77</v>
      </c>
      <c r="C31" s="23" t="s">
        <v>52</v>
      </c>
      <c r="D31" s="24">
        <v>1.0</v>
      </c>
      <c r="E31" s="24">
        <v>700.0</v>
      </c>
      <c r="F31" s="24">
        <v>0.1397</v>
      </c>
      <c r="G31" s="6">
        <f t="shared" si="1"/>
        <v>1173.48</v>
      </c>
      <c r="H31" s="24">
        <v>363.0</v>
      </c>
      <c r="I31" s="24">
        <v>0.1397</v>
      </c>
      <c r="J31" s="24">
        <v>215.0</v>
      </c>
      <c r="K31" s="24">
        <v>377.0</v>
      </c>
      <c r="L31" s="1">
        <f t="shared" si="2"/>
        <v>162</v>
      </c>
      <c r="M31" s="1">
        <f t="shared" si="3"/>
        <v>148</v>
      </c>
      <c r="N31" s="1">
        <f t="shared" si="4"/>
        <v>0.8308641975</v>
      </c>
      <c r="O31" s="24">
        <v>0.1397</v>
      </c>
    </row>
    <row r="32" ht="15.75" customHeight="1">
      <c r="A32" s="23" t="s">
        <v>80</v>
      </c>
      <c r="B32" s="23" t="s">
        <v>77</v>
      </c>
      <c r="C32" s="23" t="s">
        <v>52</v>
      </c>
      <c r="D32" s="24">
        <v>2.0</v>
      </c>
      <c r="E32" s="24">
        <v>1000.0</v>
      </c>
      <c r="F32" s="24">
        <v>0.4685</v>
      </c>
      <c r="G32" s="6">
        <f t="shared" si="1"/>
        <v>5622</v>
      </c>
      <c r="H32" s="24">
        <v>301.0</v>
      </c>
      <c r="I32" s="24">
        <v>0.4685</v>
      </c>
      <c r="J32" s="24">
        <v>202.0</v>
      </c>
      <c r="K32" s="24">
        <v>374.0</v>
      </c>
      <c r="L32" s="1">
        <f t="shared" si="2"/>
        <v>172</v>
      </c>
      <c r="M32" s="1">
        <f t="shared" si="3"/>
        <v>99</v>
      </c>
      <c r="N32" s="1">
        <f t="shared" si="4"/>
        <v>0.5604651163</v>
      </c>
      <c r="O32" s="24">
        <v>0.4685</v>
      </c>
    </row>
    <row r="33" ht="15.75" customHeight="1">
      <c r="A33" s="23" t="s">
        <v>81</v>
      </c>
      <c r="B33" s="23" t="s">
        <v>82</v>
      </c>
      <c r="C33" s="23" t="s">
        <v>43</v>
      </c>
      <c r="D33" s="24">
        <v>1.0</v>
      </c>
      <c r="E33" s="24">
        <v>700.0</v>
      </c>
      <c r="F33" s="24">
        <v>0.5014</v>
      </c>
      <c r="G33" s="6">
        <f t="shared" si="1"/>
        <v>4211.76</v>
      </c>
      <c r="H33" s="24">
        <v>212.0</v>
      </c>
      <c r="I33" s="24">
        <v>0.5014</v>
      </c>
      <c r="J33" s="24">
        <v>94.0</v>
      </c>
      <c r="K33" s="24">
        <v>356.0</v>
      </c>
      <c r="L33" s="1">
        <f t="shared" si="2"/>
        <v>262</v>
      </c>
      <c r="M33" s="1">
        <f t="shared" si="3"/>
        <v>118</v>
      </c>
      <c r="N33" s="1">
        <f t="shared" si="4"/>
        <v>0.4603053435</v>
      </c>
      <c r="O33" s="24">
        <v>0.5014</v>
      </c>
    </row>
    <row r="34" ht="15.75" customHeight="1">
      <c r="A34" s="23" t="s">
        <v>83</v>
      </c>
      <c r="B34" s="23" t="s">
        <v>82</v>
      </c>
      <c r="C34" s="23" t="s">
        <v>43</v>
      </c>
      <c r="D34" s="24">
        <v>2.0</v>
      </c>
      <c r="E34" s="24">
        <v>900.0</v>
      </c>
      <c r="F34" s="24">
        <v>0.3068</v>
      </c>
      <c r="G34" s="6">
        <f t="shared" si="1"/>
        <v>3313.44</v>
      </c>
      <c r="H34" s="24">
        <v>340.0</v>
      </c>
      <c r="I34" s="24">
        <v>0.3068</v>
      </c>
      <c r="J34" s="24">
        <v>69.0</v>
      </c>
      <c r="K34" s="24">
        <v>485.0</v>
      </c>
      <c r="L34" s="1">
        <f t="shared" si="2"/>
        <v>416</v>
      </c>
      <c r="M34" s="1">
        <f t="shared" si="3"/>
        <v>271</v>
      </c>
      <c r="N34" s="1">
        <f t="shared" si="4"/>
        <v>0.6211538462</v>
      </c>
      <c r="O34" s="24">
        <v>0.3068</v>
      </c>
    </row>
    <row r="35" ht="15.75" customHeight="1">
      <c r="A35" s="23" t="s">
        <v>84</v>
      </c>
      <c r="B35" s="23" t="s">
        <v>82</v>
      </c>
      <c r="C35" s="23" t="s">
        <v>52</v>
      </c>
      <c r="D35" s="24">
        <v>1.0</v>
      </c>
      <c r="E35" s="24">
        <v>1000.0</v>
      </c>
      <c r="F35" s="24">
        <v>0.5205</v>
      </c>
      <c r="G35" s="6">
        <f t="shared" si="1"/>
        <v>6246</v>
      </c>
      <c r="H35" s="24">
        <v>266.0</v>
      </c>
      <c r="I35" s="24">
        <v>0.5205</v>
      </c>
      <c r="J35" s="24">
        <v>84.0</v>
      </c>
      <c r="K35" s="24">
        <v>376.0</v>
      </c>
      <c r="L35" s="1">
        <f t="shared" si="2"/>
        <v>292</v>
      </c>
      <c r="M35" s="1">
        <f t="shared" si="3"/>
        <v>182</v>
      </c>
      <c r="N35" s="1">
        <f t="shared" si="4"/>
        <v>0.598630137</v>
      </c>
      <c r="O35" s="24">
        <v>0.5205</v>
      </c>
    </row>
    <row r="36" ht="15.75" customHeight="1">
      <c r="A36" s="23" t="s">
        <v>86</v>
      </c>
      <c r="B36" s="23" t="s">
        <v>82</v>
      </c>
      <c r="C36" s="23" t="s">
        <v>52</v>
      </c>
      <c r="D36" s="24">
        <v>2.0</v>
      </c>
      <c r="E36" s="24">
        <v>1200.0</v>
      </c>
      <c r="F36" s="24">
        <v>0.1288</v>
      </c>
      <c r="G36" s="6">
        <f t="shared" si="1"/>
        <v>1854.72</v>
      </c>
      <c r="H36" s="24">
        <v>442.0</v>
      </c>
      <c r="I36" s="24">
        <v>0.1288</v>
      </c>
      <c r="J36" s="24">
        <v>109.0</v>
      </c>
      <c r="K36" s="24">
        <v>490.0</v>
      </c>
      <c r="L36" s="1">
        <f t="shared" si="2"/>
        <v>381</v>
      </c>
      <c r="M36" s="1">
        <f t="shared" si="3"/>
        <v>333</v>
      </c>
      <c r="N36" s="1">
        <f t="shared" si="4"/>
        <v>0.7992125984</v>
      </c>
      <c r="O36" s="24">
        <v>0.1288</v>
      </c>
    </row>
    <row r="37" ht="15.75" customHeight="1">
      <c r="A37" s="23" t="s">
        <v>88</v>
      </c>
      <c r="B37" s="23" t="s">
        <v>89</v>
      </c>
      <c r="C37" s="23" t="s">
        <v>43</v>
      </c>
      <c r="D37" s="24">
        <v>1.0</v>
      </c>
      <c r="E37" s="24">
        <v>1200.0</v>
      </c>
      <c r="F37" s="24">
        <v>0.2411</v>
      </c>
      <c r="G37" s="6">
        <f t="shared" si="1"/>
        <v>3471.84</v>
      </c>
      <c r="H37" s="24">
        <v>354.0</v>
      </c>
      <c r="I37" s="24">
        <v>0.2411</v>
      </c>
      <c r="J37" s="24">
        <v>145.0</v>
      </c>
      <c r="K37" s="24">
        <v>434.0</v>
      </c>
      <c r="L37" s="1">
        <f t="shared" si="2"/>
        <v>289</v>
      </c>
      <c r="M37" s="1">
        <f t="shared" si="3"/>
        <v>209</v>
      </c>
      <c r="N37" s="1">
        <f t="shared" si="4"/>
        <v>0.6785467128</v>
      </c>
      <c r="O37" s="24">
        <v>0.2411</v>
      </c>
    </row>
    <row r="38" ht="15.75" customHeight="1">
      <c r="A38" s="23" t="s">
        <v>90</v>
      </c>
      <c r="B38" s="23" t="s">
        <v>91</v>
      </c>
      <c r="C38" s="23" t="s">
        <v>43</v>
      </c>
      <c r="D38" s="24">
        <v>2.0</v>
      </c>
      <c r="E38" s="24">
        <v>920.0</v>
      </c>
      <c r="F38" s="24">
        <v>0.4521</v>
      </c>
      <c r="G38" s="6">
        <f t="shared" si="1"/>
        <v>4991.184</v>
      </c>
      <c r="H38" s="24">
        <v>123.0</v>
      </c>
      <c r="I38" s="24">
        <v>0.4521</v>
      </c>
      <c r="J38" s="24">
        <v>111.0</v>
      </c>
      <c r="K38" s="24">
        <v>147.0</v>
      </c>
      <c r="L38" s="1">
        <f t="shared" si="2"/>
        <v>36</v>
      </c>
      <c r="M38" s="1">
        <f t="shared" si="3"/>
        <v>12</v>
      </c>
      <c r="N38" s="1">
        <f t="shared" si="4"/>
        <v>0.3666666667</v>
      </c>
      <c r="O38" s="24">
        <v>0.4521</v>
      </c>
    </row>
    <row r="39" ht="15.75" customHeight="1">
      <c r="A39" s="23" t="s">
        <v>92</v>
      </c>
      <c r="B39" s="23" t="s">
        <v>89</v>
      </c>
      <c r="C39" s="23" t="s">
        <v>43</v>
      </c>
      <c r="D39" s="24">
        <v>2.0</v>
      </c>
      <c r="E39" s="24">
        <v>1300.0</v>
      </c>
      <c r="F39" s="24">
        <v>0.4795</v>
      </c>
      <c r="G39" s="6">
        <f t="shared" si="1"/>
        <v>7480.2</v>
      </c>
      <c r="H39" s="24">
        <v>377.0</v>
      </c>
      <c r="I39" s="24">
        <v>0.4795</v>
      </c>
      <c r="J39" s="24">
        <v>228.0</v>
      </c>
      <c r="K39" s="24">
        <v>457.0</v>
      </c>
      <c r="L39" s="1">
        <f t="shared" si="2"/>
        <v>229</v>
      </c>
      <c r="M39" s="1">
        <f t="shared" si="3"/>
        <v>149</v>
      </c>
      <c r="N39" s="1">
        <f t="shared" si="4"/>
        <v>0.6205240175</v>
      </c>
      <c r="O39" s="24">
        <v>0.4795</v>
      </c>
    </row>
    <row r="40" ht="15.75" customHeight="1">
      <c r="A40" s="23" t="s">
        <v>93</v>
      </c>
      <c r="B40" s="23" t="s">
        <v>89</v>
      </c>
      <c r="C40" s="23" t="s">
        <v>52</v>
      </c>
      <c r="D40" s="24">
        <v>1.0</v>
      </c>
      <c r="E40" s="24">
        <v>1100.0</v>
      </c>
      <c r="F40" s="24">
        <v>0.2712</v>
      </c>
      <c r="G40" s="6">
        <f t="shared" si="1"/>
        <v>3579.84</v>
      </c>
      <c r="H40" s="24">
        <v>318.0</v>
      </c>
      <c r="I40" s="24">
        <v>0.2712</v>
      </c>
      <c r="J40" s="24">
        <v>90.0</v>
      </c>
      <c r="K40" s="24">
        <v>375.0</v>
      </c>
      <c r="L40" s="1">
        <f t="shared" si="2"/>
        <v>285</v>
      </c>
      <c r="M40" s="1">
        <f t="shared" si="3"/>
        <v>228</v>
      </c>
      <c r="N40" s="1">
        <f t="shared" si="4"/>
        <v>0.74</v>
      </c>
      <c r="O40" s="24">
        <v>0.2712</v>
      </c>
    </row>
    <row r="41" ht="15.75" customHeight="1">
      <c r="A41" s="23" t="s">
        <v>94</v>
      </c>
      <c r="B41" s="23" t="s">
        <v>89</v>
      </c>
      <c r="C41" s="23" t="s">
        <v>52</v>
      </c>
      <c r="D41" s="24">
        <v>2.0</v>
      </c>
      <c r="E41" s="24">
        <v>1200.0</v>
      </c>
      <c r="F41" s="24">
        <v>0.4301</v>
      </c>
      <c r="G41" s="6">
        <f t="shared" si="1"/>
        <v>6193.44</v>
      </c>
      <c r="H41" s="24">
        <v>198.0</v>
      </c>
      <c r="I41" s="24">
        <v>0.4301</v>
      </c>
      <c r="J41" s="24">
        <v>128.0</v>
      </c>
      <c r="K41" s="24">
        <v>238.0</v>
      </c>
      <c r="L41" s="1">
        <f t="shared" si="2"/>
        <v>110</v>
      </c>
      <c r="M41" s="1">
        <f t="shared" si="3"/>
        <v>70</v>
      </c>
      <c r="N41" s="1">
        <f t="shared" si="4"/>
        <v>0.6090909091</v>
      </c>
      <c r="O41" s="24">
        <v>0.4301</v>
      </c>
    </row>
    <row r="42" ht="15.75" customHeight="1">
      <c r="A42" s="23" t="s">
        <v>95</v>
      </c>
      <c r="B42" s="23" t="s">
        <v>96</v>
      </c>
      <c r="C42" s="23" t="s">
        <v>43</v>
      </c>
      <c r="D42" s="24">
        <v>1.0</v>
      </c>
      <c r="E42" s="24">
        <v>1300.0</v>
      </c>
      <c r="F42" s="24">
        <v>0.5671</v>
      </c>
      <c r="G42" s="6">
        <f t="shared" si="1"/>
        <v>8846.76</v>
      </c>
      <c r="H42" s="24">
        <v>149.0</v>
      </c>
      <c r="I42" s="24">
        <v>0.5671</v>
      </c>
      <c r="J42" s="24">
        <v>126.0</v>
      </c>
      <c r="K42" s="24">
        <v>188.0</v>
      </c>
      <c r="L42" s="1">
        <f t="shared" si="2"/>
        <v>62</v>
      </c>
      <c r="M42" s="1">
        <f t="shared" si="3"/>
        <v>23</v>
      </c>
      <c r="N42" s="1">
        <f t="shared" si="4"/>
        <v>0.3967741935</v>
      </c>
      <c r="O42" s="24">
        <v>0.5671</v>
      </c>
    </row>
    <row r="43" ht="15.75" customHeight="1">
      <c r="A43" s="23" t="s">
        <v>99</v>
      </c>
      <c r="B43" s="23" t="s">
        <v>96</v>
      </c>
      <c r="C43" s="23" t="s">
        <v>43</v>
      </c>
      <c r="D43" s="24">
        <v>2.0</v>
      </c>
      <c r="E43" s="24">
        <v>1700.0</v>
      </c>
      <c r="F43" s="24">
        <v>0.3205</v>
      </c>
      <c r="G43" s="6">
        <f t="shared" si="1"/>
        <v>6538.2</v>
      </c>
      <c r="H43" s="24">
        <v>210.0</v>
      </c>
      <c r="I43" s="24">
        <v>0.3205</v>
      </c>
      <c r="J43" s="24">
        <v>152.0</v>
      </c>
      <c r="K43" s="24">
        <v>247.0</v>
      </c>
      <c r="L43" s="1">
        <f t="shared" si="2"/>
        <v>95</v>
      </c>
      <c r="M43" s="1">
        <f t="shared" si="3"/>
        <v>58</v>
      </c>
      <c r="N43" s="1">
        <f t="shared" si="4"/>
        <v>0.5884210526</v>
      </c>
      <c r="O43" s="24">
        <v>0.3205</v>
      </c>
    </row>
    <row r="44" ht="15.75" customHeight="1">
      <c r="A44" s="23" t="s">
        <v>104</v>
      </c>
      <c r="B44" s="23" t="s">
        <v>96</v>
      </c>
      <c r="C44" s="23" t="s">
        <v>52</v>
      </c>
      <c r="D44" s="24">
        <v>1.0</v>
      </c>
      <c r="E44" s="24">
        <v>1200.0</v>
      </c>
      <c r="F44" s="24">
        <v>0.4493</v>
      </c>
      <c r="G44" s="6">
        <f t="shared" si="1"/>
        <v>6469.92</v>
      </c>
      <c r="H44" s="24">
        <v>187.0</v>
      </c>
      <c r="I44" s="24">
        <v>0.4493</v>
      </c>
      <c r="J44" s="24">
        <v>141.0</v>
      </c>
      <c r="K44" s="24">
        <v>263.0</v>
      </c>
      <c r="L44" s="1">
        <f t="shared" si="2"/>
        <v>122</v>
      </c>
      <c r="M44" s="1">
        <f t="shared" si="3"/>
        <v>46</v>
      </c>
      <c r="N44" s="1">
        <f t="shared" si="4"/>
        <v>0.4016393443</v>
      </c>
      <c r="O44" s="24">
        <v>0.4493</v>
      </c>
    </row>
    <row r="45" ht="15.75" customHeight="1">
      <c r="A45" s="23" t="s">
        <v>108</v>
      </c>
      <c r="B45" s="23" t="s">
        <v>96</v>
      </c>
      <c r="C45" s="23" t="s">
        <v>52</v>
      </c>
      <c r="D45" s="24">
        <v>2.0</v>
      </c>
      <c r="E45" s="24">
        <v>1900.0</v>
      </c>
      <c r="F45" s="24">
        <v>0.5096</v>
      </c>
      <c r="G45" s="6">
        <f t="shared" si="1"/>
        <v>11618.88</v>
      </c>
      <c r="H45" s="24">
        <v>225.0</v>
      </c>
      <c r="I45" s="24">
        <v>0.5096</v>
      </c>
      <c r="J45" s="24">
        <v>157.0</v>
      </c>
      <c r="K45" s="24">
        <v>314.0</v>
      </c>
      <c r="L45" s="1">
        <f t="shared" si="2"/>
        <v>157</v>
      </c>
      <c r="M45" s="1">
        <f t="shared" si="3"/>
        <v>68</v>
      </c>
      <c r="N45" s="1">
        <f t="shared" si="4"/>
        <v>0.4464968153</v>
      </c>
      <c r="O45" s="24">
        <v>0.5096</v>
      </c>
    </row>
    <row r="46" ht="15.75" customHeight="1">
      <c r="A46" s="23" t="s">
        <v>110</v>
      </c>
      <c r="B46" s="23" t="s">
        <v>111</v>
      </c>
      <c r="C46" s="23" t="s">
        <v>43</v>
      </c>
      <c r="D46" s="24">
        <v>1.0</v>
      </c>
      <c r="E46" s="24">
        <v>1000.0</v>
      </c>
      <c r="F46" s="24">
        <v>0.7205</v>
      </c>
      <c r="G46" s="6">
        <f t="shared" si="1"/>
        <v>8646</v>
      </c>
      <c r="H46" s="24">
        <v>123.0</v>
      </c>
      <c r="I46" s="24">
        <v>0.7205</v>
      </c>
      <c r="J46" s="24">
        <v>93.0</v>
      </c>
      <c r="K46" s="24">
        <v>159.0</v>
      </c>
      <c r="L46" s="1">
        <f t="shared" si="2"/>
        <v>66</v>
      </c>
      <c r="M46" s="1">
        <f t="shared" si="3"/>
        <v>30</v>
      </c>
      <c r="N46" s="1">
        <f t="shared" si="4"/>
        <v>0.4636363636</v>
      </c>
      <c r="O46" s="24">
        <v>0.7205</v>
      </c>
    </row>
    <row r="47" ht="15.75" customHeight="1">
      <c r="A47" s="23" t="s">
        <v>112</v>
      </c>
      <c r="B47" s="23" t="s">
        <v>111</v>
      </c>
      <c r="C47" s="23" t="s">
        <v>43</v>
      </c>
      <c r="D47" s="24">
        <v>2.0</v>
      </c>
      <c r="E47" s="24">
        <v>1500.0</v>
      </c>
      <c r="F47" s="24">
        <v>0.4959</v>
      </c>
      <c r="G47" s="6">
        <f t="shared" si="1"/>
        <v>8926.2</v>
      </c>
      <c r="H47" s="24">
        <v>263.0</v>
      </c>
      <c r="I47" s="24">
        <v>0.4959</v>
      </c>
      <c r="J47" s="24">
        <v>145.0</v>
      </c>
      <c r="K47" s="24">
        <v>462.0</v>
      </c>
      <c r="L47" s="1">
        <f t="shared" si="2"/>
        <v>317</v>
      </c>
      <c r="M47" s="1">
        <f t="shared" si="3"/>
        <v>118</v>
      </c>
      <c r="N47" s="1">
        <f t="shared" si="4"/>
        <v>0.3977917981</v>
      </c>
      <c r="O47" s="24">
        <v>0.4959</v>
      </c>
    </row>
    <row r="48" ht="15.75" customHeight="1">
      <c r="A48" s="23" t="s">
        <v>113</v>
      </c>
      <c r="B48" s="23" t="s">
        <v>111</v>
      </c>
      <c r="C48" s="23" t="s">
        <v>52</v>
      </c>
      <c r="D48" s="24">
        <v>1.0</v>
      </c>
      <c r="E48" s="24">
        <v>1300.0</v>
      </c>
      <c r="F48" s="24">
        <v>0.4493</v>
      </c>
      <c r="G48" s="6">
        <f t="shared" si="1"/>
        <v>7009.08</v>
      </c>
      <c r="H48" s="24">
        <v>238.0</v>
      </c>
      <c r="I48" s="24">
        <v>0.4493</v>
      </c>
      <c r="J48" s="24">
        <v>181.0</v>
      </c>
      <c r="K48" s="24">
        <v>316.0</v>
      </c>
      <c r="L48" s="1">
        <f t="shared" si="2"/>
        <v>135</v>
      </c>
      <c r="M48" s="1">
        <f t="shared" si="3"/>
        <v>57</v>
      </c>
      <c r="N48" s="1">
        <f t="shared" si="4"/>
        <v>0.4377777778</v>
      </c>
      <c r="O48" s="24">
        <v>0.4493</v>
      </c>
    </row>
    <row r="49" ht="15.75" customHeight="1">
      <c r="A49" s="23" t="s">
        <v>116</v>
      </c>
      <c r="B49" s="23" t="s">
        <v>91</v>
      </c>
      <c r="C49" s="23" t="s">
        <v>52</v>
      </c>
      <c r="D49" s="24">
        <v>1.0</v>
      </c>
      <c r="E49" s="24">
        <v>850.0</v>
      </c>
      <c r="F49" s="24">
        <v>0.5315</v>
      </c>
      <c r="G49" s="6">
        <f t="shared" si="1"/>
        <v>5421.3</v>
      </c>
      <c r="H49" s="24">
        <v>146.0</v>
      </c>
      <c r="I49" s="24">
        <v>0.5315</v>
      </c>
      <c r="J49" s="24">
        <v>96.0</v>
      </c>
      <c r="K49" s="24">
        <v>245.0</v>
      </c>
      <c r="L49" s="1">
        <f t="shared" si="2"/>
        <v>149</v>
      </c>
      <c r="M49" s="1">
        <f t="shared" si="3"/>
        <v>50</v>
      </c>
      <c r="N49" s="1">
        <f t="shared" si="4"/>
        <v>0.3684563758</v>
      </c>
      <c r="O49" s="24">
        <v>0.5315</v>
      </c>
    </row>
    <row r="50" ht="15.75" customHeight="1">
      <c r="A50" s="23" t="s">
        <v>119</v>
      </c>
      <c r="B50" s="23" t="s">
        <v>111</v>
      </c>
      <c r="C50" s="23" t="s">
        <v>52</v>
      </c>
      <c r="D50" s="24">
        <v>2.0</v>
      </c>
      <c r="E50" s="24">
        <v>1800.0</v>
      </c>
      <c r="F50" s="24">
        <v>0.1507</v>
      </c>
      <c r="G50" s="6">
        <f t="shared" si="1"/>
        <v>3255.12</v>
      </c>
      <c r="H50" s="24">
        <v>349.0</v>
      </c>
      <c r="I50" s="24">
        <v>0.1507</v>
      </c>
      <c r="J50" s="24">
        <v>145.0</v>
      </c>
      <c r="K50" s="24">
        <v>412.0</v>
      </c>
      <c r="L50" s="1">
        <f t="shared" si="2"/>
        <v>267</v>
      </c>
      <c r="M50" s="1">
        <f t="shared" si="3"/>
        <v>204</v>
      </c>
      <c r="N50" s="1">
        <f t="shared" si="4"/>
        <v>0.7112359551</v>
      </c>
      <c r="O50" s="24">
        <v>0.1507</v>
      </c>
    </row>
    <row r="51" ht="15.75" customHeight="1">
      <c r="A51" s="23" t="s">
        <v>125</v>
      </c>
      <c r="B51" s="23" t="s">
        <v>126</v>
      </c>
      <c r="C51" s="23" t="s">
        <v>43</v>
      </c>
      <c r="D51" s="24">
        <v>1.0</v>
      </c>
      <c r="E51" s="24">
        <v>1100.0</v>
      </c>
      <c r="F51" s="24">
        <v>0.6</v>
      </c>
      <c r="G51" s="6">
        <f t="shared" si="1"/>
        <v>7920</v>
      </c>
      <c r="H51" s="24">
        <v>147.0</v>
      </c>
      <c r="I51" s="24">
        <v>0.6</v>
      </c>
      <c r="J51" s="24">
        <v>99.0</v>
      </c>
      <c r="K51" s="24">
        <v>215.0</v>
      </c>
      <c r="L51" s="1">
        <f t="shared" si="2"/>
        <v>116</v>
      </c>
      <c r="M51" s="1">
        <f t="shared" si="3"/>
        <v>48</v>
      </c>
      <c r="N51" s="1">
        <f t="shared" si="4"/>
        <v>0.4310344828</v>
      </c>
      <c r="O51" s="24">
        <v>0.6</v>
      </c>
    </row>
    <row r="52" ht="15.75" customHeight="1">
      <c r="A52" s="23" t="s">
        <v>129</v>
      </c>
      <c r="B52" s="23" t="s">
        <v>126</v>
      </c>
      <c r="C52" s="23" t="s">
        <v>43</v>
      </c>
      <c r="D52" s="24">
        <v>2.0</v>
      </c>
      <c r="E52" s="24">
        <v>1400.0</v>
      </c>
      <c r="F52" s="24">
        <v>0.526</v>
      </c>
      <c r="G52" s="6">
        <f t="shared" si="1"/>
        <v>8836.8</v>
      </c>
      <c r="H52" s="24">
        <v>151.0</v>
      </c>
      <c r="I52" s="24">
        <v>0.526</v>
      </c>
      <c r="J52" s="24">
        <v>120.0</v>
      </c>
      <c r="K52" s="24">
        <v>188.0</v>
      </c>
      <c r="L52" s="1">
        <f t="shared" si="2"/>
        <v>68</v>
      </c>
      <c r="M52" s="1">
        <f t="shared" si="3"/>
        <v>31</v>
      </c>
      <c r="N52" s="1">
        <f t="shared" si="4"/>
        <v>0.4647058824</v>
      </c>
      <c r="O52" s="24">
        <v>0.526</v>
      </c>
    </row>
    <row r="53" ht="15.75" customHeight="1">
      <c r="A53" s="23" t="s">
        <v>130</v>
      </c>
      <c r="B53" s="23" t="s">
        <v>126</v>
      </c>
      <c r="C53" s="23" t="s">
        <v>52</v>
      </c>
      <c r="D53" s="24">
        <v>1.0</v>
      </c>
      <c r="E53" s="24">
        <v>1300.0</v>
      </c>
      <c r="F53" s="24">
        <v>0.211</v>
      </c>
      <c r="G53" s="6">
        <f t="shared" si="1"/>
        <v>3291.6</v>
      </c>
      <c r="H53" s="24">
        <v>429.0</v>
      </c>
      <c r="I53" s="24">
        <v>0.211</v>
      </c>
      <c r="J53" s="24">
        <v>263.0</v>
      </c>
      <c r="K53" s="24">
        <v>489.0</v>
      </c>
      <c r="L53" s="1">
        <f t="shared" si="2"/>
        <v>226</v>
      </c>
      <c r="M53" s="1">
        <f t="shared" si="3"/>
        <v>166</v>
      </c>
      <c r="N53" s="1">
        <f t="shared" si="4"/>
        <v>0.6876106195</v>
      </c>
      <c r="O53" s="24">
        <v>0.211</v>
      </c>
    </row>
    <row r="54" ht="15.75" customHeight="1">
      <c r="A54" s="23" t="s">
        <v>131</v>
      </c>
      <c r="B54" s="23" t="s">
        <v>126</v>
      </c>
      <c r="C54" s="23" t="s">
        <v>52</v>
      </c>
      <c r="D54" s="24">
        <v>2.0</v>
      </c>
      <c r="E54" s="24">
        <v>1900.0</v>
      </c>
      <c r="F54" s="24">
        <v>0.3315</v>
      </c>
      <c r="G54" s="6">
        <f t="shared" si="1"/>
        <v>7558.2</v>
      </c>
      <c r="H54" s="24">
        <v>441.0</v>
      </c>
      <c r="I54" s="24">
        <v>0.3315</v>
      </c>
      <c r="J54" s="24">
        <v>335.0</v>
      </c>
      <c r="K54" s="24">
        <v>502.0</v>
      </c>
      <c r="L54" s="1">
        <f t="shared" si="2"/>
        <v>167</v>
      </c>
      <c r="M54" s="1">
        <f t="shared" si="3"/>
        <v>106</v>
      </c>
      <c r="N54" s="1">
        <f t="shared" si="4"/>
        <v>0.6077844311</v>
      </c>
      <c r="O54" s="24">
        <v>0.3315</v>
      </c>
    </row>
    <row r="55" ht="15.75" customHeight="1">
      <c r="A55" s="23" t="s">
        <v>132</v>
      </c>
      <c r="B55" s="23" t="s">
        <v>133</v>
      </c>
      <c r="C55" s="23" t="s">
        <v>43</v>
      </c>
      <c r="D55" s="24">
        <v>1.0</v>
      </c>
      <c r="E55" s="24">
        <v>900.0</v>
      </c>
      <c r="F55" s="24">
        <v>0.3288</v>
      </c>
      <c r="G55" s="6">
        <f t="shared" si="1"/>
        <v>3551.04</v>
      </c>
      <c r="H55" s="24">
        <v>144.0</v>
      </c>
      <c r="I55" s="24">
        <v>0.3288</v>
      </c>
      <c r="J55" s="24">
        <v>98.0</v>
      </c>
      <c r="K55" s="24">
        <v>195.0</v>
      </c>
      <c r="L55" s="1">
        <f t="shared" si="2"/>
        <v>97</v>
      </c>
      <c r="M55" s="1">
        <f t="shared" si="3"/>
        <v>46</v>
      </c>
      <c r="N55" s="1">
        <f t="shared" si="4"/>
        <v>0.4793814433</v>
      </c>
      <c r="O55" s="24">
        <v>0.3288</v>
      </c>
    </row>
    <row r="56" ht="15.75" customHeight="1">
      <c r="A56" s="23" t="s">
        <v>134</v>
      </c>
      <c r="B56" s="23" t="s">
        <v>133</v>
      </c>
      <c r="C56" s="23" t="s">
        <v>43</v>
      </c>
      <c r="D56" s="24">
        <v>2.0</v>
      </c>
      <c r="E56" s="24">
        <v>1400.0</v>
      </c>
      <c r="F56" s="24">
        <v>0.6192</v>
      </c>
      <c r="G56" s="6">
        <f t="shared" si="1"/>
        <v>10402.56</v>
      </c>
      <c r="H56" s="24">
        <v>136.0</v>
      </c>
      <c r="I56" s="24">
        <v>0.6192</v>
      </c>
      <c r="J56" s="24">
        <v>77.0</v>
      </c>
      <c r="K56" s="24">
        <v>260.0</v>
      </c>
      <c r="L56" s="1">
        <f t="shared" si="2"/>
        <v>183</v>
      </c>
      <c r="M56" s="1">
        <f t="shared" si="3"/>
        <v>59</v>
      </c>
      <c r="N56" s="1">
        <f t="shared" si="4"/>
        <v>0.3579234973</v>
      </c>
      <c r="O56" s="24">
        <v>0.6192</v>
      </c>
    </row>
    <row r="57" ht="15.75" customHeight="1">
      <c r="A57" s="23" t="s">
        <v>135</v>
      </c>
      <c r="B57" s="23" t="s">
        <v>133</v>
      </c>
      <c r="C57" s="23" t="s">
        <v>52</v>
      </c>
      <c r="D57" s="24">
        <v>1.0</v>
      </c>
      <c r="E57" s="24">
        <v>1400.0</v>
      </c>
      <c r="F57" s="24">
        <v>0.2712</v>
      </c>
      <c r="G57" s="6">
        <f t="shared" si="1"/>
        <v>4556.16</v>
      </c>
      <c r="H57" s="24">
        <v>305.0</v>
      </c>
      <c r="I57" s="24">
        <v>0.2712</v>
      </c>
      <c r="J57" s="24">
        <v>173.0</v>
      </c>
      <c r="K57" s="24">
        <v>322.0</v>
      </c>
      <c r="L57" s="1">
        <f t="shared" si="2"/>
        <v>149</v>
      </c>
      <c r="M57" s="1">
        <f t="shared" si="3"/>
        <v>132</v>
      </c>
      <c r="N57" s="1">
        <f t="shared" si="4"/>
        <v>0.8087248322</v>
      </c>
      <c r="O57" s="24">
        <v>0.2712</v>
      </c>
    </row>
    <row r="58" ht="15.75" customHeight="1">
      <c r="A58" s="23" t="s">
        <v>136</v>
      </c>
      <c r="B58" s="23" t="s">
        <v>133</v>
      </c>
      <c r="C58" s="23" t="s">
        <v>52</v>
      </c>
      <c r="D58" s="24">
        <v>2.0</v>
      </c>
      <c r="E58" s="24">
        <v>1700.0</v>
      </c>
      <c r="F58" s="24">
        <v>0.3288</v>
      </c>
      <c r="G58" s="6">
        <f t="shared" si="1"/>
        <v>6707.52</v>
      </c>
      <c r="H58" s="24">
        <v>425.0</v>
      </c>
      <c r="I58" s="24">
        <v>0.3288</v>
      </c>
      <c r="J58" s="24">
        <v>176.0</v>
      </c>
      <c r="K58" s="24">
        <v>469.0</v>
      </c>
      <c r="L58" s="1">
        <f t="shared" si="2"/>
        <v>293</v>
      </c>
      <c r="M58" s="1">
        <f t="shared" si="3"/>
        <v>249</v>
      </c>
      <c r="N58" s="1">
        <f t="shared" si="4"/>
        <v>0.7798634812</v>
      </c>
      <c r="O58" s="24">
        <v>0.3288</v>
      </c>
    </row>
    <row r="59" ht="15.75" customHeight="1">
      <c r="A59" s="23" t="s">
        <v>137</v>
      </c>
      <c r="B59" s="23" t="s">
        <v>138</v>
      </c>
      <c r="C59" s="23" t="s">
        <v>43</v>
      </c>
      <c r="D59" s="24">
        <v>1.0</v>
      </c>
      <c r="E59" s="24">
        <v>800.0</v>
      </c>
      <c r="F59" s="24">
        <v>0.4137</v>
      </c>
      <c r="G59" s="6">
        <f t="shared" si="1"/>
        <v>3971.52</v>
      </c>
      <c r="H59" s="24">
        <v>176.0</v>
      </c>
      <c r="I59" s="24">
        <v>0.4137</v>
      </c>
      <c r="J59" s="24">
        <v>86.0</v>
      </c>
      <c r="K59" s="24">
        <v>224.0</v>
      </c>
      <c r="L59" s="1">
        <f t="shared" si="2"/>
        <v>138</v>
      </c>
      <c r="M59" s="1">
        <f t="shared" si="3"/>
        <v>90</v>
      </c>
      <c r="N59" s="1">
        <f t="shared" si="4"/>
        <v>0.6217391304</v>
      </c>
      <c r="O59" s="24">
        <v>0.4137</v>
      </c>
    </row>
    <row r="60" ht="15.75" customHeight="1">
      <c r="A60" s="23" t="s">
        <v>139</v>
      </c>
      <c r="B60" s="23" t="s">
        <v>91</v>
      </c>
      <c r="C60" s="23" t="s">
        <v>52</v>
      </c>
      <c r="D60" s="24">
        <v>2.0</v>
      </c>
      <c r="E60" s="24">
        <v>900.0</v>
      </c>
      <c r="F60" s="24">
        <v>0.4795</v>
      </c>
      <c r="G60" s="6">
        <f t="shared" si="1"/>
        <v>5178.6</v>
      </c>
      <c r="H60" s="24">
        <v>169.0</v>
      </c>
      <c r="I60" s="24">
        <v>0.4795</v>
      </c>
      <c r="J60" s="24">
        <v>111.0</v>
      </c>
      <c r="K60" s="24">
        <v>276.0</v>
      </c>
      <c r="L60" s="1">
        <f t="shared" si="2"/>
        <v>165</v>
      </c>
      <c r="M60" s="1">
        <f t="shared" si="3"/>
        <v>58</v>
      </c>
      <c r="N60" s="1">
        <f t="shared" si="4"/>
        <v>0.3812121212</v>
      </c>
      <c r="O60" s="24">
        <v>0.4795</v>
      </c>
    </row>
    <row r="61" ht="15.75" customHeight="1">
      <c r="A61" s="23" t="s">
        <v>140</v>
      </c>
      <c r="B61" s="23" t="s">
        <v>138</v>
      </c>
      <c r="C61" s="23" t="s">
        <v>43</v>
      </c>
      <c r="D61" s="24">
        <v>2.0</v>
      </c>
      <c r="E61" s="24">
        <v>1300.0</v>
      </c>
      <c r="F61" s="24">
        <v>0.6301</v>
      </c>
      <c r="G61" s="6">
        <f t="shared" si="1"/>
        <v>9829.56</v>
      </c>
      <c r="H61" s="24">
        <v>207.0</v>
      </c>
      <c r="I61" s="24">
        <v>0.6301</v>
      </c>
      <c r="J61" s="24">
        <v>127.0</v>
      </c>
      <c r="K61" s="24">
        <v>276.0</v>
      </c>
      <c r="L61" s="1">
        <f t="shared" si="2"/>
        <v>149</v>
      </c>
      <c r="M61" s="1">
        <f t="shared" si="3"/>
        <v>80</v>
      </c>
      <c r="N61" s="1">
        <f t="shared" si="4"/>
        <v>0.5295302013</v>
      </c>
      <c r="O61" s="24">
        <v>0.6301</v>
      </c>
    </row>
    <row r="62" ht="15.75" customHeight="1">
      <c r="A62" s="23" t="s">
        <v>141</v>
      </c>
      <c r="B62" s="23" t="s">
        <v>138</v>
      </c>
      <c r="C62" s="23" t="s">
        <v>52</v>
      </c>
      <c r="D62" s="24">
        <v>1.0</v>
      </c>
      <c r="E62" s="24">
        <v>1400.0</v>
      </c>
      <c r="F62" s="24">
        <v>0.9041</v>
      </c>
      <c r="G62" s="6">
        <f t="shared" si="1"/>
        <v>15188.88</v>
      </c>
      <c r="H62" s="24">
        <v>244.0</v>
      </c>
      <c r="I62" s="24">
        <v>0.9041</v>
      </c>
      <c r="J62" s="24">
        <v>222.0</v>
      </c>
      <c r="K62" s="24">
        <v>381.0</v>
      </c>
      <c r="L62" s="1">
        <f t="shared" si="2"/>
        <v>159</v>
      </c>
      <c r="M62" s="1">
        <f t="shared" si="3"/>
        <v>22</v>
      </c>
      <c r="N62" s="1">
        <f t="shared" si="4"/>
        <v>0.2106918239</v>
      </c>
      <c r="O62" s="24">
        <v>0.9041</v>
      </c>
    </row>
    <row r="63" ht="15.75" customHeight="1">
      <c r="A63" s="23" t="s">
        <v>142</v>
      </c>
      <c r="B63" s="23" t="s">
        <v>138</v>
      </c>
      <c r="C63" s="23" t="s">
        <v>52</v>
      </c>
      <c r="D63" s="24">
        <v>2.0</v>
      </c>
      <c r="E63" s="24">
        <v>1900.0</v>
      </c>
      <c r="F63" s="24">
        <v>0.5425</v>
      </c>
      <c r="G63" s="6">
        <f t="shared" si="1"/>
        <v>12369</v>
      </c>
      <c r="H63" s="24">
        <v>536.0</v>
      </c>
      <c r="I63" s="24">
        <v>0.5425</v>
      </c>
      <c r="J63" s="24">
        <v>386.0</v>
      </c>
      <c r="K63" s="24">
        <v>773.0</v>
      </c>
      <c r="L63" s="1">
        <f t="shared" si="2"/>
        <v>387</v>
      </c>
      <c r="M63" s="1">
        <f t="shared" si="3"/>
        <v>150</v>
      </c>
      <c r="N63" s="1">
        <f t="shared" si="4"/>
        <v>0.4100775194</v>
      </c>
      <c r="O63" s="24">
        <v>0.5425</v>
      </c>
    </row>
    <row r="64" ht="15.75" customHeight="1">
      <c r="A64" s="23" t="s">
        <v>151</v>
      </c>
      <c r="B64" s="23" t="s">
        <v>152</v>
      </c>
      <c r="C64" s="23" t="s">
        <v>43</v>
      </c>
      <c r="D64" s="24">
        <v>1.0</v>
      </c>
      <c r="E64" s="24">
        <v>1700.0</v>
      </c>
      <c r="F64" s="24">
        <v>0.0795</v>
      </c>
      <c r="G64" s="6">
        <f t="shared" si="1"/>
        <v>1621.8</v>
      </c>
      <c r="H64" s="24">
        <v>476.0</v>
      </c>
      <c r="I64" s="24">
        <v>0.0795</v>
      </c>
      <c r="J64" s="24">
        <v>136.0</v>
      </c>
      <c r="K64" s="24">
        <v>476.0</v>
      </c>
      <c r="L64" s="1">
        <f t="shared" si="2"/>
        <v>340</v>
      </c>
      <c r="M64" s="1">
        <f t="shared" si="3"/>
        <v>340</v>
      </c>
      <c r="N64" s="1">
        <f t="shared" si="4"/>
        <v>0.9</v>
      </c>
      <c r="O64" s="24">
        <v>0.0795</v>
      </c>
    </row>
    <row r="65" ht="15.75" customHeight="1">
      <c r="A65" s="23" t="s">
        <v>154</v>
      </c>
      <c r="B65" s="23" t="s">
        <v>152</v>
      </c>
      <c r="C65" s="23" t="s">
        <v>43</v>
      </c>
      <c r="D65" s="24">
        <v>2.0</v>
      </c>
      <c r="E65" s="24">
        <v>2400.0</v>
      </c>
      <c r="F65" s="24">
        <v>0.5507</v>
      </c>
      <c r="G65" s="6">
        <f t="shared" si="1"/>
        <v>15860.16</v>
      </c>
      <c r="H65" s="24">
        <v>360.0</v>
      </c>
      <c r="I65" s="24">
        <v>0.5507</v>
      </c>
      <c r="J65" s="24">
        <v>173.0</v>
      </c>
      <c r="K65" s="24">
        <v>690.0</v>
      </c>
      <c r="L65" s="1">
        <f t="shared" si="2"/>
        <v>517</v>
      </c>
      <c r="M65" s="1">
        <f t="shared" si="3"/>
        <v>187</v>
      </c>
      <c r="N65" s="1">
        <f t="shared" si="4"/>
        <v>0.3893617021</v>
      </c>
      <c r="O65" s="24">
        <v>0.5507</v>
      </c>
    </row>
    <row r="66" ht="15.75" customHeight="1">
      <c r="A66" s="23" t="s">
        <v>155</v>
      </c>
      <c r="B66" s="23" t="s">
        <v>152</v>
      </c>
      <c r="C66" s="23" t="s">
        <v>52</v>
      </c>
      <c r="D66" s="24">
        <v>1.0</v>
      </c>
      <c r="E66" s="24">
        <v>2100.0</v>
      </c>
      <c r="F66" s="24">
        <v>0.6932</v>
      </c>
      <c r="G66" s="6">
        <f t="shared" si="1"/>
        <v>17468.64</v>
      </c>
      <c r="H66" s="24">
        <v>1477.0</v>
      </c>
      <c r="I66" s="24">
        <v>0.6932</v>
      </c>
      <c r="J66" s="24">
        <v>448.0</v>
      </c>
      <c r="K66" s="24">
        <v>2128.0</v>
      </c>
      <c r="L66" s="1">
        <f t="shared" si="2"/>
        <v>1680</v>
      </c>
      <c r="M66" s="1">
        <f t="shared" si="3"/>
        <v>1029</v>
      </c>
      <c r="N66" s="1">
        <f t="shared" si="4"/>
        <v>0.59</v>
      </c>
      <c r="O66" s="24">
        <v>0.6932</v>
      </c>
    </row>
    <row r="67" ht="15.75" customHeight="1">
      <c r="A67" s="23" t="s">
        <v>156</v>
      </c>
      <c r="B67" s="23" t="s">
        <v>152</v>
      </c>
      <c r="C67" s="23" t="s">
        <v>52</v>
      </c>
      <c r="D67" s="24">
        <v>2.0</v>
      </c>
      <c r="E67" s="24">
        <v>3200.0</v>
      </c>
      <c r="F67" s="24">
        <v>0.7151</v>
      </c>
      <c r="G67" s="6">
        <f t="shared" si="1"/>
        <v>27459.84</v>
      </c>
      <c r="H67" s="24">
        <v>1265.0</v>
      </c>
      <c r="I67" s="24">
        <v>0.7151</v>
      </c>
      <c r="J67" s="24">
        <v>450.0</v>
      </c>
      <c r="K67" s="24">
        <v>2699.0</v>
      </c>
      <c r="L67" s="1">
        <f t="shared" si="2"/>
        <v>2249</v>
      </c>
      <c r="M67" s="1">
        <f t="shared" si="3"/>
        <v>815</v>
      </c>
      <c r="N67" s="1">
        <f t="shared" si="4"/>
        <v>0.3899066252</v>
      </c>
      <c r="O67" s="24">
        <v>0.7151</v>
      </c>
    </row>
    <row r="68" ht="15.75" customHeight="1">
      <c r="A68" s="23" t="s">
        <v>157</v>
      </c>
      <c r="B68" s="23" t="s">
        <v>158</v>
      </c>
      <c r="C68" s="23" t="s">
        <v>43</v>
      </c>
      <c r="D68" s="24">
        <v>1.0</v>
      </c>
      <c r="E68" s="24">
        <v>1300.0</v>
      </c>
      <c r="F68" s="24">
        <v>0.5205</v>
      </c>
      <c r="G68" s="6">
        <f t="shared" si="1"/>
        <v>8119.8</v>
      </c>
      <c r="H68" s="24">
        <v>328.0</v>
      </c>
      <c r="I68" s="24">
        <v>0.5205</v>
      </c>
      <c r="J68" s="24">
        <v>291.0</v>
      </c>
      <c r="K68" s="24">
        <v>387.0</v>
      </c>
      <c r="L68" s="1">
        <f t="shared" si="2"/>
        <v>96</v>
      </c>
      <c r="M68" s="1">
        <f t="shared" si="3"/>
        <v>37</v>
      </c>
      <c r="N68" s="1">
        <f t="shared" si="4"/>
        <v>0.4083333333</v>
      </c>
      <c r="O68" s="24">
        <v>0.5205</v>
      </c>
    </row>
    <row r="69" ht="15.75" customHeight="1">
      <c r="A69" s="23" t="s">
        <v>159</v>
      </c>
      <c r="B69" s="23" t="s">
        <v>158</v>
      </c>
      <c r="C69" s="23" t="s">
        <v>43</v>
      </c>
      <c r="D69" s="24">
        <v>2.0</v>
      </c>
      <c r="E69" s="24">
        <v>1700.0</v>
      </c>
      <c r="F69" s="24">
        <v>0.1589</v>
      </c>
      <c r="G69" s="6">
        <f t="shared" si="1"/>
        <v>3241.56</v>
      </c>
      <c r="H69" s="24">
        <v>246.0</v>
      </c>
      <c r="I69" s="24">
        <v>0.1589</v>
      </c>
      <c r="J69" s="24">
        <v>203.0</v>
      </c>
      <c r="K69" s="24">
        <v>318.0</v>
      </c>
      <c r="L69" s="1">
        <f t="shared" si="2"/>
        <v>115</v>
      </c>
      <c r="M69" s="1">
        <f t="shared" si="3"/>
        <v>43</v>
      </c>
      <c r="N69" s="1">
        <f t="shared" si="4"/>
        <v>0.3991304348</v>
      </c>
      <c r="O69" s="24">
        <v>0.1589</v>
      </c>
    </row>
    <row r="70" ht="15.75" customHeight="1">
      <c r="A70" s="23" t="s">
        <v>160</v>
      </c>
      <c r="B70" s="23" t="s">
        <v>158</v>
      </c>
      <c r="C70" s="23" t="s">
        <v>52</v>
      </c>
      <c r="D70" s="24">
        <v>1.0</v>
      </c>
      <c r="E70" s="24">
        <v>1400.0</v>
      </c>
      <c r="F70" s="24">
        <v>0.5452</v>
      </c>
      <c r="G70" s="6">
        <f t="shared" si="1"/>
        <v>9159.36</v>
      </c>
      <c r="H70" s="24">
        <v>325.0</v>
      </c>
      <c r="I70" s="24">
        <v>0.5452</v>
      </c>
      <c r="J70" s="24">
        <v>287.0</v>
      </c>
      <c r="K70" s="24">
        <v>395.0</v>
      </c>
      <c r="L70" s="1">
        <f t="shared" si="2"/>
        <v>108</v>
      </c>
      <c r="M70" s="1">
        <f t="shared" si="3"/>
        <v>38</v>
      </c>
      <c r="N70" s="1">
        <f t="shared" si="4"/>
        <v>0.3814814815</v>
      </c>
      <c r="O70" s="24">
        <v>0.5452</v>
      </c>
    </row>
    <row r="71" ht="15.75" customHeight="1">
      <c r="A71" s="23" t="s">
        <v>161</v>
      </c>
      <c r="B71" s="23" t="s">
        <v>91</v>
      </c>
      <c r="C71" s="23" t="s">
        <v>43</v>
      </c>
      <c r="D71" s="24">
        <v>1.0</v>
      </c>
      <c r="E71" s="24">
        <v>750.0</v>
      </c>
      <c r="F71" s="24">
        <v>0.4795</v>
      </c>
      <c r="G71" s="6">
        <f t="shared" si="1"/>
        <v>4315.5</v>
      </c>
      <c r="H71" s="24">
        <v>94.0</v>
      </c>
      <c r="I71" s="24">
        <v>0.4795</v>
      </c>
      <c r="J71" s="24">
        <v>51.0</v>
      </c>
      <c r="K71" s="24">
        <v>179.0</v>
      </c>
      <c r="L71" s="1">
        <f t="shared" si="2"/>
        <v>128</v>
      </c>
      <c r="M71" s="1">
        <f t="shared" si="3"/>
        <v>43</v>
      </c>
      <c r="N71" s="1">
        <f t="shared" si="4"/>
        <v>0.36875</v>
      </c>
      <c r="O71" s="24">
        <v>0.4795</v>
      </c>
    </row>
    <row r="72" ht="15.75" customHeight="1">
      <c r="A72" s="23" t="s">
        <v>162</v>
      </c>
      <c r="B72" s="23" t="s">
        <v>158</v>
      </c>
      <c r="C72" s="23" t="s">
        <v>52</v>
      </c>
      <c r="D72" s="24">
        <v>2.0</v>
      </c>
      <c r="E72" s="24">
        <v>1900.0</v>
      </c>
      <c r="F72" s="24">
        <v>0.5863</v>
      </c>
      <c r="G72" s="6">
        <f t="shared" si="1"/>
        <v>13367.64</v>
      </c>
      <c r="H72" s="24">
        <v>428.0</v>
      </c>
      <c r="I72" s="24">
        <v>0.5863</v>
      </c>
      <c r="J72" s="24">
        <v>376.0</v>
      </c>
      <c r="K72" s="24">
        <v>502.0</v>
      </c>
      <c r="L72" s="1">
        <f t="shared" si="2"/>
        <v>126</v>
      </c>
      <c r="M72" s="1">
        <f t="shared" si="3"/>
        <v>52</v>
      </c>
      <c r="N72" s="1">
        <f t="shared" si="4"/>
        <v>0.4301587302</v>
      </c>
      <c r="O72" s="24">
        <v>0.5863</v>
      </c>
    </row>
    <row r="73" ht="15.75" customHeight="1">
      <c r="A73" s="23" t="s">
        <v>163</v>
      </c>
      <c r="B73" s="23" t="s">
        <v>164</v>
      </c>
      <c r="C73" s="23" t="s">
        <v>43</v>
      </c>
      <c r="D73" s="24">
        <v>1.0</v>
      </c>
      <c r="E73" s="24">
        <v>1600.0</v>
      </c>
      <c r="F73" s="24">
        <v>0.6795</v>
      </c>
      <c r="G73" s="6">
        <f t="shared" si="1"/>
        <v>13046.4</v>
      </c>
      <c r="H73" s="24">
        <v>188.0</v>
      </c>
      <c r="I73" s="24">
        <v>0.6795</v>
      </c>
      <c r="J73" s="24">
        <v>126.0</v>
      </c>
      <c r="K73" s="24">
        <v>352.0</v>
      </c>
      <c r="L73" s="1">
        <f t="shared" si="2"/>
        <v>226</v>
      </c>
      <c r="M73" s="1">
        <f t="shared" si="3"/>
        <v>62</v>
      </c>
      <c r="N73" s="1">
        <f t="shared" si="4"/>
        <v>0.3194690265</v>
      </c>
      <c r="O73" s="24">
        <v>0.6795</v>
      </c>
    </row>
    <row r="74" ht="15.75" customHeight="1">
      <c r="A74" s="23" t="s">
        <v>165</v>
      </c>
      <c r="B74" s="23" t="s">
        <v>164</v>
      </c>
      <c r="C74" s="23" t="s">
        <v>43</v>
      </c>
      <c r="D74" s="24">
        <v>2.0</v>
      </c>
      <c r="E74" s="24">
        <v>2200.0</v>
      </c>
      <c r="F74" s="24">
        <v>0.5781</v>
      </c>
      <c r="G74" s="6">
        <f t="shared" si="1"/>
        <v>15261.84</v>
      </c>
      <c r="H74" s="24">
        <v>274.0</v>
      </c>
      <c r="I74" s="24">
        <v>0.5781</v>
      </c>
      <c r="J74" s="24">
        <v>119.0</v>
      </c>
      <c r="K74" s="24">
        <v>505.0</v>
      </c>
      <c r="L74" s="1">
        <f t="shared" si="2"/>
        <v>386</v>
      </c>
      <c r="M74" s="1">
        <f t="shared" si="3"/>
        <v>155</v>
      </c>
      <c r="N74" s="1">
        <f t="shared" si="4"/>
        <v>0.4212435233</v>
      </c>
      <c r="O74" s="24">
        <v>0.5781</v>
      </c>
    </row>
    <row r="75" ht="15.75" customHeight="1">
      <c r="A75" s="23" t="s">
        <v>166</v>
      </c>
      <c r="B75" s="23" t="s">
        <v>164</v>
      </c>
      <c r="C75" s="23" t="s">
        <v>52</v>
      </c>
      <c r="D75" s="24">
        <v>1.0</v>
      </c>
      <c r="E75" s="24">
        <v>1500.0</v>
      </c>
      <c r="F75" s="24">
        <v>0.411</v>
      </c>
      <c r="G75" s="6">
        <f t="shared" si="1"/>
        <v>7398</v>
      </c>
      <c r="H75" s="24">
        <v>860.0</v>
      </c>
      <c r="I75" s="24">
        <v>0.411</v>
      </c>
      <c r="J75" s="24">
        <v>486.0</v>
      </c>
      <c r="K75" s="24">
        <v>1215.0</v>
      </c>
      <c r="L75" s="1">
        <f t="shared" si="2"/>
        <v>729</v>
      </c>
      <c r="M75" s="1">
        <f t="shared" si="3"/>
        <v>374</v>
      </c>
      <c r="N75" s="1">
        <f t="shared" si="4"/>
        <v>0.5104252401</v>
      </c>
      <c r="O75" s="24">
        <v>0.411</v>
      </c>
    </row>
    <row r="76" ht="15.75" customHeight="1">
      <c r="A76" s="23" t="s">
        <v>167</v>
      </c>
      <c r="B76" s="23" t="s">
        <v>164</v>
      </c>
      <c r="C76" s="23" t="s">
        <v>52</v>
      </c>
      <c r="D76" s="24">
        <v>2.0</v>
      </c>
      <c r="E76" s="24">
        <v>2400.0</v>
      </c>
      <c r="F76" s="24">
        <v>0.6822</v>
      </c>
      <c r="G76" s="6">
        <f t="shared" si="1"/>
        <v>19647.36</v>
      </c>
      <c r="H76" s="24">
        <v>729.0</v>
      </c>
      <c r="I76" s="24">
        <v>0.6822</v>
      </c>
      <c r="J76" s="24">
        <v>516.0</v>
      </c>
      <c r="K76" s="24">
        <v>1650.0</v>
      </c>
      <c r="L76" s="1">
        <f t="shared" si="2"/>
        <v>1134</v>
      </c>
      <c r="M76" s="1">
        <f t="shared" si="3"/>
        <v>213</v>
      </c>
      <c r="N76" s="1">
        <f t="shared" si="4"/>
        <v>0.2502645503</v>
      </c>
      <c r="O76" s="24">
        <v>0.6822</v>
      </c>
    </row>
    <row r="77" ht="15.75" customHeight="1">
      <c r="A77" s="23" t="s">
        <v>168</v>
      </c>
      <c r="B77" s="23" t="s">
        <v>169</v>
      </c>
      <c r="C77" s="23" t="s">
        <v>43</v>
      </c>
      <c r="D77" s="24">
        <v>1.0</v>
      </c>
      <c r="E77" s="24">
        <v>1600.0</v>
      </c>
      <c r="F77" s="24">
        <v>0.8247</v>
      </c>
      <c r="G77" s="6">
        <f t="shared" si="1"/>
        <v>15834.24</v>
      </c>
      <c r="H77" s="24">
        <v>174.0</v>
      </c>
      <c r="I77" s="24">
        <v>0.8247</v>
      </c>
      <c r="J77" s="24">
        <v>160.0</v>
      </c>
      <c r="K77" s="24">
        <v>321.0</v>
      </c>
      <c r="L77" s="1">
        <f t="shared" si="2"/>
        <v>161</v>
      </c>
      <c r="M77" s="1">
        <f t="shared" si="3"/>
        <v>14</v>
      </c>
      <c r="N77" s="1">
        <f t="shared" si="4"/>
        <v>0.1695652174</v>
      </c>
      <c r="O77" s="24">
        <v>0.8247</v>
      </c>
    </row>
    <row r="78" ht="15.75" customHeight="1">
      <c r="A78" s="23" t="s">
        <v>170</v>
      </c>
      <c r="B78" s="23" t="s">
        <v>169</v>
      </c>
      <c r="C78" s="23" t="s">
        <v>43</v>
      </c>
      <c r="D78" s="24">
        <v>2.0</v>
      </c>
      <c r="E78" s="24">
        <v>1900.0</v>
      </c>
      <c r="F78" s="24">
        <v>0.2164</v>
      </c>
      <c r="G78" s="6">
        <f t="shared" si="1"/>
        <v>4933.92</v>
      </c>
      <c r="H78" s="24">
        <v>308.0</v>
      </c>
      <c r="I78" s="24">
        <v>0.2164</v>
      </c>
      <c r="J78" s="24">
        <v>168.0</v>
      </c>
      <c r="K78" s="24">
        <v>364.0</v>
      </c>
      <c r="L78" s="1">
        <f t="shared" si="2"/>
        <v>196</v>
      </c>
      <c r="M78" s="1">
        <f t="shared" si="3"/>
        <v>140</v>
      </c>
      <c r="N78" s="1">
        <f t="shared" si="4"/>
        <v>0.6714285714</v>
      </c>
      <c r="O78" s="24">
        <v>0.2164</v>
      </c>
    </row>
    <row r="79" ht="15.75" customHeight="1">
      <c r="A79" s="23" t="s">
        <v>171</v>
      </c>
      <c r="B79" s="23" t="s">
        <v>169</v>
      </c>
      <c r="C79" s="23" t="s">
        <v>52</v>
      </c>
      <c r="D79" s="24">
        <v>1.0</v>
      </c>
      <c r="E79" s="24">
        <v>1400.0</v>
      </c>
      <c r="F79" s="24">
        <v>0.6</v>
      </c>
      <c r="G79" s="6">
        <f t="shared" si="1"/>
        <v>10080</v>
      </c>
      <c r="H79" s="24">
        <v>308.0</v>
      </c>
      <c r="I79" s="24">
        <v>0.6</v>
      </c>
      <c r="J79" s="24">
        <v>226.0</v>
      </c>
      <c r="K79" s="24">
        <v>368.0</v>
      </c>
      <c r="L79" s="1">
        <f t="shared" si="2"/>
        <v>142</v>
      </c>
      <c r="M79" s="1">
        <f t="shared" si="3"/>
        <v>82</v>
      </c>
      <c r="N79" s="1">
        <f t="shared" si="4"/>
        <v>0.561971831</v>
      </c>
      <c r="O79" s="24">
        <v>0.6</v>
      </c>
    </row>
    <row r="80" ht="15.75" customHeight="1">
      <c r="A80" s="23" t="s">
        <v>172</v>
      </c>
      <c r="B80" s="23" t="s">
        <v>169</v>
      </c>
      <c r="C80" s="23" t="s">
        <v>52</v>
      </c>
      <c r="D80" s="24">
        <v>2.0</v>
      </c>
      <c r="E80" s="24">
        <v>2000.0</v>
      </c>
      <c r="F80" s="24">
        <v>0.3918</v>
      </c>
      <c r="G80" s="6">
        <f t="shared" si="1"/>
        <v>9403.2</v>
      </c>
      <c r="H80" s="24">
        <v>342.0</v>
      </c>
      <c r="I80" s="24">
        <v>0.3918</v>
      </c>
      <c r="J80" s="24">
        <v>285.0</v>
      </c>
      <c r="K80" s="24">
        <v>428.0</v>
      </c>
      <c r="L80" s="1">
        <f t="shared" si="2"/>
        <v>143</v>
      </c>
      <c r="M80" s="1">
        <f t="shared" si="3"/>
        <v>57</v>
      </c>
      <c r="N80" s="1">
        <f t="shared" si="4"/>
        <v>0.4188811189</v>
      </c>
      <c r="O80" s="24">
        <v>0.3918</v>
      </c>
    </row>
    <row r="81" ht="15.75" customHeight="1">
      <c r="A81" s="23" t="s">
        <v>173</v>
      </c>
      <c r="B81" s="23" t="s">
        <v>174</v>
      </c>
      <c r="C81" s="23" t="s">
        <v>43</v>
      </c>
      <c r="D81" s="24">
        <v>1.0</v>
      </c>
      <c r="E81" s="24">
        <v>1000.0</v>
      </c>
      <c r="F81" s="24">
        <v>0.589</v>
      </c>
      <c r="G81" s="6">
        <f t="shared" si="1"/>
        <v>7068</v>
      </c>
      <c r="H81" s="24">
        <v>229.0</v>
      </c>
      <c r="I81" s="24">
        <v>0.589</v>
      </c>
      <c r="J81" s="24">
        <v>91.0</v>
      </c>
      <c r="K81" s="24">
        <v>342.0</v>
      </c>
      <c r="L81" s="1">
        <f t="shared" si="2"/>
        <v>251</v>
      </c>
      <c r="M81" s="1">
        <f t="shared" si="3"/>
        <v>138</v>
      </c>
      <c r="N81" s="1">
        <f t="shared" si="4"/>
        <v>0.5398406375</v>
      </c>
      <c r="O81" s="24">
        <v>0.589</v>
      </c>
    </row>
    <row r="82" ht="15.75" customHeight="1">
      <c r="A82" s="23" t="s">
        <v>175</v>
      </c>
      <c r="B82" s="23" t="s">
        <v>176</v>
      </c>
      <c r="C82" s="23" t="s">
        <v>43</v>
      </c>
      <c r="D82" s="24">
        <v>2.0</v>
      </c>
      <c r="E82" s="24">
        <v>2500.0</v>
      </c>
      <c r="F82" s="24">
        <v>0.2932</v>
      </c>
      <c r="G82" s="6">
        <f t="shared" si="1"/>
        <v>8796</v>
      </c>
      <c r="H82" s="24">
        <v>392.0</v>
      </c>
      <c r="I82" s="24">
        <v>0.2932</v>
      </c>
      <c r="J82" s="24">
        <v>173.0</v>
      </c>
      <c r="K82" s="24">
        <v>581.0</v>
      </c>
      <c r="L82" s="1">
        <f t="shared" si="2"/>
        <v>408</v>
      </c>
      <c r="M82" s="1">
        <f t="shared" si="3"/>
        <v>219</v>
      </c>
      <c r="N82" s="1">
        <f t="shared" si="4"/>
        <v>0.5294117647</v>
      </c>
      <c r="O82" s="24">
        <v>0.2932</v>
      </c>
    </row>
    <row r="83" ht="15.75" customHeight="1">
      <c r="A83" s="23" t="s">
        <v>177</v>
      </c>
      <c r="B83" s="23" t="s">
        <v>174</v>
      </c>
      <c r="C83" s="23" t="s">
        <v>43</v>
      </c>
      <c r="D83" s="24">
        <v>2.0</v>
      </c>
      <c r="E83" s="24">
        <v>1400.0</v>
      </c>
      <c r="F83" s="24">
        <v>0.2712</v>
      </c>
      <c r="G83" s="6">
        <f t="shared" si="1"/>
        <v>4556.16</v>
      </c>
      <c r="H83" s="24">
        <v>322.0</v>
      </c>
      <c r="I83" s="24">
        <v>0.2712</v>
      </c>
      <c r="J83" s="24">
        <v>168.0</v>
      </c>
      <c r="K83" s="24">
        <v>392.0</v>
      </c>
      <c r="L83" s="1">
        <f t="shared" si="2"/>
        <v>224</v>
      </c>
      <c r="M83" s="1">
        <f t="shared" si="3"/>
        <v>154</v>
      </c>
      <c r="N83" s="1">
        <f t="shared" si="4"/>
        <v>0.65</v>
      </c>
      <c r="O83" s="24">
        <v>0.2712</v>
      </c>
    </row>
    <row r="84" ht="15.75" customHeight="1">
      <c r="A84" s="23" t="s">
        <v>178</v>
      </c>
      <c r="B84" s="23" t="s">
        <v>174</v>
      </c>
      <c r="C84" s="23" t="s">
        <v>52</v>
      </c>
      <c r="D84" s="24">
        <v>1.0</v>
      </c>
      <c r="E84" s="24">
        <v>1300.0</v>
      </c>
      <c r="F84" s="24">
        <v>0.5507</v>
      </c>
      <c r="G84" s="6">
        <f t="shared" si="1"/>
        <v>8590.92</v>
      </c>
      <c r="H84" s="24">
        <v>257.0</v>
      </c>
      <c r="I84" s="24">
        <v>0.5507</v>
      </c>
      <c r="J84" s="24">
        <v>155.0</v>
      </c>
      <c r="K84" s="24">
        <v>494.0</v>
      </c>
      <c r="L84" s="1">
        <f t="shared" si="2"/>
        <v>339</v>
      </c>
      <c r="M84" s="1">
        <f t="shared" si="3"/>
        <v>102</v>
      </c>
      <c r="N84" s="1">
        <f t="shared" si="4"/>
        <v>0.3407079646</v>
      </c>
      <c r="O84" s="24">
        <v>0.5507</v>
      </c>
    </row>
    <row r="85" ht="15.75" customHeight="1">
      <c r="A85" s="23" t="s">
        <v>179</v>
      </c>
      <c r="B85" s="23" t="s">
        <v>174</v>
      </c>
      <c r="C85" s="23" t="s">
        <v>52</v>
      </c>
      <c r="D85" s="24">
        <v>2.0</v>
      </c>
      <c r="E85" s="24">
        <v>1800.0</v>
      </c>
      <c r="F85" s="24">
        <v>0.4521</v>
      </c>
      <c r="G85" s="6">
        <f t="shared" si="1"/>
        <v>9765.36</v>
      </c>
      <c r="H85" s="24">
        <v>286.0</v>
      </c>
      <c r="I85" s="24">
        <v>0.4521</v>
      </c>
      <c r="J85" s="24">
        <v>151.0</v>
      </c>
      <c r="K85" s="24">
        <v>391.0</v>
      </c>
      <c r="L85" s="1">
        <f t="shared" si="2"/>
        <v>240</v>
      </c>
      <c r="M85" s="1">
        <f t="shared" si="3"/>
        <v>135</v>
      </c>
      <c r="N85" s="1">
        <f t="shared" si="4"/>
        <v>0.55</v>
      </c>
      <c r="O85" s="24">
        <v>0.4521</v>
      </c>
    </row>
    <row r="86" ht="15.75" customHeight="1">
      <c r="A86" s="23" t="s">
        <v>180</v>
      </c>
      <c r="B86" s="23" t="s">
        <v>181</v>
      </c>
      <c r="C86" s="23" t="s">
        <v>43</v>
      </c>
      <c r="D86" s="24">
        <v>1.0</v>
      </c>
      <c r="E86" s="24">
        <v>700.0</v>
      </c>
      <c r="F86" s="24">
        <v>0.5178</v>
      </c>
      <c r="G86" s="6">
        <f t="shared" si="1"/>
        <v>4349.52</v>
      </c>
      <c r="H86" s="24">
        <v>180.0</v>
      </c>
      <c r="I86" s="24">
        <v>0.5178</v>
      </c>
      <c r="J86" s="24">
        <v>99.0</v>
      </c>
      <c r="K86" s="24">
        <v>265.0</v>
      </c>
      <c r="L86" s="1">
        <f t="shared" si="2"/>
        <v>166</v>
      </c>
      <c r="M86" s="1">
        <f t="shared" si="3"/>
        <v>81</v>
      </c>
      <c r="N86" s="1">
        <f t="shared" si="4"/>
        <v>0.4903614458</v>
      </c>
      <c r="O86" s="24">
        <v>0.5178</v>
      </c>
    </row>
    <row r="87" ht="15.75" customHeight="1">
      <c r="A87" s="23" t="s">
        <v>182</v>
      </c>
      <c r="B87" s="23" t="s">
        <v>181</v>
      </c>
      <c r="C87" s="23" t="s">
        <v>43</v>
      </c>
      <c r="D87" s="24">
        <v>2.0</v>
      </c>
      <c r="E87" s="24">
        <v>900.0</v>
      </c>
      <c r="F87" s="24">
        <v>0.5205</v>
      </c>
      <c r="G87" s="6">
        <f t="shared" si="1"/>
        <v>5621.4</v>
      </c>
      <c r="H87" s="24">
        <v>230.0</v>
      </c>
      <c r="I87" s="24">
        <v>0.5205</v>
      </c>
      <c r="J87" s="24">
        <v>154.0</v>
      </c>
      <c r="K87" s="24">
        <v>286.0</v>
      </c>
      <c r="L87" s="1">
        <f t="shared" si="2"/>
        <v>132</v>
      </c>
      <c r="M87" s="1">
        <f t="shared" si="3"/>
        <v>76</v>
      </c>
      <c r="N87" s="1">
        <f t="shared" si="4"/>
        <v>0.5606060606</v>
      </c>
      <c r="O87" s="24">
        <v>0.5205</v>
      </c>
    </row>
    <row r="88" ht="15.75" customHeight="1">
      <c r="A88" s="23" t="s">
        <v>183</v>
      </c>
      <c r="B88" s="23" t="s">
        <v>181</v>
      </c>
      <c r="C88" s="23" t="s">
        <v>52</v>
      </c>
      <c r="D88" s="24">
        <v>1.0</v>
      </c>
      <c r="E88" s="24">
        <v>1000.0</v>
      </c>
      <c r="F88" s="24">
        <v>0.6301</v>
      </c>
      <c r="G88" s="6">
        <f t="shared" si="1"/>
        <v>7561.2</v>
      </c>
      <c r="H88" s="24">
        <v>221.0</v>
      </c>
      <c r="I88" s="24">
        <v>0.6301</v>
      </c>
      <c r="J88" s="24">
        <v>190.0</v>
      </c>
      <c r="K88" s="24">
        <v>462.0</v>
      </c>
      <c r="L88" s="1">
        <f t="shared" si="2"/>
        <v>272</v>
      </c>
      <c r="M88" s="1">
        <f t="shared" si="3"/>
        <v>31</v>
      </c>
      <c r="N88" s="1">
        <f t="shared" si="4"/>
        <v>0.1911764706</v>
      </c>
      <c r="O88" s="24">
        <v>0.6301</v>
      </c>
    </row>
    <row r="89" ht="15.75" customHeight="1">
      <c r="A89" s="23" t="s">
        <v>184</v>
      </c>
      <c r="B89" s="23" t="s">
        <v>181</v>
      </c>
      <c r="C89" s="23" t="s">
        <v>52</v>
      </c>
      <c r="D89" s="24">
        <v>2.0</v>
      </c>
      <c r="E89" s="24">
        <v>1200.0</v>
      </c>
      <c r="F89" s="24">
        <v>0.3699</v>
      </c>
      <c r="G89" s="6">
        <f t="shared" si="1"/>
        <v>5326.56</v>
      </c>
      <c r="H89" s="24">
        <v>316.0</v>
      </c>
      <c r="I89" s="24">
        <v>0.3699</v>
      </c>
      <c r="J89" s="24">
        <v>205.0</v>
      </c>
      <c r="K89" s="24">
        <v>411.0</v>
      </c>
      <c r="L89" s="1">
        <f t="shared" si="2"/>
        <v>206</v>
      </c>
      <c r="M89" s="1">
        <f t="shared" si="3"/>
        <v>111</v>
      </c>
      <c r="N89" s="1">
        <f t="shared" si="4"/>
        <v>0.5310679612</v>
      </c>
      <c r="O89" s="24">
        <v>0.3699</v>
      </c>
    </row>
    <row r="90" ht="15.75" customHeight="1">
      <c r="A90" s="23" t="s">
        <v>185</v>
      </c>
      <c r="B90" s="23" t="s">
        <v>186</v>
      </c>
      <c r="C90" s="23" t="s">
        <v>43</v>
      </c>
      <c r="D90" s="24">
        <v>1.0</v>
      </c>
      <c r="E90" s="24">
        <v>700.0</v>
      </c>
      <c r="F90" s="24">
        <v>0.5699</v>
      </c>
      <c r="G90" s="6">
        <f t="shared" si="1"/>
        <v>4787.16</v>
      </c>
      <c r="H90" s="24">
        <v>245.0</v>
      </c>
      <c r="I90" s="24">
        <v>0.5699</v>
      </c>
      <c r="J90" s="24">
        <v>192.0</v>
      </c>
      <c r="K90" s="24">
        <v>313.0</v>
      </c>
      <c r="L90" s="1">
        <f t="shared" si="2"/>
        <v>121</v>
      </c>
      <c r="M90" s="1">
        <f t="shared" si="3"/>
        <v>53</v>
      </c>
      <c r="N90" s="1">
        <f t="shared" si="4"/>
        <v>0.4504132231</v>
      </c>
      <c r="O90" s="24">
        <v>0.5699</v>
      </c>
    </row>
    <row r="91" ht="15.75" customHeight="1">
      <c r="A91" s="23" t="s">
        <v>187</v>
      </c>
      <c r="B91" s="23" t="s">
        <v>186</v>
      </c>
      <c r="C91" s="23" t="s">
        <v>43</v>
      </c>
      <c r="D91" s="24">
        <v>2.0</v>
      </c>
      <c r="E91" s="24">
        <v>1000.0</v>
      </c>
      <c r="F91" s="24">
        <v>0.4192</v>
      </c>
      <c r="G91" s="6">
        <f t="shared" si="1"/>
        <v>5030.4</v>
      </c>
      <c r="H91" s="24">
        <v>266.0</v>
      </c>
      <c r="I91" s="24">
        <v>0.4192</v>
      </c>
      <c r="J91" s="24">
        <v>192.0</v>
      </c>
      <c r="K91" s="24">
        <v>357.0</v>
      </c>
      <c r="L91" s="1">
        <f t="shared" si="2"/>
        <v>165</v>
      </c>
      <c r="M91" s="1">
        <f t="shared" si="3"/>
        <v>74</v>
      </c>
      <c r="N91" s="1">
        <f t="shared" si="4"/>
        <v>0.4587878788</v>
      </c>
      <c r="O91" s="24">
        <v>0.4192</v>
      </c>
    </row>
    <row r="92" ht="15.75" customHeight="1">
      <c r="A92" s="23" t="s">
        <v>188</v>
      </c>
      <c r="B92" s="23" t="s">
        <v>186</v>
      </c>
      <c r="C92" s="23" t="s">
        <v>52</v>
      </c>
      <c r="D92" s="24">
        <v>1.0</v>
      </c>
      <c r="E92" s="24">
        <v>800.0</v>
      </c>
      <c r="F92" s="24">
        <v>0.4548</v>
      </c>
      <c r="G92" s="6">
        <f t="shared" si="1"/>
        <v>4366.08</v>
      </c>
      <c r="H92" s="24">
        <v>325.0</v>
      </c>
      <c r="I92" s="24">
        <v>0.4548</v>
      </c>
      <c r="J92" s="24">
        <v>186.0</v>
      </c>
      <c r="K92" s="24">
        <v>465.0</v>
      </c>
      <c r="L92" s="1">
        <f t="shared" si="2"/>
        <v>279</v>
      </c>
      <c r="M92" s="1">
        <f t="shared" si="3"/>
        <v>139</v>
      </c>
      <c r="N92" s="1">
        <f t="shared" si="4"/>
        <v>0.4985663082</v>
      </c>
      <c r="O92" s="24">
        <v>0.4548</v>
      </c>
    </row>
    <row r="93" ht="15.75" customHeight="1">
      <c r="A93" s="23" t="s">
        <v>189</v>
      </c>
      <c r="B93" s="23" t="s">
        <v>176</v>
      </c>
      <c r="C93" s="23" t="s">
        <v>52</v>
      </c>
      <c r="D93" s="24">
        <v>1.0</v>
      </c>
      <c r="E93" s="24">
        <v>2500.0</v>
      </c>
      <c r="F93" s="24">
        <v>0.6219</v>
      </c>
      <c r="G93" s="6">
        <f t="shared" si="1"/>
        <v>18657</v>
      </c>
      <c r="H93" s="24">
        <v>393.0</v>
      </c>
      <c r="I93" s="24">
        <v>0.6219</v>
      </c>
      <c r="J93" s="24">
        <v>189.0</v>
      </c>
      <c r="K93" s="24">
        <v>588.0</v>
      </c>
      <c r="L93" s="1">
        <f t="shared" si="2"/>
        <v>399</v>
      </c>
      <c r="M93" s="1">
        <f t="shared" si="3"/>
        <v>204</v>
      </c>
      <c r="N93" s="1">
        <f t="shared" si="4"/>
        <v>0.5090225564</v>
      </c>
      <c r="O93" s="24">
        <v>0.6219</v>
      </c>
    </row>
    <row r="94" ht="15.75" customHeight="1">
      <c r="A94" s="23" t="s">
        <v>190</v>
      </c>
      <c r="B94" s="23" t="s">
        <v>186</v>
      </c>
      <c r="C94" s="23" t="s">
        <v>52</v>
      </c>
      <c r="D94" s="24">
        <v>2.0</v>
      </c>
      <c r="E94" s="24">
        <v>900.0</v>
      </c>
      <c r="F94" s="24">
        <v>0.7096</v>
      </c>
      <c r="G94" s="6">
        <f t="shared" si="1"/>
        <v>7663.68</v>
      </c>
      <c r="H94" s="24">
        <v>256.0</v>
      </c>
      <c r="I94" s="24">
        <v>0.7096</v>
      </c>
      <c r="J94" s="24">
        <v>209.0</v>
      </c>
      <c r="K94" s="24">
        <v>358.0</v>
      </c>
      <c r="L94" s="1">
        <f t="shared" si="2"/>
        <v>149</v>
      </c>
      <c r="M94" s="1">
        <f t="shared" si="3"/>
        <v>47</v>
      </c>
      <c r="N94" s="1">
        <f t="shared" si="4"/>
        <v>0.3523489933</v>
      </c>
      <c r="O94" s="24">
        <v>0.7096</v>
      </c>
    </row>
    <row r="95" ht="15.75" customHeight="1">
      <c r="A95" s="23" t="s">
        <v>191</v>
      </c>
      <c r="B95" s="23" t="s">
        <v>192</v>
      </c>
      <c r="C95" s="23" t="s">
        <v>43</v>
      </c>
      <c r="D95" s="24">
        <v>1.0</v>
      </c>
      <c r="E95" s="24">
        <v>700.0</v>
      </c>
      <c r="F95" s="24">
        <v>0.3096</v>
      </c>
      <c r="G95" s="6">
        <f t="shared" si="1"/>
        <v>2600.64</v>
      </c>
      <c r="H95" s="24">
        <v>184.0</v>
      </c>
      <c r="I95" s="24">
        <v>0.3096</v>
      </c>
      <c r="J95" s="24">
        <v>42.0</v>
      </c>
      <c r="K95" s="24">
        <v>252.0</v>
      </c>
      <c r="L95" s="1">
        <f t="shared" si="2"/>
        <v>210</v>
      </c>
      <c r="M95" s="1">
        <f t="shared" si="3"/>
        <v>142</v>
      </c>
      <c r="N95" s="1">
        <f t="shared" si="4"/>
        <v>0.640952381</v>
      </c>
      <c r="O95" s="24">
        <v>0.3096</v>
      </c>
    </row>
    <row r="96" ht="15.75" customHeight="1">
      <c r="A96" s="23" t="s">
        <v>193</v>
      </c>
      <c r="B96" s="23" t="s">
        <v>192</v>
      </c>
      <c r="C96" s="23" t="s">
        <v>43</v>
      </c>
      <c r="D96" s="24">
        <v>2.0</v>
      </c>
      <c r="E96" s="24">
        <v>1000.0</v>
      </c>
      <c r="F96" s="24">
        <v>0.2411</v>
      </c>
      <c r="G96" s="6">
        <f t="shared" si="1"/>
        <v>2893.2</v>
      </c>
      <c r="H96" s="24">
        <v>427.0</v>
      </c>
      <c r="I96" s="24">
        <v>0.2411</v>
      </c>
      <c r="J96" s="24">
        <v>94.0</v>
      </c>
      <c r="K96" s="24">
        <v>531.0</v>
      </c>
      <c r="L96" s="1">
        <f t="shared" si="2"/>
        <v>437</v>
      </c>
      <c r="M96" s="1">
        <f t="shared" si="3"/>
        <v>333</v>
      </c>
      <c r="N96" s="1">
        <f t="shared" si="4"/>
        <v>0.709610984</v>
      </c>
      <c r="O96" s="24">
        <v>0.2411</v>
      </c>
    </row>
    <row r="97" ht="15.75" customHeight="1">
      <c r="A97" s="23" t="s">
        <v>194</v>
      </c>
      <c r="B97" s="23" t="s">
        <v>192</v>
      </c>
      <c r="C97" s="23" t="s">
        <v>52</v>
      </c>
      <c r="D97" s="24">
        <v>1.0</v>
      </c>
      <c r="E97" s="24">
        <v>900.0</v>
      </c>
      <c r="F97" s="24">
        <v>0.0466</v>
      </c>
      <c r="G97" s="6">
        <f t="shared" si="1"/>
        <v>503.28</v>
      </c>
      <c r="H97" s="24">
        <v>418.0</v>
      </c>
      <c r="I97" s="24">
        <v>0.0466</v>
      </c>
      <c r="J97" s="24">
        <v>86.0</v>
      </c>
      <c r="K97" s="24">
        <v>488.0</v>
      </c>
      <c r="L97" s="1">
        <f t="shared" si="2"/>
        <v>402</v>
      </c>
      <c r="M97" s="1">
        <f t="shared" si="3"/>
        <v>332</v>
      </c>
      <c r="N97" s="1">
        <f t="shared" si="4"/>
        <v>0.7606965174</v>
      </c>
      <c r="O97" s="24">
        <v>0.0466</v>
      </c>
    </row>
    <row r="98" ht="15.75" customHeight="1">
      <c r="A98" s="23" t="s">
        <v>195</v>
      </c>
      <c r="B98" s="23" t="s">
        <v>192</v>
      </c>
      <c r="C98" s="23" t="s">
        <v>52</v>
      </c>
      <c r="D98" s="24">
        <v>2.0</v>
      </c>
      <c r="E98" s="24">
        <v>1200.0</v>
      </c>
      <c r="F98" s="24">
        <v>0.6356</v>
      </c>
      <c r="G98" s="6">
        <f t="shared" si="1"/>
        <v>9152.64</v>
      </c>
      <c r="H98" s="24">
        <v>219.0</v>
      </c>
      <c r="I98" s="24">
        <v>0.6356</v>
      </c>
      <c r="J98" s="24">
        <v>83.0</v>
      </c>
      <c r="K98" s="24">
        <v>556.0</v>
      </c>
      <c r="L98" s="1">
        <f t="shared" si="2"/>
        <v>473</v>
      </c>
      <c r="M98" s="1">
        <f t="shared" si="3"/>
        <v>136</v>
      </c>
      <c r="N98" s="1">
        <f t="shared" si="4"/>
        <v>0.3300211416</v>
      </c>
      <c r="O98" s="24">
        <v>0.6356</v>
      </c>
    </row>
    <row r="99" ht="15.75" customHeight="1">
      <c r="A99" s="23" t="s">
        <v>196</v>
      </c>
      <c r="B99" s="23" t="s">
        <v>197</v>
      </c>
      <c r="C99" s="23" t="s">
        <v>43</v>
      </c>
      <c r="D99" s="24">
        <v>1.0</v>
      </c>
      <c r="E99" s="24">
        <v>1100.0</v>
      </c>
      <c r="F99" s="24">
        <v>0.4301</v>
      </c>
      <c r="G99" s="6">
        <f t="shared" si="1"/>
        <v>5677.32</v>
      </c>
      <c r="H99" s="24">
        <v>220.0</v>
      </c>
      <c r="I99" s="24">
        <v>0.4301</v>
      </c>
      <c r="J99" s="24">
        <v>84.0</v>
      </c>
      <c r="K99" s="24">
        <v>301.0</v>
      </c>
      <c r="L99" s="1">
        <f t="shared" si="2"/>
        <v>217</v>
      </c>
      <c r="M99" s="1">
        <f t="shared" si="3"/>
        <v>136</v>
      </c>
      <c r="N99" s="1">
        <f t="shared" si="4"/>
        <v>0.6013824885</v>
      </c>
      <c r="O99" s="24">
        <v>0.4301</v>
      </c>
    </row>
    <row r="100" ht="15.75" customHeight="1">
      <c r="A100" s="23" t="s">
        <v>198</v>
      </c>
      <c r="B100" s="23" t="s">
        <v>197</v>
      </c>
      <c r="C100" s="23" t="s">
        <v>43</v>
      </c>
      <c r="D100" s="24">
        <v>2.0</v>
      </c>
      <c r="E100" s="24">
        <v>1400.0</v>
      </c>
      <c r="F100" s="24">
        <v>0.3808</v>
      </c>
      <c r="G100" s="6">
        <f t="shared" si="1"/>
        <v>6397.44</v>
      </c>
      <c r="H100" s="24">
        <v>481.0</v>
      </c>
      <c r="I100" s="24">
        <v>0.3808</v>
      </c>
      <c r="J100" s="24">
        <v>134.0</v>
      </c>
      <c r="K100" s="24">
        <v>568.0</v>
      </c>
      <c r="L100" s="1">
        <f t="shared" si="2"/>
        <v>434</v>
      </c>
      <c r="M100" s="1">
        <f t="shared" si="3"/>
        <v>347</v>
      </c>
      <c r="N100" s="1">
        <f t="shared" si="4"/>
        <v>0.7396313364</v>
      </c>
      <c r="O100" s="24">
        <v>0.3808</v>
      </c>
    </row>
    <row r="101" ht="15.75" customHeight="1">
      <c r="A101" s="23" t="s">
        <v>199</v>
      </c>
      <c r="B101" s="23" t="s">
        <v>197</v>
      </c>
      <c r="C101" s="23" t="s">
        <v>52</v>
      </c>
      <c r="D101" s="24">
        <v>1.0</v>
      </c>
      <c r="E101" s="24">
        <v>1300.0</v>
      </c>
      <c r="F101" s="24">
        <v>0.4575</v>
      </c>
      <c r="G101" s="6">
        <f t="shared" si="1"/>
        <v>7137</v>
      </c>
      <c r="H101" s="24">
        <v>280.0</v>
      </c>
      <c r="I101" s="24">
        <v>0.4575</v>
      </c>
      <c r="J101" s="24">
        <v>109.0</v>
      </c>
      <c r="K101" s="24">
        <v>615.0</v>
      </c>
      <c r="L101" s="1">
        <f t="shared" si="2"/>
        <v>506</v>
      </c>
      <c r="M101" s="1">
        <f t="shared" si="3"/>
        <v>171</v>
      </c>
      <c r="N101" s="1">
        <f t="shared" si="4"/>
        <v>0.3703557312</v>
      </c>
      <c r="O101" s="24">
        <v>0.4575</v>
      </c>
    </row>
    <row r="102" ht="15.75" customHeight="1">
      <c r="A102" s="23" t="s">
        <v>200</v>
      </c>
      <c r="B102" s="23" t="s">
        <v>176</v>
      </c>
      <c r="C102" s="23" t="s">
        <v>52</v>
      </c>
      <c r="D102" s="24">
        <v>2.0</v>
      </c>
      <c r="E102" s="24">
        <v>2800.0</v>
      </c>
      <c r="F102" s="24">
        <v>0.2986</v>
      </c>
      <c r="G102" s="6">
        <f t="shared" si="1"/>
        <v>10032.96</v>
      </c>
      <c r="H102" s="24">
        <v>556.0</v>
      </c>
      <c r="I102" s="24">
        <v>0.2986</v>
      </c>
      <c r="J102" s="24">
        <v>191.0</v>
      </c>
      <c r="K102" s="24">
        <v>826.0</v>
      </c>
      <c r="L102" s="1">
        <f t="shared" si="2"/>
        <v>635</v>
      </c>
      <c r="M102" s="1">
        <f t="shared" si="3"/>
        <v>365</v>
      </c>
      <c r="N102" s="1">
        <f t="shared" si="4"/>
        <v>0.5598425197</v>
      </c>
      <c r="O102" s="24">
        <v>0.2986</v>
      </c>
    </row>
    <row r="103" ht="15.75" customHeight="1">
      <c r="A103" s="23" t="s">
        <v>201</v>
      </c>
      <c r="B103" s="23" t="s">
        <v>202</v>
      </c>
      <c r="C103" s="23" t="s">
        <v>52</v>
      </c>
      <c r="D103" s="24">
        <v>1.0</v>
      </c>
      <c r="E103" s="24">
        <v>1300.0</v>
      </c>
      <c r="F103" s="24">
        <v>0.3918</v>
      </c>
      <c r="G103" s="6">
        <f t="shared" si="1"/>
        <v>6112.08</v>
      </c>
      <c r="H103" s="24">
        <v>318.0</v>
      </c>
      <c r="I103" s="24">
        <v>0.3918</v>
      </c>
      <c r="J103" s="24">
        <v>157.0</v>
      </c>
      <c r="K103" s="24">
        <v>471.0</v>
      </c>
      <c r="L103" s="1">
        <f t="shared" si="2"/>
        <v>314</v>
      </c>
      <c r="M103" s="1">
        <f t="shared" si="3"/>
        <v>161</v>
      </c>
      <c r="N103" s="1">
        <f t="shared" si="4"/>
        <v>0.5101910828</v>
      </c>
      <c r="O103" s="24">
        <v>0.3918</v>
      </c>
    </row>
    <row r="104" ht="15.75" customHeight="1">
      <c r="A104" s="23" t="s">
        <v>203</v>
      </c>
      <c r="B104" s="23" t="s">
        <v>202</v>
      </c>
      <c r="C104" s="23" t="s">
        <v>52</v>
      </c>
      <c r="D104" s="24">
        <v>2.0</v>
      </c>
      <c r="E104" s="24">
        <v>1600.0</v>
      </c>
      <c r="F104" s="24">
        <v>0.3863</v>
      </c>
      <c r="G104" s="6">
        <f t="shared" si="1"/>
        <v>7416.96</v>
      </c>
      <c r="H104" s="24">
        <v>680.0</v>
      </c>
      <c r="I104" s="24">
        <v>0.3863</v>
      </c>
      <c r="J104" s="24">
        <v>253.0</v>
      </c>
      <c r="K104" s="24">
        <v>886.0</v>
      </c>
      <c r="L104" s="1">
        <f t="shared" si="2"/>
        <v>633</v>
      </c>
      <c r="M104" s="1">
        <f t="shared" si="3"/>
        <v>427</v>
      </c>
      <c r="N104" s="1">
        <f t="shared" si="4"/>
        <v>0.6396524487</v>
      </c>
      <c r="O104" s="24">
        <v>0.3863</v>
      </c>
    </row>
    <row r="105" ht="15.75" customHeight="1">
      <c r="A105" s="23" t="s">
        <v>204</v>
      </c>
      <c r="B105" s="23" t="s">
        <v>205</v>
      </c>
      <c r="C105" s="23" t="s">
        <v>43</v>
      </c>
      <c r="D105" s="24">
        <v>1.0</v>
      </c>
      <c r="E105" s="24">
        <v>1400.0</v>
      </c>
      <c r="F105" s="24">
        <v>0.4877</v>
      </c>
      <c r="G105" s="6">
        <f t="shared" si="1"/>
        <v>8193.36</v>
      </c>
      <c r="H105" s="24">
        <v>202.0</v>
      </c>
      <c r="I105" s="24">
        <v>0.4877</v>
      </c>
      <c r="J105" s="24">
        <v>76.0</v>
      </c>
      <c r="K105" s="24">
        <v>342.0</v>
      </c>
      <c r="L105" s="1">
        <f t="shared" si="2"/>
        <v>266</v>
      </c>
      <c r="M105" s="1">
        <f t="shared" si="3"/>
        <v>126</v>
      </c>
      <c r="N105" s="1">
        <f t="shared" si="4"/>
        <v>0.4789473684</v>
      </c>
      <c r="O105" s="24">
        <v>0.4877</v>
      </c>
    </row>
    <row r="106" ht="15.75" customHeight="1">
      <c r="A106" s="23" t="s">
        <v>206</v>
      </c>
      <c r="B106" s="23" t="s">
        <v>205</v>
      </c>
      <c r="C106" s="23" t="s">
        <v>43</v>
      </c>
      <c r="D106" s="24">
        <v>2.0</v>
      </c>
      <c r="E106" s="24">
        <v>2000.0</v>
      </c>
      <c r="F106" s="24">
        <v>0.411</v>
      </c>
      <c r="G106" s="6">
        <f t="shared" si="1"/>
        <v>9864</v>
      </c>
      <c r="H106" s="24">
        <v>579.0</v>
      </c>
      <c r="I106" s="24">
        <v>0.411</v>
      </c>
      <c r="J106" s="24">
        <v>107.0</v>
      </c>
      <c r="K106" s="24">
        <v>781.0</v>
      </c>
      <c r="L106" s="1">
        <f t="shared" si="2"/>
        <v>674</v>
      </c>
      <c r="M106" s="1">
        <f t="shared" si="3"/>
        <v>472</v>
      </c>
      <c r="N106" s="1">
        <f t="shared" si="4"/>
        <v>0.6602373887</v>
      </c>
      <c r="O106" s="24">
        <v>0.411</v>
      </c>
    </row>
    <row r="107" ht="15.75" customHeight="1">
      <c r="A107" s="23" t="s">
        <v>207</v>
      </c>
      <c r="B107" s="23" t="s">
        <v>205</v>
      </c>
      <c r="C107" s="23" t="s">
        <v>52</v>
      </c>
      <c r="D107" s="24">
        <v>1.0</v>
      </c>
      <c r="E107" s="24">
        <v>1700.0</v>
      </c>
      <c r="F107" s="24">
        <v>0.5041</v>
      </c>
      <c r="G107" s="6">
        <f t="shared" si="1"/>
        <v>10283.64</v>
      </c>
      <c r="H107" s="24">
        <v>524.0</v>
      </c>
      <c r="I107" s="24">
        <v>0.5041</v>
      </c>
      <c r="J107" s="24">
        <v>162.0</v>
      </c>
      <c r="K107" s="24">
        <v>614.0</v>
      </c>
      <c r="L107" s="1">
        <f t="shared" si="2"/>
        <v>452</v>
      </c>
      <c r="M107" s="1">
        <f t="shared" si="3"/>
        <v>362</v>
      </c>
      <c r="N107" s="1">
        <f t="shared" si="4"/>
        <v>0.7407079646</v>
      </c>
      <c r="O107" s="24">
        <v>0.5041</v>
      </c>
    </row>
    <row r="108" ht="15.75" customHeight="1">
      <c r="A108" s="23" t="s">
        <v>208</v>
      </c>
      <c r="B108" s="23" t="s">
        <v>205</v>
      </c>
      <c r="C108" s="23" t="s">
        <v>52</v>
      </c>
      <c r="D108" s="24">
        <v>2.0</v>
      </c>
      <c r="E108" s="24">
        <v>2500.0</v>
      </c>
      <c r="F108" s="24">
        <v>0.2767</v>
      </c>
      <c r="G108" s="6">
        <f t="shared" si="1"/>
        <v>8301</v>
      </c>
      <c r="H108" s="24">
        <v>560.0</v>
      </c>
      <c r="I108" s="24">
        <v>0.2767</v>
      </c>
      <c r="J108" s="24">
        <v>158.0</v>
      </c>
      <c r="K108" s="24">
        <v>906.0</v>
      </c>
      <c r="L108" s="1">
        <f t="shared" si="2"/>
        <v>748</v>
      </c>
      <c r="M108" s="1">
        <f t="shared" si="3"/>
        <v>402</v>
      </c>
      <c r="N108" s="1">
        <f t="shared" si="4"/>
        <v>0.5299465241</v>
      </c>
      <c r="O108" s="24">
        <v>0.2767</v>
      </c>
    </row>
    <row r="109" ht="15.75" customHeight="1">
      <c r="A109" s="23" t="s">
        <v>209</v>
      </c>
      <c r="B109" s="23" t="s">
        <v>210</v>
      </c>
      <c r="C109" s="23" t="s">
        <v>43</v>
      </c>
      <c r="D109" s="24">
        <v>1.0</v>
      </c>
      <c r="E109" s="24">
        <v>1800.0</v>
      </c>
      <c r="F109" s="24">
        <v>0.3288</v>
      </c>
      <c r="G109" s="6">
        <f t="shared" si="1"/>
        <v>7102.08</v>
      </c>
      <c r="H109" s="24">
        <v>362.0</v>
      </c>
      <c r="I109" s="24">
        <v>0.3288</v>
      </c>
      <c r="J109" s="24">
        <v>199.0</v>
      </c>
      <c r="K109" s="24">
        <v>432.0</v>
      </c>
      <c r="L109" s="1">
        <f t="shared" si="2"/>
        <v>233</v>
      </c>
      <c r="M109" s="1">
        <f t="shared" si="3"/>
        <v>163</v>
      </c>
      <c r="N109" s="1">
        <f t="shared" si="4"/>
        <v>0.6596566524</v>
      </c>
      <c r="O109" s="24">
        <v>0.3288</v>
      </c>
    </row>
    <row r="110" ht="15.75" customHeight="1">
      <c r="A110" s="23" t="s">
        <v>211</v>
      </c>
      <c r="B110" s="23" t="s">
        <v>210</v>
      </c>
      <c r="C110" s="23" t="s">
        <v>43</v>
      </c>
      <c r="D110" s="24">
        <v>2.0</v>
      </c>
      <c r="E110" s="24">
        <v>2600.0</v>
      </c>
      <c r="F110" s="24">
        <v>0.5315</v>
      </c>
      <c r="G110" s="6">
        <f t="shared" si="1"/>
        <v>16582.8</v>
      </c>
      <c r="H110" s="24">
        <v>417.0</v>
      </c>
      <c r="I110" s="24">
        <v>0.5315</v>
      </c>
      <c r="J110" s="24">
        <v>366.0</v>
      </c>
      <c r="K110" s="24">
        <v>594.0</v>
      </c>
      <c r="L110" s="1">
        <f t="shared" si="2"/>
        <v>228</v>
      </c>
      <c r="M110" s="1">
        <f t="shared" si="3"/>
        <v>51</v>
      </c>
      <c r="N110" s="1">
        <f t="shared" si="4"/>
        <v>0.2789473684</v>
      </c>
      <c r="O110" s="24">
        <v>0.5315</v>
      </c>
    </row>
    <row r="111" ht="15.75" customHeight="1">
      <c r="A111" s="23" t="s">
        <v>212</v>
      </c>
      <c r="B111" s="23" t="s">
        <v>210</v>
      </c>
      <c r="C111" s="23" t="s">
        <v>52</v>
      </c>
      <c r="D111" s="24">
        <v>1.0</v>
      </c>
      <c r="E111" s="24">
        <v>2500.0</v>
      </c>
      <c r="F111" s="24">
        <v>0.4274</v>
      </c>
      <c r="G111" s="6">
        <f t="shared" si="1"/>
        <v>12822</v>
      </c>
      <c r="H111" s="24">
        <v>474.0</v>
      </c>
      <c r="I111" s="24">
        <v>0.4274</v>
      </c>
      <c r="J111" s="24">
        <v>333.0</v>
      </c>
      <c r="K111" s="24">
        <v>665.0</v>
      </c>
      <c r="L111" s="1">
        <f t="shared" si="2"/>
        <v>332</v>
      </c>
      <c r="M111" s="1">
        <f t="shared" si="3"/>
        <v>141</v>
      </c>
      <c r="N111" s="1">
        <f t="shared" si="4"/>
        <v>0.4397590361</v>
      </c>
      <c r="O111" s="24">
        <v>0.4274</v>
      </c>
    </row>
    <row r="112" ht="15.75" customHeight="1">
      <c r="A112" s="23" t="s">
        <v>213</v>
      </c>
      <c r="B112" s="23" t="s">
        <v>42</v>
      </c>
      <c r="C112" s="23" t="s">
        <v>52</v>
      </c>
      <c r="D112" s="24">
        <v>1.0</v>
      </c>
      <c r="E112" s="24">
        <v>1500.0</v>
      </c>
      <c r="F112" s="24">
        <v>0.2411</v>
      </c>
      <c r="G112" s="6">
        <f t="shared" si="1"/>
        <v>4339.8</v>
      </c>
      <c r="H112" s="24">
        <v>146.0</v>
      </c>
      <c r="I112" s="24">
        <v>0.2411</v>
      </c>
      <c r="J112" s="24">
        <v>81.0</v>
      </c>
      <c r="K112" s="24">
        <v>205.0</v>
      </c>
      <c r="L112" s="1">
        <f t="shared" si="2"/>
        <v>124</v>
      </c>
      <c r="M112" s="1">
        <f t="shared" si="3"/>
        <v>65</v>
      </c>
      <c r="N112" s="1">
        <f t="shared" si="4"/>
        <v>0.5193548387</v>
      </c>
      <c r="O112" s="24">
        <v>0.2411</v>
      </c>
    </row>
    <row r="113" ht="15.75" customHeight="1">
      <c r="A113" s="23" t="s">
        <v>214</v>
      </c>
      <c r="B113" s="23" t="s">
        <v>176</v>
      </c>
      <c r="C113" s="23" t="s">
        <v>43</v>
      </c>
      <c r="D113" s="24">
        <v>1.0</v>
      </c>
      <c r="E113" s="24">
        <v>1700.0</v>
      </c>
      <c r="F113" s="24">
        <v>0.411</v>
      </c>
      <c r="G113" s="6">
        <f t="shared" si="1"/>
        <v>8384.4</v>
      </c>
      <c r="H113" s="24">
        <v>312.0</v>
      </c>
      <c r="I113" s="24">
        <v>0.411</v>
      </c>
      <c r="J113" s="24">
        <v>106.0</v>
      </c>
      <c r="K113" s="24">
        <v>465.0</v>
      </c>
      <c r="L113" s="1">
        <f t="shared" si="2"/>
        <v>359</v>
      </c>
      <c r="M113" s="1">
        <f t="shared" si="3"/>
        <v>206</v>
      </c>
      <c r="N113" s="1">
        <f t="shared" si="4"/>
        <v>0.5590529248</v>
      </c>
      <c r="O113" s="24">
        <v>0.411</v>
      </c>
    </row>
    <row r="114" ht="15.75" customHeight="1">
      <c r="A114" s="23" t="s">
        <v>215</v>
      </c>
      <c r="B114" s="23" t="s">
        <v>210</v>
      </c>
      <c r="C114" s="23" t="s">
        <v>52</v>
      </c>
      <c r="D114" s="24">
        <v>2.0</v>
      </c>
      <c r="E114" s="24">
        <v>3600.0</v>
      </c>
      <c r="F114" s="24">
        <v>0.3973</v>
      </c>
      <c r="G114" s="6">
        <f t="shared" si="1"/>
        <v>17163.36</v>
      </c>
      <c r="H114" s="24">
        <v>491.0</v>
      </c>
      <c r="I114" s="24">
        <v>0.3973</v>
      </c>
      <c r="J114" s="24">
        <v>336.0</v>
      </c>
      <c r="K114" s="24">
        <v>624.0</v>
      </c>
      <c r="L114" s="1">
        <f t="shared" si="2"/>
        <v>288</v>
      </c>
      <c r="M114" s="1">
        <f t="shared" si="3"/>
        <v>155</v>
      </c>
      <c r="N114" s="1">
        <f t="shared" si="4"/>
        <v>0.5305555556</v>
      </c>
      <c r="O114" s="24">
        <v>0.3973</v>
      </c>
    </row>
    <row r="115" ht="15.75" customHeight="1">
      <c r="A115" s="23" t="s">
        <v>216</v>
      </c>
      <c r="B115" s="23" t="s">
        <v>217</v>
      </c>
      <c r="C115" s="23" t="s">
        <v>43</v>
      </c>
      <c r="D115" s="24">
        <v>1.0</v>
      </c>
      <c r="E115" s="24">
        <v>1200.0</v>
      </c>
      <c r="F115" s="24">
        <v>0.7973</v>
      </c>
      <c r="G115" s="6">
        <f t="shared" si="1"/>
        <v>11481.12</v>
      </c>
      <c r="H115" s="24">
        <v>204.0</v>
      </c>
      <c r="I115" s="24">
        <v>0.7973</v>
      </c>
      <c r="J115" s="24">
        <v>173.0</v>
      </c>
      <c r="K115" s="24">
        <v>395.0</v>
      </c>
      <c r="L115" s="1">
        <f t="shared" si="2"/>
        <v>222</v>
      </c>
      <c r="M115" s="1">
        <f t="shared" si="3"/>
        <v>31</v>
      </c>
      <c r="N115" s="1">
        <f t="shared" si="4"/>
        <v>0.2117117117</v>
      </c>
      <c r="O115" s="24">
        <v>0.7973</v>
      </c>
    </row>
    <row r="116" ht="15.75" customHeight="1">
      <c r="A116" s="23" t="s">
        <v>218</v>
      </c>
      <c r="B116" s="23" t="s">
        <v>217</v>
      </c>
      <c r="C116" s="23" t="s">
        <v>43</v>
      </c>
      <c r="D116" s="24">
        <v>2.0</v>
      </c>
      <c r="E116" s="24">
        <v>1600.0</v>
      </c>
      <c r="F116" s="24">
        <v>0.6877</v>
      </c>
      <c r="G116" s="6">
        <f t="shared" si="1"/>
        <v>13203.84</v>
      </c>
      <c r="H116" s="24">
        <v>245.0</v>
      </c>
      <c r="I116" s="24">
        <v>0.6877</v>
      </c>
      <c r="J116" s="24">
        <v>228.0</v>
      </c>
      <c r="K116" s="24">
        <v>456.0</v>
      </c>
      <c r="L116" s="1">
        <f t="shared" si="2"/>
        <v>228</v>
      </c>
      <c r="M116" s="1">
        <f t="shared" si="3"/>
        <v>17</v>
      </c>
      <c r="N116" s="1">
        <f t="shared" si="4"/>
        <v>0.1596491228</v>
      </c>
      <c r="O116" s="24">
        <v>0.6877</v>
      </c>
    </row>
    <row r="117" ht="15.75" customHeight="1">
      <c r="A117" s="23" t="s">
        <v>219</v>
      </c>
      <c r="B117" s="23" t="s">
        <v>217</v>
      </c>
      <c r="C117" s="23" t="s">
        <v>52</v>
      </c>
      <c r="D117" s="24">
        <v>1.0</v>
      </c>
      <c r="E117" s="24">
        <v>1000.0</v>
      </c>
      <c r="F117" s="24">
        <v>0.589</v>
      </c>
      <c r="G117" s="6">
        <f t="shared" si="1"/>
        <v>7068</v>
      </c>
      <c r="H117" s="24">
        <v>197.0</v>
      </c>
      <c r="I117" s="24">
        <v>0.589</v>
      </c>
      <c r="J117" s="24">
        <v>155.0</v>
      </c>
      <c r="K117" s="24">
        <v>252.0</v>
      </c>
      <c r="L117" s="1">
        <f t="shared" si="2"/>
        <v>97</v>
      </c>
      <c r="M117" s="1">
        <f t="shared" si="3"/>
        <v>42</v>
      </c>
      <c r="N117" s="1">
        <f t="shared" si="4"/>
        <v>0.4463917526</v>
      </c>
      <c r="O117" s="24">
        <v>0.589</v>
      </c>
    </row>
    <row r="118" ht="15.75" customHeight="1">
      <c r="A118" s="23" t="s">
        <v>220</v>
      </c>
      <c r="B118" s="23" t="s">
        <v>217</v>
      </c>
      <c r="C118" s="23" t="s">
        <v>52</v>
      </c>
      <c r="D118" s="24">
        <v>2.0</v>
      </c>
      <c r="E118" s="24">
        <v>1500.0</v>
      </c>
      <c r="F118" s="24">
        <v>0.6192</v>
      </c>
      <c r="G118" s="6">
        <f t="shared" si="1"/>
        <v>11145.6</v>
      </c>
      <c r="H118" s="24">
        <v>195.0</v>
      </c>
      <c r="I118" s="24">
        <v>0.6192</v>
      </c>
      <c r="J118" s="24">
        <v>158.0</v>
      </c>
      <c r="K118" s="24">
        <v>236.0</v>
      </c>
      <c r="L118" s="1">
        <f t="shared" si="2"/>
        <v>78</v>
      </c>
      <c r="M118" s="1">
        <f t="shared" si="3"/>
        <v>37</v>
      </c>
      <c r="N118" s="1">
        <f t="shared" si="4"/>
        <v>0.4794871795</v>
      </c>
      <c r="O118" s="24">
        <v>0.6192</v>
      </c>
    </row>
    <row r="119" ht="15.75" customHeight="1">
      <c r="A119" s="23" t="s">
        <v>221</v>
      </c>
      <c r="B119" s="23" t="s">
        <v>222</v>
      </c>
      <c r="C119" s="23" t="s">
        <v>43</v>
      </c>
      <c r="D119" s="24">
        <v>1.0</v>
      </c>
      <c r="E119" s="24">
        <v>750.0</v>
      </c>
      <c r="F119" s="24">
        <v>0.4548</v>
      </c>
      <c r="G119" s="6">
        <f t="shared" si="1"/>
        <v>4093.2</v>
      </c>
      <c r="H119" s="24">
        <v>124.0</v>
      </c>
      <c r="I119" s="24">
        <v>0.4548</v>
      </c>
      <c r="J119" s="24">
        <v>89.0</v>
      </c>
      <c r="K119" s="24">
        <v>155.0</v>
      </c>
      <c r="L119" s="1">
        <f t="shared" si="2"/>
        <v>66</v>
      </c>
      <c r="M119" s="1">
        <f t="shared" si="3"/>
        <v>35</v>
      </c>
      <c r="N119" s="1">
        <f t="shared" si="4"/>
        <v>0.5242424242</v>
      </c>
      <c r="O119" s="24">
        <v>0.4548</v>
      </c>
    </row>
    <row r="120" ht="15.75" customHeight="1">
      <c r="A120" s="23" t="s">
        <v>223</v>
      </c>
      <c r="B120" s="23" t="s">
        <v>222</v>
      </c>
      <c r="C120" s="23" t="s">
        <v>43</v>
      </c>
      <c r="D120" s="24">
        <v>2.0</v>
      </c>
      <c r="E120" s="24">
        <v>1040.0</v>
      </c>
      <c r="F120" s="24">
        <v>0.4877</v>
      </c>
      <c r="G120" s="6">
        <f t="shared" si="1"/>
        <v>6086.496</v>
      </c>
      <c r="H120" s="24">
        <v>156.0</v>
      </c>
      <c r="I120" s="24">
        <v>0.4877</v>
      </c>
      <c r="J120" s="24">
        <v>115.0</v>
      </c>
      <c r="K120" s="24">
        <v>179.0</v>
      </c>
      <c r="L120" s="1">
        <f t="shared" si="2"/>
        <v>64</v>
      </c>
      <c r="M120" s="1">
        <f t="shared" si="3"/>
        <v>41</v>
      </c>
      <c r="N120" s="1">
        <f t="shared" si="4"/>
        <v>0.6125</v>
      </c>
      <c r="O120" s="24">
        <v>0.4877</v>
      </c>
    </row>
    <row r="121" ht="15.75" customHeight="1">
      <c r="A121" s="23" t="s">
        <v>224</v>
      </c>
      <c r="B121" s="23" t="s">
        <v>222</v>
      </c>
      <c r="C121" s="23" t="s">
        <v>52</v>
      </c>
      <c r="D121" s="24">
        <v>1.0</v>
      </c>
      <c r="E121" s="24">
        <v>900.0</v>
      </c>
      <c r="F121" s="24">
        <v>0.4795</v>
      </c>
      <c r="G121" s="6">
        <f t="shared" si="1"/>
        <v>5178.6</v>
      </c>
      <c r="H121" s="24">
        <v>256.0</v>
      </c>
      <c r="I121" s="24">
        <v>0.4795</v>
      </c>
      <c r="J121" s="24">
        <v>152.0</v>
      </c>
      <c r="K121" s="24">
        <v>300.0</v>
      </c>
      <c r="L121" s="1">
        <f t="shared" si="2"/>
        <v>148</v>
      </c>
      <c r="M121" s="1">
        <f t="shared" si="3"/>
        <v>104</v>
      </c>
      <c r="N121" s="1">
        <f t="shared" si="4"/>
        <v>0.6621621622</v>
      </c>
      <c r="O121" s="24">
        <v>0.4795</v>
      </c>
    </row>
    <row r="122" ht="15.75" customHeight="1">
      <c r="A122" s="23" t="s">
        <v>225</v>
      </c>
      <c r="B122" s="23" t="s">
        <v>222</v>
      </c>
      <c r="C122" s="23" t="s">
        <v>52</v>
      </c>
      <c r="D122" s="24">
        <v>2.0</v>
      </c>
      <c r="E122" s="24">
        <v>1400.0</v>
      </c>
      <c r="F122" s="24">
        <v>0.4932</v>
      </c>
      <c r="G122" s="6">
        <f t="shared" si="1"/>
        <v>8285.76</v>
      </c>
      <c r="H122" s="24">
        <v>284.0</v>
      </c>
      <c r="I122" s="24">
        <v>0.4932</v>
      </c>
      <c r="J122" s="24">
        <v>175.0</v>
      </c>
      <c r="K122" s="24">
        <v>368.0</v>
      </c>
      <c r="L122" s="1">
        <f t="shared" si="2"/>
        <v>193</v>
      </c>
      <c r="M122" s="1">
        <f t="shared" si="3"/>
        <v>109</v>
      </c>
      <c r="N122" s="1">
        <f t="shared" si="4"/>
        <v>0.5518134715</v>
      </c>
      <c r="O122" s="24">
        <v>0.4932</v>
      </c>
    </row>
    <row r="123" ht="15.75" customHeight="1">
      <c r="A123" s="23" t="s">
        <v>226</v>
      </c>
      <c r="B123" s="23" t="s">
        <v>227</v>
      </c>
      <c r="C123" s="23" t="s">
        <v>43</v>
      </c>
      <c r="D123" s="24">
        <v>1.0</v>
      </c>
      <c r="E123" s="24">
        <v>825.0</v>
      </c>
      <c r="F123" s="24">
        <v>0.3616</v>
      </c>
      <c r="G123" s="6">
        <f t="shared" si="1"/>
        <v>3579.84</v>
      </c>
      <c r="H123" s="24">
        <v>128.0</v>
      </c>
      <c r="I123" s="24">
        <v>0.3616</v>
      </c>
      <c r="J123" s="24">
        <v>77.0</v>
      </c>
      <c r="K123" s="24">
        <v>161.0</v>
      </c>
      <c r="L123" s="1">
        <f t="shared" si="2"/>
        <v>84</v>
      </c>
      <c r="M123" s="1">
        <f t="shared" si="3"/>
        <v>51</v>
      </c>
      <c r="N123" s="1">
        <f t="shared" si="4"/>
        <v>0.5857142857</v>
      </c>
      <c r="O123" s="24">
        <v>0.3616</v>
      </c>
    </row>
    <row r="124" ht="15.75" customHeight="1">
      <c r="A124" s="23" t="s">
        <v>228</v>
      </c>
      <c r="B124" s="23" t="s">
        <v>229</v>
      </c>
      <c r="C124" s="23" t="s">
        <v>43</v>
      </c>
      <c r="D124" s="24">
        <v>2.0</v>
      </c>
      <c r="E124" s="24">
        <v>2700.0</v>
      </c>
      <c r="F124" s="24">
        <v>0.4219</v>
      </c>
      <c r="G124" s="6">
        <f t="shared" si="1"/>
        <v>13669.56</v>
      </c>
      <c r="H124" s="24">
        <v>337.0</v>
      </c>
      <c r="I124" s="24">
        <v>0.4219</v>
      </c>
      <c r="J124" s="24">
        <v>157.0</v>
      </c>
      <c r="K124" s="24">
        <v>526.0</v>
      </c>
      <c r="L124" s="1">
        <f t="shared" si="2"/>
        <v>369</v>
      </c>
      <c r="M124" s="1">
        <f t="shared" si="3"/>
        <v>180</v>
      </c>
      <c r="N124" s="1">
        <f t="shared" si="4"/>
        <v>0.4902439024</v>
      </c>
      <c r="O124" s="24">
        <v>0.4219</v>
      </c>
    </row>
    <row r="125" ht="15.75" customHeight="1">
      <c r="A125" s="23" t="s">
        <v>230</v>
      </c>
      <c r="B125" s="23" t="s">
        <v>227</v>
      </c>
      <c r="C125" s="23" t="s">
        <v>43</v>
      </c>
      <c r="D125" s="24">
        <v>2.0</v>
      </c>
      <c r="E125" s="24">
        <v>1300.0</v>
      </c>
      <c r="F125" s="24">
        <v>0.7425</v>
      </c>
      <c r="G125" s="6">
        <f t="shared" si="1"/>
        <v>11583</v>
      </c>
      <c r="H125" s="24">
        <v>139.0</v>
      </c>
      <c r="I125" s="24">
        <v>0.7425</v>
      </c>
      <c r="J125" s="24">
        <v>125.0</v>
      </c>
      <c r="K125" s="24">
        <v>170.0</v>
      </c>
      <c r="L125" s="1">
        <f t="shared" si="2"/>
        <v>45</v>
      </c>
      <c r="M125" s="1">
        <f t="shared" si="3"/>
        <v>14</v>
      </c>
      <c r="N125" s="1">
        <f t="shared" si="4"/>
        <v>0.3488888889</v>
      </c>
      <c r="O125" s="24">
        <v>0.7425</v>
      </c>
    </row>
    <row r="126" ht="15.75" customHeight="1">
      <c r="A126" s="23" t="s">
        <v>231</v>
      </c>
      <c r="B126" s="23" t="s">
        <v>227</v>
      </c>
      <c r="C126" s="23" t="s">
        <v>52</v>
      </c>
      <c r="D126" s="24">
        <v>1.0</v>
      </c>
      <c r="E126" s="24">
        <v>1000.0</v>
      </c>
      <c r="F126" s="24">
        <v>0.3699</v>
      </c>
      <c r="G126" s="6">
        <f t="shared" si="1"/>
        <v>4438.8</v>
      </c>
      <c r="H126" s="24">
        <v>240.0</v>
      </c>
      <c r="I126" s="24">
        <v>0.3699</v>
      </c>
      <c r="J126" s="24">
        <v>140.0</v>
      </c>
      <c r="K126" s="24">
        <v>288.0</v>
      </c>
      <c r="L126" s="1">
        <f t="shared" si="2"/>
        <v>148</v>
      </c>
      <c r="M126" s="1">
        <f t="shared" si="3"/>
        <v>100</v>
      </c>
      <c r="N126" s="1">
        <f t="shared" si="4"/>
        <v>0.6405405405</v>
      </c>
      <c r="O126" s="24">
        <v>0.3699</v>
      </c>
    </row>
    <row r="127" ht="15.75" customHeight="1">
      <c r="A127" s="23" t="s">
        <v>232</v>
      </c>
      <c r="B127" s="23" t="s">
        <v>233</v>
      </c>
      <c r="C127" s="23" t="s">
        <v>43</v>
      </c>
      <c r="D127" s="24">
        <v>2.0</v>
      </c>
      <c r="E127" s="24">
        <v>1200.0</v>
      </c>
      <c r="F127" s="24">
        <v>0.2712</v>
      </c>
      <c r="G127" s="6">
        <f t="shared" si="1"/>
        <v>3905.28</v>
      </c>
      <c r="H127" s="24">
        <v>203.0</v>
      </c>
      <c r="I127" s="24">
        <v>0.2712</v>
      </c>
      <c r="J127" s="24">
        <v>125.0</v>
      </c>
      <c r="K127" s="24">
        <v>277.0</v>
      </c>
      <c r="L127" s="1">
        <f t="shared" si="2"/>
        <v>152</v>
      </c>
      <c r="M127" s="1">
        <f t="shared" si="3"/>
        <v>78</v>
      </c>
      <c r="N127" s="1">
        <f t="shared" si="4"/>
        <v>0.5105263158</v>
      </c>
      <c r="O127" s="24">
        <v>0.2712</v>
      </c>
    </row>
    <row r="128" ht="15.75" customHeight="1">
      <c r="A128" s="23" t="s">
        <v>234</v>
      </c>
      <c r="B128" s="23" t="s">
        <v>233</v>
      </c>
      <c r="C128" s="23" t="s">
        <v>52</v>
      </c>
      <c r="D128" s="24">
        <v>1.0</v>
      </c>
      <c r="E128" s="24">
        <v>1400.0</v>
      </c>
      <c r="F128" s="24">
        <v>0.7616</v>
      </c>
      <c r="G128" s="6">
        <f t="shared" si="1"/>
        <v>12794.88</v>
      </c>
      <c r="H128" s="24">
        <v>240.0</v>
      </c>
      <c r="I128" s="24">
        <v>0.7616</v>
      </c>
      <c r="J128" s="24">
        <v>209.0</v>
      </c>
      <c r="K128" s="24">
        <v>384.0</v>
      </c>
      <c r="L128" s="1">
        <f t="shared" si="2"/>
        <v>175</v>
      </c>
      <c r="M128" s="1">
        <f t="shared" si="3"/>
        <v>31</v>
      </c>
      <c r="N128" s="1">
        <f t="shared" si="4"/>
        <v>0.2417142857</v>
      </c>
      <c r="O128" s="24">
        <v>0.7616</v>
      </c>
    </row>
    <row r="129" ht="15.75" customHeight="1">
      <c r="A129" s="23" t="s">
        <v>235</v>
      </c>
      <c r="B129" s="23" t="s">
        <v>233</v>
      </c>
      <c r="C129" s="23" t="s">
        <v>52</v>
      </c>
      <c r="D129" s="24">
        <v>2.0</v>
      </c>
      <c r="E129" s="24">
        <v>1600.0</v>
      </c>
      <c r="F129" s="24">
        <v>0.6082</v>
      </c>
      <c r="G129" s="6">
        <f t="shared" si="1"/>
        <v>11677.44</v>
      </c>
      <c r="H129" s="24">
        <v>312.0</v>
      </c>
      <c r="I129" s="24">
        <v>0.6082</v>
      </c>
      <c r="J129" s="24">
        <v>220.0</v>
      </c>
      <c r="K129" s="24">
        <v>418.0</v>
      </c>
      <c r="L129" s="1">
        <f t="shared" si="2"/>
        <v>198</v>
      </c>
      <c r="M129" s="1">
        <f t="shared" si="3"/>
        <v>92</v>
      </c>
      <c r="N129" s="1">
        <f t="shared" si="4"/>
        <v>0.4717171717</v>
      </c>
      <c r="O129" s="24">
        <v>0.6082</v>
      </c>
    </row>
    <row r="130" ht="15.75" customHeight="1">
      <c r="A130" s="23" t="s">
        <v>236</v>
      </c>
      <c r="B130" s="23" t="s">
        <v>237</v>
      </c>
      <c r="C130" s="23" t="s">
        <v>43</v>
      </c>
      <c r="D130" s="24">
        <v>1.0</v>
      </c>
      <c r="E130" s="24">
        <v>1105.0</v>
      </c>
      <c r="F130" s="24">
        <v>0.611</v>
      </c>
      <c r="G130" s="6">
        <f t="shared" si="1"/>
        <v>8101.86</v>
      </c>
      <c r="H130" s="24">
        <v>111.0</v>
      </c>
      <c r="I130" s="24">
        <v>0.611</v>
      </c>
      <c r="J130" s="24">
        <v>82.0</v>
      </c>
      <c r="K130" s="24">
        <v>235.0</v>
      </c>
      <c r="L130" s="1">
        <f t="shared" si="2"/>
        <v>153</v>
      </c>
      <c r="M130" s="1">
        <f t="shared" si="3"/>
        <v>29</v>
      </c>
      <c r="N130" s="1">
        <f t="shared" si="4"/>
        <v>0.2516339869</v>
      </c>
      <c r="O130" s="24">
        <v>0.611</v>
      </c>
    </row>
    <row r="131" ht="15.75" customHeight="1">
      <c r="A131" s="23" t="s">
        <v>238</v>
      </c>
      <c r="B131" s="23" t="s">
        <v>237</v>
      </c>
      <c r="C131" s="23" t="s">
        <v>43</v>
      </c>
      <c r="D131" s="24">
        <v>2.0</v>
      </c>
      <c r="E131" s="24">
        <v>1665.0</v>
      </c>
      <c r="F131" s="24">
        <v>0.3068</v>
      </c>
      <c r="G131" s="6">
        <f t="shared" si="1"/>
        <v>6129.864</v>
      </c>
      <c r="H131" s="24">
        <v>169.0</v>
      </c>
      <c r="I131" s="24">
        <v>0.3068</v>
      </c>
      <c r="J131" s="24">
        <v>130.0</v>
      </c>
      <c r="K131" s="24">
        <v>200.0</v>
      </c>
      <c r="L131" s="1">
        <f t="shared" si="2"/>
        <v>70</v>
      </c>
      <c r="M131" s="1">
        <f t="shared" si="3"/>
        <v>39</v>
      </c>
      <c r="N131" s="1">
        <f t="shared" si="4"/>
        <v>0.5457142857</v>
      </c>
      <c r="O131" s="24">
        <v>0.3068</v>
      </c>
    </row>
    <row r="132" ht="15.75" customHeight="1">
      <c r="A132" s="23" t="s">
        <v>239</v>
      </c>
      <c r="B132" s="23" t="s">
        <v>237</v>
      </c>
      <c r="C132" s="23" t="s">
        <v>52</v>
      </c>
      <c r="D132" s="24">
        <v>1.0</v>
      </c>
      <c r="E132" s="24">
        <v>1175.0</v>
      </c>
      <c r="F132" s="24">
        <v>0.5233</v>
      </c>
      <c r="G132" s="6">
        <f t="shared" si="1"/>
        <v>7378.53</v>
      </c>
      <c r="H132" s="24">
        <v>201.0</v>
      </c>
      <c r="I132" s="24">
        <v>0.5233</v>
      </c>
      <c r="J132" s="24">
        <v>106.0</v>
      </c>
      <c r="K132" s="24">
        <v>267.0</v>
      </c>
      <c r="L132" s="1">
        <f t="shared" si="2"/>
        <v>161</v>
      </c>
      <c r="M132" s="1">
        <f t="shared" si="3"/>
        <v>95</v>
      </c>
      <c r="N132" s="1">
        <f t="shared" si="4"/>
        <v>0.5720496894</v>
      </c>
      <c r="O132" s="24">
        <v>0.5233</v>
      </c>
    </row>
    <row r="133" ht="15.75" customHeight="1">
      <c r="A133" s="23" t="s">
        <v>240</v>
      </c>
      <c r="B133" s="23" t="s">
        <v>237</v>
      </c>
      <c r="C133" s="23" t="s">
        <v>52</v>
      </c>
      <c r="D133" s="24">
        <v>2.0</v>
      </c>
      <c r="E133" s="24">
        <v>1725.0</v>
      </c>
      <c r="F133" s="24">
        <v>0.4822</v>
      </c>
      <c r="G133" s="6">
        <f t="shared" si="1"/>
        <v>9981.54</v>
      </c>
      <c r="H133" s="24">
        <v>242.0</v>
      </c>
      <c r="I133" s="24">
        <v>0.4822</v>
      </c>
      <c r="J133" s="24">
        <v>195.0</v>
      </c>
      <c r="K133" s="24">
        <v>305.0</v>
      </c>
      <c r="L133" s="1">
        <f t="shared" si="2"/>
        <v>110</v>
      </c>
      <c r="M133" s="1">
        <f t="shared" si="3"/>
        <v>47</v>
      </c>
      <c r="N133" s="1">
        <f t="shared" si="4"/>
        <v>0.4418181818</v>
      </c>
      <c r="O133" s="24">
        <v>0.4822</v>
      </c>
    </row>
    <row r="134" ht="15.75" customHeight="1">
      <c r="A134" s="23" t="s">
        <v>241</v>
      </c>
      <c r="B134" s="23" t="s">
        <v>242</v>
      </c>
      <c r="C134" s="23" t="s">
        <v>43</v>
      </c>
      <c r="D134" s="24">
        <v>1.0</v>
      </c>
      <c r="E134" s="24">
        <v>709.0</v>
      </c>
      <c r="F134" s="24">
        <v>0.2219</v>
      </c>
      <c r="G134" s="6">
        <f t="shared" si="1"/>
        <v>1887.9252</v>
      </c>
      <c r="H134" s="24">
        <v>158.0</v>
      </c>
      <c r="I134" s="24">
        <v>0.2219</v>
      </c>
      <c r="J134" s="24">
        <v>86.0</v>
      </c>
      <c r="K134" s="24">
        <v>192.0</v>
      </c>
      <c r="L134" s="1">
        <f t="shared" si="2"/>
        <v>106</v>
      </c>
      <c r="M134" s="1">
        <f t="shared" si="3"/>
        <v>72</v>
      </c>
      <c r="N134" s="1">
        <f t="shared" si="4"/>
        <v>0.6433962264</v>
      </c>
      <c r="O134" s="24">
        <v>0.2219</v>
      </c>
    </row>
    <row r="135" ht="15.75" customHeight="1">
      <c r="A135" s="23" t="s">
        <v>243</v>
      </c>
      <c r="B135" s="23" t="s">
        <v>242</v>
      </c>
      <c r="C135" s="23" t="s">
        <v>43</v>
      </c>
      <c r="D135" s="24">
        <v>2.0</v>
      </c>
      <c r="E135" s="24">
        <v>869.0</v>
      </c>
      <c r="F135" s="24">
        <v>0.389</v>
      </c>
      <c r="G135" s="6">
        <f t="shared" si="1"/>
        <v>4056.492</v>
      </c>
      <c r="H135" s="24">
        <v>246.0</v>
      </c>
      <c r="I135" s="24">
        <v>0.389</v>
      </c>
      <c r="J135" s="24">
        <v>135.0</v>
      </c>
      <c r="K135" s="24">
        <v>305.0</v>
      </c>
      <c r="L135" s="1">
        <f t="shared" si="2"/>
        <v>170</v>
      </c>
      <c r="M135" s="1">
        <f t="shared" si="3"/>
        <v>111</v>
      </c>
      <c r="N135" s="1">
        <f t="shared" si="4"/>
        <v>0.6223529412</v>
      </c>
      <c r="O135" s="24">
        <v>0.389</v>
      </c>
    </row>
    <row r="136" ht="15.75" customHeight="1">
      <c r="A136" s="23" t="s">
        <v>244</v>
      </c>
      <c r="B136" s="23" t="s">
        <v>242</v>
      </c>
      <c r="C136" s="23" t="s">
        <v>52</v>
      </c>
      <c r="D136" s="24">
        <v>1.0</v>
      </c>
      <c r="E136" s="24">
        <v>925.0</v>
      </c>
      <c r="F136" s="24">
        <v>0.4164</v>
      </c>
      <c r="G136" s="6">
        <f t="shared" si="1"/>
        <v>4622.04</v>
      </c>
      <c r="H136" s="24">
        <v>207.0</v>
      </c>
      <c r="I136" s="24">
        <v>0.4164</v>
      </c>
      <c r="J136" s="24">
        <v>125.0</v>
      </c>
      <c r="K136" s="24">
        <v>288.0</v>
      </c>
      <c r="L136" s="1">
        <f t="shared" si="2"/>
        <v>163</v>
      </c>
      <c r="M136" s="1">
        <f t="shared" si="3"/>
        <v>82</v>
      </c>
      <c r="N136" s="1">
        <f t="shared" si="4"/>
        <v>0.5024539877</v>
      </c>
      <c r="O136" s="24">
        <v>0.4164</v>
      </c>
    </row>
    <row r="137" ht="15.75" customHeight="1">
      <c r="A137" s="23" t="s">
        <v>245</v>
      </c>
      <c r="B137" s="23" t="s">
        <v>242</v>
      </c>
      <c r="C137" s="23" t="s">
        <v>52</v>
      </c>
      <c r="D137" s="24">
        <v>2.0</v>
      </c>
      <c r="E137" s="24">
        <v>1350.0</v>
      </c>
      <c r="F137" s="24">
        <v>0.4849</v>
      </c>
      <c r="G137" s="6">
        <f t="shared" si="1"/>
        <v>7855.38</v>
      </c>
      <c r="H137" s="24">
        <v>224.0</v>
      </c>
      <c r="I137" s="24">
        <v>0.4849</v>
      </c>
      <c r="J137" s="24">
        <v>119.0</v>
      </c>
      <c r="K137" s="24">
        <v>360.0</v>
      </c>
      <c r="L137" s="1">
        <f t="shared" si="2"/>
        <v>241</v>
      </c>
      <c r="M137" s="1">
        <f t="shared" si="3"/>
        <v>105</v>
      </c>
      <c r="N137" s="1">
        <f t="shared" si="4"/>
        <v>0.4485477178</v>
      </c>
      <c r="O137" s="24">
        <v>0.4849</v>
      </c>
    </row>
    <row r="138" ht="15.75" customHeight="1">
      <c r="A138" s="23" t="s">
        <v>246</v>
      </c>
      <c r="B138" s="23" t="s">
        <v>247</v>
      </c>
      <c r="C138" s="23" t="s">
        <v>43</v>
      </c>
      <c r="D138" s="24">
        <v>1.0</v>
      </c>
      <c r="E138" s="24">
        <v>900.0</v>
      </c>
      <c r="F138" s="24">
        <v>0.5507</v>
      </c>
      <c r="G138" s="6">
        <f t="shared" si="1"/>
        <v>5947.56</v>
      </c>
      <c r="H138" s="24">
        <v>139.0</v>
      </c>
      <c r="I138" s="24">
        <v>0.5507</v>
      </c>
      <c r="J138" s="24">
        <v>89.0</v>
      </c>
      <c r="K138" s="24">
        <v>177.0</v>
      </c>
      <c r="L138" s="1">
        <f t="shared" si="2"/>
        <v>88</v>
      </c>
      <c r="M138" s="1">
        <f t="shared" si="3"/>
        <v>50</v>
      </c>
      <c r="N138" s="1">
        <f t="shared" si="4"/>
        <v>0.5545454545</v>
      </c>
      <c r="O138" s="24">
        <v>0.5507</v>
      </c>
    </row>
    <row r="139" ht="15.75" customHeight="1">
      <c r="A139" s="23" t="s">
        <v>248</v>
      </c>
      <c r="B139" s="23" t="s">
        <v>247</v>
      </c>
      <c r="C139" s="23" t="s">
        <v>43</v>
      </c>
      <c r="D139" s="24">
        <v>2.0</v>
      </c>
      <c r="E139" s="24">
        <v>1325.0</v>
      </c>
      <c r="F139" s="24">
        <v>0.2932</v>
      </c>
      <c r="G139" s="6">
        <f t="shared" si="1"/>
        <v>4661.88</v>
      </c>
      <c r="H139" s="24">
        <v>283.0</v>
      </c>
      <c r="I139" s="24">
        <v>0.2932</v>
      </c>
      <c r="J139" s="24">
        <v>161.0</v>
      </c>
      <c r="K139" s="24">
        <v>319.0</v>
      </c>
      <c r="L139" s="1">
        <f t="shared" si="2"/>
        <v>158</v>
      </c>
      <c r="M139" s="1">
        <f t="shared" si="3"/>
        <v>122</v>
      </c>
      <c r="N139" s="1">
        <f t="shared" si="4"/>
        <v>0.717721519</v>
      </c>
      <c r="O139" s="24">
        <v>0.2932</v>
      </c>
    </row>
    <row r="140" ht="15.75" customHeight="1">
      <c r="A140" s="23" t="s">
        <v>249</v>
      </c>
      <c r="B140" s="23" t="s">
        <v>247</v>
      </c>
      <c r="C140" s="23" t="s">
        <v>52</v>
      </c>
      <c r="D140" s="24">
        <v>1.0</v>
      </c>
      <c r="E140" s="24">
        <v>975.0</v>
      </c>
      <c r="F140" s="24">
        <v>0.5014</v>
      </c>
      <c r="G140" s="6">
        <f t="shared" si="1"/>
        <v>5866.38</v>
      </c>
      <c r="H140" s="24">
        <v>192.0</v>
      </c>
      <c r="I140" s="24">
        <v>0.5014</v>
      </c>
      <c r="J140" s="24">
        <v>145.0</v>
      </c>
      <c r="K140" s="24">
        <v>300.0</v>
      </c>
      <c r="L140" s="1">
        <f t="shared" si="2"/>
        <v>155</v>
      </c>
      <c r="M140" s="1">
        <f t="shared" si="3"/>
        <v>47</v>
      </c>
      <c r="N140" s="1">
        <f t="shared" si="4"/>
        <v>0.3425806452</v>
      </c>
      <c r="O140" s="24">
        <v>0.5014</v>
      </c>
    </row>
    <row r="141" ht="15.75" customHeight="1">
      <c r="A141" s="23" t="s">
        <v>250</v>
      </c>
      <c r="B141" s="23" t="s">
        <v>247</v>
      </c>
      <c r="C141" s="23" t="s">
        <v>52</v>
      </c>
      <c r="D141" s="24">
        <v>2.0</v>
      </c>
      <c r="E141" s="24">
        <v>1550.0</v>
      </c>
      <c r="F141" s="24">
        <v>0.3014</v>
      </c>
      <c r="G141" s="6">
        <f t="shared" si="1"/>
        <v>5606.04</v>
      </c>
      <c r="H141" s="24">
        <v>307.0</v>
      </c>
      <c r="I141" s="24">
        <v>0.3014</v>
      </c>
      <c r="J141" s="24">
        <v>185.0</v>
      </c>
      <c r="K141" s="24">
        <v>376.0</v>
      </c>
      <c r="L141" s="1">
        <f t="shared" si="2"/>
        <v>191</v>
      </c>
      <c r="M141" s="1">
        <f t="shared" si="3"/>
        <v>122</v>
      </c>
      <c r="N141" s="1">
        <f t="shared" si="4"/>
        <v>0.6109947644</v>
      </c>
      <c r="O141" s="24">
        <v>0.3014</v>
      </c>
    </row>
    <row r="142" ht="15.75" customHeight="1">
      <c r="A142" s="23" t="s">
        <v>251</v>
      </c>
      <c r="B142" s="23" t="s">
        <v>252</v>
      </c>
      <c r="C142" s="23" t="s">
        <v>52</v>
      </c>
      <c r="D142" s="24">
        <v>1.0</v>
      </c>
      <c r="E142" s="24">
        <v>1400.0</v>
      </c>
      <c r="F142" s="24">
        <v>0.4986</v>
      </c>
      <c r="G142" s="6">
        <f t="shared" si="1"/>
        <v>8376.48</v>
      </c>
      <c r="H142" s="24">
        <v>232.0</v>
      </c>
      <c r="I142" s="24">
        <v>0.4986</v>
      </c>
      <c r="J142" s="24">
        <v>135.0</v>
      </c>
      <c r="K142" s="24">
        <v>287.0</v>
      </c>
      <c r="L142" s="1">
        <f t="shared" si="2"/>
        <v>152</v>
      </c>
      <c r="M142" s="1">
        <f t="shared" si="3"/>
        <v>97</v>
      </c>
      <c r="N142" s="1">
        <f t="shared" si="4"/>
        <v>0.6105263158</v>
      </c>
      <c r="O142" s="24">
        <v>0.4986</v>
      </c>
    </row>
    <row r="143" ht="15.75" customHeight="1">
      <c r="A143" s="23" t="s">
        <v>253</v>
      </c>
      <c r="B143" s="23" t="s">
        <v>252</v>
      </c>
      <c r="C143" s="23" t="s">
        <v>52</v>
      </c>
      <c r="D143" s="24">
        <v>2.0</v>
      </c>
      <c r="E143" s="24">
        <v>1995.0</v>
      </c>
      <c r="F143" s="24">
        <v>0.6384</v>
      </c>
      <c r="G143" s="6">
        <f t="shared" si="1"/>
        <v>15283.296</v>
      </c>
      <c r="H143" s="24">
        <v>292.0</v>
      </c>
      <c r="I143" s="24">
        <v>0.6384</v>
      </c>
      <c r="J143" s="24">
        <v>224.0</v>
      </c>
      <c r="K143" s="24">
        <v>331.0</v>
      </c>
      <c r="L143" s="1">
        <f t="shared" si="2"/>
        <v>107</v>
      </c>
      <c r="M143" s="1">
        <f t="shared" si="3"/>
        <v>68</v>
      </c>
      <c r="N143" s="1">
        <f t="shared" si="4"/>
        <v>0.608411215</v>
      </c>
      <c r="O143" s="24">
        <v>0.6384</v>
      </c>
    </row>
    <row r="144" ht="15.75" customHeight="1">
      <c r="A144" s="23" t="s">
        <v>254</v>
      </c>
      <c r="B144" s="23" t="s">
        <v>255</v>
      </c>
      <c r="C144" s="23" t="s">
        <v>43</v>
      </c>
      <c r="D144" s="24">
        <v>1.0</v>
      </c>
      <c r="E144" s="24">
        <v>760.0</v>
      </c>
      <c r="F144" s="24">
        <v>0.2904</v>
      </c>
      <c r="G144" s="6">
        <f t="shared" si="1"/>
        <v>2648.448</v>
      </c>
      <c r="H144" s="24">
        <v>169.0</v>
      </c>
      <c r="I144" s="24">
        <v>0.2904</v>
      </c>
      <c r="J144" s="24">
        <v>100.0</v>
      </c>
      <c r="K144" s="24">
        <v>195.0</v>
      </c>
      <c r="L144" s="1">
        <f t="shared" si="2"/>
        <v>95</v>
      </c>
      <c r="M144" s="1">
        <f t="shared" si="3"/>
        <v>69</v>
      </c>
      <c r="N144" s="1">
        <f t="shared" si="4"/>
        <v>0.6810526316</v>
      </c>
      <c r="O144" s="24">
        <v>0.2904</v>
      </c>
    </row>
    <row r="145" ht="15.75" customHeight="1">
      <c r="A145" s="23" t="s">
        <v>256</v>
      </c>
      <c r="B145" s="23" t="s">
        <v>255</v>
      </c>
      <c r="C145" s="23" t="s">
        <v>43</v>
      </c>
      <c r="D145" s="24">
        <v>2.0</v>
      </c>
      <c r="E145" s="24">
        <v>965.0</v>
      </c>
      <c r="F145" s="24">
        <v>0.5397</v>
      </c>
      <c r="G145" s="6">
        <f t="shared" si="1"/>
        <v>6249.726</v>
      </c>
      <c r="H145" s="24">
        <v>189.0</v>
      </c>
      <c r="I145" s="24">
        <v>0.5397</v>
      </c>
      <c r="J145" s="24">
        <v>135.0</v>
      </c>
      <c r="K145" s="24">
        <v>284.0</v>
      </c>
      <c r="L145" s="1">
        <f t="shared" si="2"/>
        <v>149</v>
      </c>
      <c r="M145" s="1">
        <f t="shared" si="3"/>
        <v>54</v>
      </c>
      <c r="N145" s="1">
        <f t="shared" si="4"/>
        <v>0.3899328859</v>
      </c>
      <c r="O145" s="24">
        <v>0.5397</v>
      </c>
    </row>
    <row r="146" ht="15.75" customHeight="1">
      <c r="A146" s="23" t="s">
        <v>257</v>
      </c>
      <c r="B146" s="23" t="s">
        <v>255</v>
      </c>
      <c r="C146" s="23" t="s">
        <v>52</v>
      </c>
      <c r="D146" s="24">
        <v>1.0</v>
      </c>
      <c r="E146" s="24">
        <v>1185.0</v>
      </c>
      <c r="F146" s="24">
        <v>0.2795</v>
      </c>
      <c r="G146" s="6">
        <f t="shared" si="1"/>
        <v>3974.49</v>
      </c>
      <c r="H146" s="24">
        <v>289.0</v>
      </c>
      <c r="I146" s="24">
        <v>0.2795</v>
      </c>
      <c r="J146" s="24">
        <v>157.0</v>
      </c>
      <c r="K146" s="24">
        <v>320.0</v>
      </c>
      <c r="L146" s="1">
        <f t="shared" si="2"/>
        <v>163</v>
      </c>
      <c r="M146" s="1">
        <f t="shared" si="3"/>
        <v>132</v>
      </c>
      <c r="N146" s="1">
        <f t="shared" si="4"/>
        <v>0.7478527607</v>
      </c>
      <c r="O146" s="24">
        <v>0.2795</v>
      </c>
    </row>
    <row r="147" ht="15.75" customHeight="1">
      <c r="A147" s="23" t="s">
        <v>258</v>
      </c>
      <c r="B147" s="23" t="s">
        <v>255</v>
      </c>
      <c r="C147" s="23" t="s">
        <v>52</v>
      </c>
      <c r="D147" s="24">
        <v>2.0</v>
      </c>
      <c r="E147" s="24">
        <v>1340.0</v>
      </c>
      <c r="F147" s="24">
        <v>0.389</v>
      </c>
      <c r="G147" s="6">
        <f t="shared" si="1"/>
        <v>6255.12</v>
      </c>
      <c r="H147" s="24">
        <v>278.0</v>
      </c>
      <c r="I147" s="24">
        <v>0.389</v>
      </c>
      <c r="J147" s="24">
        <v>135.0</v>
      </c>
      <c r="K147" s="24">
        <v>347.0</v>
      </c>
      <c r="L147" s="1">
        <f t="shared" si="2"/>
        <v>212</v>
      </c>
      <c r="M147" s="1">
        <f t="shared" si="3"/>
        <v>143</v>
      </c>
      <c r="N147" s="1">
        <f t="shared" si="4"/>
        <v>0.6396226415</v>
      </c>
      <c r="O147" s="24">
        <v>0.389</v>
      </c>
    </row>
    <row r="148" ht="15.75" customHeight="1">
      <c r="A148" s="23" t="s">
        <v>259</v>
      </c>
      <c r="B148" s="23" t="s">
        <v>260</v>
      </c>
      <c r="C148" s="23" t="s">
        <v>43</v>
      </c>
      <c r="D148" s="24">
        <v>1.0</v>
      </c>
      <c r="E148" s="24">
        <v>1150.0</v>
      </c>
      <c r="F148" s="24">
        <v>0.5753</v>
      </c>
      <c r="G148" s="6">
        <f t="shared" si="1"/>
        <v>7939.14</v>
      </c>
      <c r="H148" s="24">
        <v>183.0</v>
      </c>
      <c r="I148" s="24">
        <v>0.5753</v>
      </c>
      <c r="J148" s="24">
        <v>80.0</v>
      </c>
      <c r="K148" s="24">
        <v>267.0</v>
      </c>
      <c r="L148" s="1">
        <f t="shared" si="2"/>
        <v>187</v>
      </c>
      <c r="M148" s="1">
        <f t="shared" si="3"/>
        <v>103</v>
      </c>
      <c r="N148" s="1">
        <f t="shared" si="4"/>
        <v>0.5406417112</v>
      </c>
      <c r="O148" s="24">
        <v>0.5753</v>
      </c>
    </row>
    <row r="149" ht="15.75" customHeight="1">
      <c r="A149" s="23" t="s">
        <v>261</v>
      </c>
      <c r="B149" s="23" t="s">
        <v>260</v>
      </c>
      <c r="C149" s="23" t="s">
        <v>43</v>
      </c>
      <c r="D149" s="24">
        <v>2.0</v>
      </c>
      <c r="E149" s="24">
        <v>2000.0</v>
      </c>
      <c r="F149" s="24">
        <v>0.3123</v>
      </c>
      <c r="G149" s="6">
        <f t="shared" si="1"/>
        <v>7495.2</v>
      </c>
      <c r="H149" s="24">
        <v>237.0</v>
      </c>
      <c r="I149" s="24">
        <v>0.3123</v>
      </c>
      <c r="J149" s="24">
        <v>160.0</v>
      </c>
      <c r="K149" s="24">
        <v>323.0</v>
      </c>
      <c r="L149" s="1">
        <f t="shared" si="2"/>
        <v>163</v>
      </c>
      <c r="M149" s="1">
        <f t="shared" si="3"/>
        <v>77</v>
      </c>
      <c r="N149" s="1">
        <f t="shared" si="4"/>
        <v>0.4779141104</v>
      </c>
      <c r="O149" s="24">
        <v>0.3123</v>
      </c>
    </row>
    <row r="150" ht="15.75" customHeight="1">
      <c r="A150" s="23" t="s">
        <v>262</v>
      </c>
      <c r="B150" s="23" t="s">
        <v>260</v>
      </c>
      <c r="C150" s="23" t="s">
        <v>52</v>
      </c>
      <c r="D150" s="24">
        <v>1.0</v>
      </c>
      <c r="E150" s="24">
        <v>1600.0</v>
      </c>
      <c r="F150" s="24">
        <v>0.4521</v>
      </c>
      <c r="G150" s="6">
        <f t="shared" si="1"/>
        <v>8680.32</v>
      </c>
      <c r="H150" s="24">
        <v>297.0</v>
      </c>
      <c r="I150" s="24">
        <v>0.4521</v>
      </c>
      <c r="J150" s="24">
        <v>225.0</v>
      </c>
      <c r="K150" s="24">
        <v>406.0</v>
      </c>
      <c r="L150" s="1">
        <f t="shared" si="2"/>
        <v>181</v>
      </c>
      <c r="M150" s="1">
        <f t="shared" si="3"/>
        <v>72</v>
      </c>
      <c r="N150" s="1">
        <f t="shared" si="4"/>
        <v>0.4182320442</v>
      </c>
      <c r="O150" s="24">
        <v>0.4521</v>
      </c>
    </row>
    <row r="151" ht="15.75" customHeight="1">
      <c r="A151" s="23" t="s">
        <v>263</v>
      </c>
      <c r="B151" s="23" t="s">
        <v>260</v>
      </c>
      <c r="C151" s="23" t="s">
        <v>52</v>
      </c>
      <c r="D151" s="24">
        <v>2.0</v>
      </c>
      <c r="E151" s="24">
        <v>2150.0</v>
      </c>
      <c r="F151" s="24">
        <v>0.5315</v>
      </c>
      <c r="G151" s="6">
        <f t="shared" si="1"/>
        <v>13712.7</v>
      </c>
      <c r="H151" s="24">
        <v>360.0</v>
      </c>
      <c r="I151" s="24">
        <v>0.5315</v>
      </c>
      <c r="J151" s="24">
        <v>170.0</v>
      </c>
      <c r="K151" s="24">
        <v>447.0</v>
      </c>
      <c r="L151" s="1">
        <f t="shared" si="2"/>
        <v>277</v>
      </c>
      <c r="M151" s="1">
        <f t="shared" si="3"/>
        <v>190</v>
      </c>
      <c r="N151" s="1">
        <f t="shared" si="4"/>
        <v>0.6487364621</v>
      </c>
      <c r="O151" s="24">
        <v>0.5315</v>
      </c>
    </row>
    <row r="152" ht="15.75" customHeight="1">
      <c r="A152" s="23" t="s">
        <v>264</v>
      </c>
      <c r="B152" s="23" t="s">
        <v>42</v>
      </c>
      <c r="C152" s="23" t="s">
        <v>52</v>
      </c>
      <c r="D152" s="24">
        <v>2.0</v>
      </c>
      <c r="E152" s="24">
        <v>2000.0</v>
      </c>
      <c r="F152" s="24">
        <v>0.3123</v>
      </c>
      <c r="G152" s="6">
        <f t="shared" si="1"/>
        <v>7495.2</v>
      </c>
      <c r="H152" s="24">
        <v>199.0</v>
      </c>
      <c r="I152" s="24">
        <v>0.3123</v>
      </c>
      <c r="J152" s="24">
        <v>97.0</v>
      </c>
      <c r="K152" s="24">
        <v>240.0</v>
      </c>
      <c r="L152" s="1">
        <f t="shared" si="2"/>
        <v>143</v>
      </c>
      <c r="M152" s="1">
        <f t="shared" si="3"/>
        <v>102</v>
      </c>
      <c r="N152" s="1">
        <f t="shared" si="4"/>
        <v>0.6706293706</v>
      </c>
      <c r="O152" s="24">
        <v>0.3123</v>
      </c>
    </row>
    <row r="153" ht="15.75" customHeight="1">
      <c r="A153" s="23" t="s">
        <v>265</v>
      </c>
      <c r="B153" s="23" t="s">
        <v>266</v>
      </c>
      <c r="C153" s="23" t="s">
        <v>52</v>
      </c>
      <c r="D153" s="24">
        <v>2.0</v>
      </c>
      <c r="E153" s="24">
        <v>2750.0</v>
      </c>
      <c r="F153" s="24">
        <v>0.6</v>
      </c>
      <c r="G153" s="6">
        <f t="shared" si="1"/>
        <v>19800</v>
      </c>
      <c r="H153" s="24">
        <v>538.0</v>
      </c>
      <c r="I153" s="24">
        <v>0.6</v>
      </c>
      <c r="J153" s="24">
        <v>188.0</v>
      </c>
      <c r="K153" s="24">
        <v>810.0</v>
      </c>
      <c r="L153" s="1">
        <f t="shared" si="2"/>
        <v>622</v>
      </c>
      <c r="M153" s="1">
        <f t="shared" si="3"/>
        <v>350</v>
      </c>
      <c r="N153" s="1">
        <f t="shared" si="4"/>
        <v>0.5501607717</v>
      </c>
      <c r="O153" s="24">
        <v>0.6</v>
      </c>
    </row>
    <row r="154" ht="15.75" customHeight="1">
      <c r="A154" s="23" t="s">
        <v>267</v>
      </c>
      <c r="B154" s="23" t="s">
        <v>266</v>
      </c>
      <c r="C154" s="23" t="s">
        <v>43</v>
      </c>
      <c r="D154" s="24">
        <v>1.0</v>
      </c>
      <c r="E154" s="24">
        <v>1800.0</v>
      </c>
      <c r="F154" s="24">
        <v>0.2329</v>
      </c>
      <c r="G154" s="6">
        <f t="shared" si="1"/>
        <v>5030.64</v>
      </c>
      <c r="H154" s="24">
        <v>288.0</v>
      </c>
      <c r="I154" s="24">
        <v>0.2329</v>
      </c>
      <c r="J154" s="24">
        <v>89.0</v>
      </c>
      <c r="K154" s="24">
        <v>390.0</v>
      </c>
      <c r="L154" s="1">
        <f t="shared" si="2"/>
        <v>301</v>
      </c>
      <c r="M154" s="1">
        <f t="shared" si="3"/>
        <v>199</v>
      </c>
      <c r="N154" s="1">
        <f t="shared" si="4"/>
        <v>0.6289036545</v>
      </c>
      <c r="O154" s="24">
        <v>0.2329</v>
      </c>
    </row>
    <row r="155" ht="15.75" customHeight="1">
      <c r="A155" s="23" t="s">
        <v>268</v>
      </c>
      <c r="B155" s="23" t="s">
        <v>269</v>
      </c>
      <c r="C155" s="23" t="s">
        <v>43</v>
      </c>
      <c r="D155" s="24">
        <v>2.0</v>
      </c>
      <c r="E155" s="24">
        <v>3000.0</v>
      </c>
      <c r="F155" s="24">
        <v>0.4082</v>
      </c>
      <c r="G155" s="6">
        <f t="shared" si="1"/>
        <v>14695.2</v>
      </c>
      <c r="H155" s="24">
        <v>415.0</v>
      </c>
      <c r="I155" s="24">
        <v>0.4082</v>
      </c>
      <c r="J155" s="24">
        <v>193.0</v>
      </c>
      <c r="K155" s="24">
        <v>648.0</v>
      </c>
      <c r="L155" s="1">
        <f t="shared" si="2"/>
        <v>455</v>
      </c>
      <c r="M155" s="1">
        <f t="shared" si="3"/>
        <v>222</v>
      </c>
      <c r="N155" s="1">
        <f t="shared" si="4"/>
        <v>0.4903296703</v>
      </c>
      <c r="O155" s="24">
        <v>0.4082</v>
      </c>
    </row>
    <row r="156" ht="15.75" customHeight="1">
      <c r="A156" s="23" t="s">
        <v>270</v>
      </c>
      <c r="B156" s="23" t="s">
        <v>269</v>
      </c>
      <c r="C156" s="23" t="s">
        <v>52</v>
      </c>
      <c r="D156" s="24">
        <v>1.0</v>
      </c>
      <c r="E156" s="24">
        <v>2000.0</v>
      </c>
      <c r="F156" s="24">
        <v>0.326</v>
      </c>
      <c r="G156" s="6">
        <f t="shared" si="1"/>
        <v>7824</v>
      </c>
      <c r="H156" s="24">
        <v>387.0</v>
      </c>
      <c r="I156" s="24">
        <v>0.326</v>
      </c>
      <c r="J156" s="24">
        <v>193.0</v>
      </c>
      <c r="K156" s="24">
        <v>600.0</v>
      </c>
      <c r="L156" s="1">
        <f t="shared" si="2"/>
        <v>407</v>
      </c>
      <c r="M156" s="1">
        <f t="shared" si="3"/>
        <v>194</v>
      </c>
      <c r="N156" s="1">
        <f t="shared" si="4"/>
        <v>0.4813267813</v>
      </c>
      <c r="O156" s="24">
        <v>0.326</v>
      </c>
    </row>
    <row r="157" ht="15.75" customHeight="1">
      <c r="A157" s="23" t="s">
        <v>271</v>
      </c>
      <c r="B157" s="23" t="s">
        <v>269</v>
      </c>
      <c r="C157" s="23" t="s">
        <v>52</v>
      </c>
      <c r="D157" s="24">
        <v>2.0</v>
      </c>
      <c r="E157" s="24">
        <v>2950.0</v>
      </c>
      <c r="F157" s="24">
        <v>0.389</v>
      </c>
      <c r="G157" s="6">
        <f t="shared" si="1"/>
        <v>13770.6</v>
      </c>
      <c r="H157" s="24">
        <v>575.0</v>
      </c>
      <c r="I157" s="24">
        <v>0.389</v>
      </c>
      <c r="J157" s="24">
        <v>192.0</v>
      </c>
      <c r="K157" s="24">
        <v>829.0</v>
      </c>
      <c r="L157" s="1">
        <f t="shared" si="2"/>
        <v>637</v>
      </c>
      <c r="M157" s="1">
        <f t="shared" si="3"/>
        <v>383</v>
      </c>
      <c r="N157" s="1">
        <f t="shared" si="4"/>
        <v>0.5810047096</v>
      </c>
      <c r="O157" s="24">
        <v>0.389</v>
      </c>
    </row>
    <row r="158" ht="15.75" customHeight="1">
      <c r="A158" s="23" t="s">
        <v>272</v>
      </c>
      <c r="B158" s="23" t="s">
        <v>273</v>
      </c>
      <c r="C158" s="23" t="s">
        <v>52</v>
      </c>
      <c r="D158" s="24">
        <v>2.0</v>
      </c>
      <c r="E158" s="24">
        <v>3000.0</v>
      </c>
      <c r="F158" s="24">
        <v>0.2932</v>
      </c>
      <c r="G158" s="6">
        <f t="shared" si="1"/>
        <v>10555.2</v>
      </c>
      <c r="H158" s="24">
        <v>620.0</v>
      </c>
      <c r="I158" s="24">
        <v>0.2932</v>
      </c>
      <c r="J158" s="24">
        <v>195.0</v>
      </c>
      <c r="K158" s="24">
        <v>752.0</v>
      </c>
      <c r="L158" s="1">
        <f t="shared" si="2"/>
        <v>557</v>
      </c>
      <c r="M158" s="1">
        <f t="shared" si="3"/>
        <v>425</v>
      </c>
      <c r="N158" s="1">
        <f t="shared" si="4"/>
        <v>0.7104129264</v>
      </c>
      <c r="O158" s="24">
        <v>0.2932</v>
      </c>
    </row>
    <row r="159" ht="15.75" customHeight="1">
      <c r="A159" s="23" t="s">
        <v>274</v>
      </c>
      <c r="B159" s="23" t="s">
        <v>273</v>
      </c>
      <c r="C159" s="23" t="s">
        <v>43</v>
      </c>
      <c r="D159" s="24">
        <v>1.0</v>
      </c>
      <c r="E159" s="24">
        <v>3000.0</v>
      </c>
      <c r="F159" s="24">
        <v>0.6411</v>
      </c>
      <c r="G159" s="6">
        <f t="shared" si="1"/>
        <v>23079.6</v>
      </c>
      <c r="H159" s="24">
        <v>235.0</v>
      </c>
      <c r="I159" s="24">
        <v>0.6411</v>
      </c>
      <c r="J159" s="24">
        <v>80.0</v>
      </c>
      <c r="K159" s="24">
        <v>469.0</v>
      </c>
      <c r="L159" s="1">
        <f t="shared" si="2"/>
        <v>389</v>
      </c>
      <c r="M159" s="1">
        <f t="shared" si="3"/>
        <v>155</v>
      </c>
      <c r="N159" s="1">
        <f t="shared" si="4"/>
        <v>0.4187660668</v>
      </c>
      <c r="O159" s="24">
        <v>0.6411</v>
      </c>
    </row>
    <row r="160" ht="15.75" customHeight="1">
      <c r="A160" s="23" t="s">
        <v>275</v>
      </c>
      <c r="B160" s="23" t="s">
        <v>276</v>
      </c>
      <c r="C160" s="23" t="s">
        <v>43</v>
      </c>
      <c r="D160" s="24">
        <v>2.0</v>
      </c>
      <c r="E160" s="24">
        <v>3900.0</v>
      </c>
      <c r="F160" s="24">
        <v>0.5041</v>
      </c>
      <c r="G160" s="6">
        <f t="shared" si="1"/>
        <v>23591.88</v>
      </c>
      <c r="H160" s="24">
        <v>284.0</v>
      </c>
      <c r="I160" s="24">
        <v>0.5041</v>
      </c>
      <c r="J160" s="24">
        <v>116.0</v>
      </c>
      <c r="K160" s="24">
        <v>361.0</v>
      </c>
      <c r="L160" s="1">
        <f t="shared" si="2"/>
        <v>245</v>
      </c>
      <c r="M160" s="1">
        <f t="shared" si="3"/>
        <v>168</v>
      </c>
      <c r="N160" s="1">
        <f t="shared" si="4"/>
        <v>0.6485714286</v>
      </c>
      <c r="O160" s="24">
        <v>0.5041</v>
      </c>
    </row>
    <row r="161" ht="15.75" customHeight="1">
      <c r="A161" s="23" t="s">
        <v>277</v>
      </c>
      <c r="B161" s="23" t="s">
        <v>276</v>
      </c>
      <c r="C161" s="23" t="s">
        <v>52</v>
      </c>
      <c r="D161" s="24">
        <v>1.0</v>
      </c>
      <c r="E161" s="24">
        <v>2800.0</v>
      </c>
      <c r="F161" s="24">
        <v>0.4027</v>
      </c>
      <c r="G161" s="6">
        <f t="shared" si="1"/>
        <v>13530.72</v>
      </c>
      <c r="H161" s="24">
        <v>355.0</v>
      </c>
      <c r="I161" s="24">
        <v>0.4027</v>
      </c>
      <c r="J161" s="24">
        <v>102.0</v>
      </c>
      <c r="K161" s="24">
        <v>799.0</v>
      </c>
      <c r="L161" s="1">
        <f t="shared" si="2"/>
        <v>697</v>
      </c>
      <c r="M161" s="1">
        <f t="shared" si="3"/>
        <v>253</v>
      </c>
      <c r="N161" s="1">
        <f t="shared" si="4"/>
        <v>0.3903873745</v>
      </c>
      <c r="O161" s="24">
        <v>0.4027</v>
      </c>
    </row>
    <row r="162" ht="15.75" customHeight="1">
      <c r="A162" s="23" t="s">
        <v>278</v>
      </c>
      <c r="B162" s="23" t="s">
        <v>276</v>
      </c>
      <c r="C162" s="23" t="s">
        <v>52</v>
      </c>
      <c r="D162" s="24">
        <v>2.0</v>
      </c>
      <c r="E162" s="24">
        <v>3500.0</v>
      </c>
      <c r="F162" s="24">
        <v>0.5068</v>
      </c>
      <c r="G162" s="6">
        <f t="shared" si="1"/>
        <v>21285.6</v>
      </c>
      <c r="H162" s="24">
        <v>436.0</v>
      </c>
      <c r="I162" s="24">
        <v>0.5068</v>
      </c>
      <c r="J162" s="24">
        <v>188.0</v>
      </c>
      <c r="K162" s="24">
        <v>724.0</v>
      </c>
      <c r="L162" s="1">
        <f t="shared" si="2"/>
        <v>536</v>
      </c>
      <c r="M162" s="1">
        <f t="shared" si="3"/>
        <v>248</v>
      </c>
      <c r="N162" s="1">
        <f t="shared" si="4"/>
        <v>0.4701492537</v>
      </c>
      <c r="O162" s="24">
        <v>0.5068</v>
      </c>
    </row>
    <row r="163" ht="15.75" customHeight="1">
      <c r="A163" s="23" t="s">
        <v>279</v>
      </c>
      <c r="B163" s="23" t="s">
        <v>269</v>
      </c>
      <c r="C163" s="23" t="s">
        <v>43</v>
      </c>
      <c r="D163" s="24">
        <v>1.0</v>
      </c>
      <c r="E163" s="24">
        <v>1700.0</v>
      </c>
      <c r="F163" s="24">
        <v>0.5205</v>
      </c>
      <c r="G163" s="6">
        <f t="shared" si="1"/>
        <v>10618.2</v>
      </c>
      <c r="H163" s="24">
        <v>228.0</v>
      </c>
      <c r="I163" s="24">
        <v>0.5205</v>
      </c>
      <c r="J163" s="24">
        <v>98.0</v>
      </c>
      <c r="K163" s="24">
        <v>432.0</v>
      </c>
      <c r="L163" s="1">
        <f t="shared" si="2"/>
        <v>334</v>
      </c>
      <c r="M163" s="1">
        <f t="shared" si="3"/>
        <v>130</v>
      </c>
      <c r="N163" s="1">
        <f t="shared" si="4"/>
        <v>0.4113772455</v>
      </c>
      <c r="O163" s="24">
        <v>0.5205</v>
      </c>
    </row>
    <row r="164" ht="15.75" customHeight="1">
      <c r="A164" s="23" t="s">
        <v>280</v>
      </c>
      <c r="B164" s="23" t="s">
        <v>276</v>
      </c>
      <c r="C164" s="23" t="s">
        <v>43</v>
      </c>
      <c r="D164" s="24">
        <v>1.0</v>
      </c>
      <c r="E164" s="24">
        <v>2600.0</v>
      </c>
      <c r="F164" s="24">
        <v>0.3699</v>
      </c>
      <c r="G164" s="6">
        <f t="shared" si="1"/>
        <v>11540.88</v>
      </c>
      <c r="H164" s="24">
        <v>250.0</v>
      </c>
      <c r="I164" s="24">
        <v>0.3699</v>
      </c>
      <c r="J164" s="24">
        <v>69.0</v>
      </c>
      <c r="K164" s="24">
        <v>406.0</v>
      </c>
      <c r="L164" s="1">
        <f t="shared" si="2"/>
        <v>337</v>
      </c>
      <c r="M164" s="1">
        <f t="shared" si="3"/>
        <v>181</v>
      </c>
      <c r="N164" s="1">
        <f t="shared" si="4"/>
        <v>0.5296735905</v>
      </c>
      <c r="O164" s="24">
        <v>0.3699</v>
      </c>
    </row>
    <row r="165" ht="15.75" customHeight="1">
      <c r="A165" s="23" t="s">
        <v>281</v>
      </c>
      <c r="B165" s="23" t="s">
        <v>282</v>
      </c>
      <c r="C165" s="23" t="s">
        <v>43</v>
      </c>
      <c r="D165" s="24">
        <v>2.0</v>
      </c>
      <c r="E165" s="24">
        <v>2695.0</v>
      </c>
      <c r="F165" s="24">
        <v>0.2356</v>
      </c>
      <c r="G165" s="6">
        <f t="shared" si="1"/>
        <v>7619.304</v>
      </c>
      <c r="H165" s="24">
        <v>443.0</v>
      </c>
      <c r="I165" s="24">
        <v>0.2356</v>
      </c>
      <c r="J165" s="24">
        <v>265.0</v>
      </c>
      <c r="K165" s="24">
        <v>534.0</v>
      </c>
      <c r="L165" s="1">
        <f t="shared" si="2"/>
        <v>269</v>
      </c>
      <c r="M165" s="1">
        <f t="shared" si="3"/>
        <v>178</v>
      </c>
      <c r="N165" s="1">
        <f t="shared" si="4"/>
        <v>0.6293680297</v>
      </c>
      <c r="O165" s="24">
        <v>0.2356</v>
      </c>
    </row>
    <row r="166" ht="15.75" customHeight="1">
      <c r="A166" s="23" t="s">
        <v>283</v>
      </c>
      <c r="B166" s="23" t="s">
        <v>282</v>
      </c>
      <c r="C166" s="23" t="s">
        <v>52</v>
      </c>
      <c r="D166" s="24">
        <v>1.0</v>
      </c>
      <c r="E166" s="24">
        <v>3000.0</v>
      </c>
      <c r="F166" s="24">
        <v>0.5808</v>
      </c>
      <c r="G166" s="6">
        <f t="shared" si="1"/>
        <v>20908.8</v>
      </c>
      <c r="H166" s="24">
        <v>343.0</v>
      </c>
      <c r="I166" s="24">
        <v>0.5808</v>
      </c>
      <c r="J166" s="24">
        <v>158.0</v>
      </c>
      <c r="K166" s="24">
        <v>706.0</v>
      </c>
      <c r="L166" s="1">
        <f t="shared" si="2"/>
        <v>548</v>
      </c>
      <c r="M166" s="1">
        <f t="shared" si="3"/>
        <v>185</v>
      </c>
      <c r="N166" s="1">
        <f t="shared" si="4"/>
        <v>0.3700729927</v>
      </c>
      <c r="O166" s="24">
        <v>0.5808</v>
      </c>
    </row>
    <row r="167" ht="15.75" customHeight="1">
      <c r="A167" s="23" t="s">
        <v>284</v>
      </c>
      <c r="B167" s="23" t="s">
        <v>282</v>
      </c>
      <c r="C167" s="23" t="s">
        <v>52</v>
      </c>
      <c r="D167" s="24">
        <v>2.0</v>
      </c>
      <c r="E167" s="24">
        <v>4000.0</v>
      </c>
      <c r="F167" s="24">
        <v>0.0192</v>
      </c>
      <c r="G167" s="6">
        <f t="shared" si="1"/>
        <v>921.6</v>
      </c>
      <c r="H167" s="24">
        <v>739.0</v>
      </c>
      <c r="I167" s="24">
        <v>0.0192</v>
      </c>
      <c r="J167" s="24">
        <v>306.0</v>
      </c>
      <c r="K167" s="24">
        <v>781.0</v>
      </c>
      <c r="L167" s="1">
        <f t="shared" si="2"/>
        <v>475</v>
      </c>
      <c r="M167" s="1">
        <f t="shared" si="3"/>
        <v>433</v>
      </c>
      <c r="N167" s="1">
        <f t="shared" si="4"/>
        <v>0.8292631579</v>
      </c>
      <c r="O167" s="24">
        <v>0.0192</v>
      </c>
    </row>
    <row r="168" ht="15.75" customHeight="1">
      <c r="A168" s="23" t="s">
        <v>285</v>
      </c>
      <c r="B168" s="23" t="s">
        <v>282</v>
      </c>
      <c r="C168" s="23" t="s">
        <v>43</v>
      </c>
      <c r="D168" s="24">
        <v>1.0</v>
      </c>
      <c r="E168" s="24">
        <v>2295.0</v>
      </c>
      <c r="F168" s="24">
        <v>0.4685</v>
      </c>
      <c r="G168" s="6">
        <f t="shared" si="1"/>
        <v>12902.49</v>
      </c>
      <c r="H168" s="24">
        <v>270.0</v>
      </c>
      <c r="I168" s="24">
        <v>0.4685</v>
      </c>
      <c r="J168" s="24">
        <v>100.0</v>
      </c>
      <c r="K168" s="24">
        <v>469.0</v>
      </c>
      <c r="L168" s="1">
        <f t="shared" si="2"/>
        <v>369</v>
      </c>
      <c r="M168" s="1">
        <f t="shared" si="3"/>
        <v>170</v>
      </c>
      <c r="N168" s="1">
        <f t="shared" si="4"/>
        <v>0.4685636856</v>
      </c>
      <c r="O168" s="24">
        <v>0.4685</v>
      </c>
    </row>
    <row r="169" ht="15.75" customHeight="1">
      <c r="A169" s="23" t="s">
        <v>286</v>
      </c>
      <c r="B169" s="23" t="s">
        <v>287</v>
      </c>
      <c r="C169" s="23" t="s">
        <v>43</v>
      </c>
      <c r="D169" s="24">
        <v>2.0</v>
      </c>
      <c r="E169" s="24">
        <v>3000.0</v>
      </c>
      <c r="F169" s="24">
        <v>0.3425</v>
      </c>
      <c r="G169" s="6">
        <f t="shared" si="1"/>
        <v>12330</v>
      </c>
      <c r="H169" s="24">
        <v>424.0</v>
      </c>
      <c r="I169" s="24">
        <v>0.3425</v>
      </c>
      <c r="J169" s="24">
        <v>270.0</v>
      </c>
      <c r="K169" s="24">
        <v>543.0</v>
      </c>
      <c r="L169" s="1">
        <f t="shared" si="2"/>
        <v>273</v>
      </c>
      <c r="M169" s="1">
        <f t="shared" si="3"/>
        <v>154</v>
      </c>
      <c r="N169" s="1">
        <f t="shared" si="4"/>
        <v>0.5512820513</v>
      </c>
      <c r="O169" s="24">
        <v>0.3425</v>
      </c>
    </row>
    <row r="170" ht="15.75" customHeight="1">
      <c r="A170" s="23" t="s">
        <v>288</v>
      </c>
      <c r="B170" s="23" t="s">
        <v>287</v>
      </c>
      <c r="C170" s="23" t="s">
        <v>52</v>
      </c>
      <c r="D170" s="24">
        <v>1.0</v>
      </c>
      <c r="E170" s="24">
        <v>3300.0</v>
      </c>
      <c r="F170" s="24">
        <v>0.2712</v>
      </c>
      <c r="G170" s="6">
        <f t="shared" si="1"/>
        <v>10739.52</v>
      </c>
      <c r="H170" s="24">
        <v>980.0</v>
      </c>
      <c r="I170" s="24">
        <v>0.2712</v>
      </c>
      <c r="J170" s="24">
        <v>283.0</v>
      </c>
      <c r="K170" s="24">
        <v>1261.0</v>
      </c>
      <c r="L170" s="1">
        <f t="shared" si="2"/>
        <v>978</v>
      </c>
      <c r="M170" s="1">
        <f t="shared" si="3"/>
        <v>697</v>
      </c>
      <c r="N170" s="1">
        <f t="shared" si="4"/>
        <v>0.6701431493</v>
      </c>
      <c r="O170" s="24">
        <v>0.2712</v>
      </c>
    </row>
    <row r="171" ht="15.75" customHeight="1">
      <c r="A171" s="23" t="s">
        <v>289</v>
      </c>
      <c r="B171" s="23" t="s">
        <v>290</v>
      </c>
      <c r="C171" s="23" t="s">
        <v>43</v>
      </c>
      <c r="D171" s="24">
        <v>1.0</v>
      </c>
      <c r="E171" s="24">
        <v>3000.0</v>
      </c>
      <c r="F171" s="24">
        <v>0.463</v>
      </c>
      <c r="G171" s="6">
        <f t="shared" si="1"/>
        <v>16668</v>
      </c>
      <c r="H171" s="24">
        <v>337.0</v>
      </c>
      <c r="I171" s="24">
        <v>0.463</v>
      </c>
      <c r="J171" s="24">
        <v>87.0</v>
      </c>
      <c r="K171" s="24">
        <v>512.0</v>
      </c>
      <c r="L171" s="1">
        <f t="shared" si="2"/>
        <v>425</v>
      </c>
      <c r="M171" s="1">
        <f t="shared" si="3"/>
        <v>250</v>
      </c>
      <c r="N171" s="1">
        <f t="shared" si="4"/>
        <v>0.5705882353</v>
      </c>
      <c r="O171" s="24">
        <v>0.463</v>
      </c>
    </row>
    <row r="172" ht="15.75" customHeight="1">
      <c r="A172" s="23" t="s">
        <v>291</v>
      </c>
      <c r="B172" s="23" t="s">
        <v>290</v>
      </c>
      <c r="C172" s="23" t="s">
        <v>43</v>
      </c>
      <c r="D172" s="24">
        <v>2.0</v>
      </c>
      <c r="E172" s="24">
        <v>3200.0</v>
      </c>
      <c r="F172" s="24">
        <v>0.6795</v>
      </c>
      <c r="G172" s="6">
        <f t="shared" si="1"/>
        <v>26092.8</v>
      </c>
      <c r="H172" s="24">
        <v>154.0</v>
      </c>
      <c r="I172" s="24">
        <v>0.6795</v>
      </c>
      <c r="J172" s="24">
        <v>154.0</v>
      </c>
      <c r="K172" s="24">
        <v>480.0</v>
      </c>
      <c r="L172" s="1">
        <f t="shared" si="2"/>
        <v>326</v>
      </c>
      <c r="M172" s="1">
        <f t="shared" si="3"/>
        <v>0</v>
      </c>
      <c r="N172" s="1">
        <f t="shared" si="4"/>
        <v>0.1</v>
      </c>
      <c r="O172" s="24">
        <v>0.6795</v>
      </c>
    </row>
    <row r="173" ht="15.75" customHeight="1">
      <c r="A173" s="23" t="s">
        <v>292</v>
      </c>
      <c r="B173" s="23" t="s">
        <v>293</v>
      </c>
      <c r="C173" s="23" t="s">
        <v>43</v>
      </c>
      <c r="D173" s="24">
        <v>2.0</v>
      </c>
      <c r="E173" s="24">
        <v>4500.0</v>
      </c>
      <c r="F173" s="24">
        <v>0.6822</v>
      </c>
      <c r="G173" s="6">
        <f t="shared" si="1"/>
        <v>36838.8</v>
      </c>
      <c r="H173" s="24">
        <v>432.0</v>
      </c>
      <c r="I173" s="24">
        <v>0.6822</v>
      </c>
      <c r="J173" s="24">
        <v>273.0</v>
      </c>
      <c r="K173" s="24">
        <v>853.0</v>
      </c>
      <c r="L173" s="1">
        <f t="shared" si="2"/>
        <v>580</v>
      </c>
      <c r="M173" s="1">
        <f t="shared" si="3"/>
        <v>159</v>
      </c>
      <c r="N173" s="1">
        <f t="shared" si="4"/>
        <v>0.3193103448</v>
      </c>
      <c r="O173" s="24">
        <v>0.6822</v>
      </c>
    </row>
    <row r="174" ht="15.75" customHeight="1">
      <c r="A174" s="23" t="s">
        <v>294</v>
      </c>
      <c r="B174" s="23" t="s">
        <v>42</v>
      </c>
      <c r="C174" s="23" t="s">
        <v>43</v>
      </c>
      <c r="D174" s="24">
        <v>1.0</v>
      </c>
      <c r="E174" s="24">
        <v>800.0</v>
      </c>
      <c r="F174" s="24">
        <v>0.5699</v>
      </c>
      <c r="G174" s="6">
        <f t="shared" si="1"/>
        <v>5471.04</v>
      </c>
      <c r="H174" s="24">
        <v>104.0</v>
      </c>
      <c r="I174" s="24">
        <v>0.5699</v>
      </c>
      <c r="J174" s="24">
        <v>53.0</v>
      </c>
      <c r="K174" s="24">
        <v>188.0</v>
      </c>
      <c r="L174" s="1">
        <f t="shared" si="2"/>
        <v>135</v>
      </c>
      <c r="M174" s="1">
        <f t="shared" si="3"/>
        <v>51</v>
      </c>
      <c r="N174" s="1">
        <f t="shared" si="4"/>
        <v>0.4022222222</v>
      </c>
      <c r="O174" s="24">
        <v>0.5699</v>
      </c>
    </row>
    <row r="175" ht="15.75" customHeight="1">
      <c r="A175" s="23" t="s">
        <v>295</v>
      </c>
      <c r="B175" s="23" t="s">
        <v>293</v>
      </c>
      <c r="C175" s="23" t="s">
        <v>52</v>
      </c>
      <c r="D175" s="24">
        <v>1.0</v>
      </c>
      <c r="E175" s="24">
        <v>4500.0</v>
      </c>
      <c r="F175" s="24">
        <v>0.8685</v>
      </c>
      <c r="G175" s="6">
        <f t="shared" si="1"/>
        <v>46899</v>
      </c>
      <c r="H175" s="24">
        <v>200.0</v>
      </c>
      <c r="I175" s="24">
        <v>0.8685</v>
      </c>
      <c r="J175" s="24">
        <v>103.0</v>
      </c>
      <c r="K175" s="24">
        <v>807.0</v>
      </c>
      <c r="L175" s="1">
        <f t="shared" si="2"/>
        <v>704</v>
      </c>
      <c r="M175" s="1">
        <f t="shared" si="3"/>
        <v>97</v>
      </c>
      <c r="N175" s="1">
        <f t="shared" si="4"/>
        <v>0.2102272727</v>
      </c>
      <c r="O175" s="24">
        <v>0.8685</v>
      </c>
    </row>
    <row r="176" ht="15.75" customHeight="1">
      <c r="A176" s="23" t="s">
        <v>296</v>
      </c>
      <c r="B176" s="23" t="s">
        <v>293</v>
      </c>
      <c r="C176" s="23" t="s">
        <v>52</v>
      </c>
      <c r="D176" s="24">
        <v>2.0</v>
      </c>
      <c r="E176" s="24">
        <v>5500.0</v>
      </c>
      <c r="F176" s="24">
        <v>0.5233</v>
      </c>
      <c r="G176" s="6">
        <f t="shared" si="1"/>
        <v>34537.8</v>
      </c>
      <c r="H176" s="24">
        <v>428.0</v>
      </c>
      <c r="I176" s="24">
        <v>0.5233</v>
      </c>
      <c r="J176" s="24">
        <v>200.0</v>
      </c>
      <c r="K176" s="24">
        <v>770.0</v>
      </c>
      <c r="L176" s="1">
        <f t="shared" si="2"/>
        <v>570</v>
      </c>
      <c r="M176" s="1">
        <f t="shared" si="3"/>
        <v>228</v>
      </c>
      <c r="N176" s="1">
        <f t="shared" si="4"/>
        <v>0.42</v>
      </c>
      <c r="O176" s="24">
        <v>0.5233</v>
      </c>
    </row>
    <row r="177" ht="15.75" customHeight="1">
      <c r="A177" s="23" t="s">
        <v>297</v>
      </c>
      <c r="B177" s="23" t="s">
        <v>293</v>
      </c>
      <c r="C177" s="23" t="s">
        <v>43</v>
      </c>
      <c r="D177" s="24">
        <v>1.0</v>
      </c>
      <c r="E177" s="24">
        <v>3500.0</v>
      </c>
      <c r="F177" s="24">
        <v>0.4603</v>
      </c>
      <c r="G177" s="6">
        <f t="shared" si="1"/>
        <v>19332.6</v>
      </c>
      <c r="H177" s="24">
        <v>576.0</v>
      </c>
      <c r="I177" s="24">
        <v>0.4603</v>
      </c>
      <c r="J177" s="24">
        <v>151.0</v>
      </c>
      <c r="K177" s="24">
        <v>890.0</v>
      </c>
      <c r="L177" s="1">
        <f t="shared" si="2"/>
        <v>739</v>
      </c>
      <c r="M177" s="1">
        <f t="shared" si="3"/>
        <v>425</v>
      </c>
      <c r="N177" s="1">
        <f t="shared" si="4"/>
        <v>0.5600811908</v>
      </c>
      <c r="O177" s="24">
        <v>0.4603</v>
      </c>
    </row>
    <row r="178" ht="15.75" customHeight="1">
      <c r="A178" s="23" t="s">
        <v>298</v>
      </c>
      <c r="B178" s="23" t="s">
        <v>229</v>
      </c>
      <c r="C178" s="23" t="s">
        <v>52</v>
      </c>
      <c r="D178" s="24">
        <v>1.0</v>
      </c>
      <c r="E178" s="24">
        <v>2700.0</v>
      </c>
      <c r="F178" s="24">
        <v>0.5123</v>
      </c>
      <c r="G178" s="6">
        <f t="shared" si="1"/>
        <v>16598.52</v>
      </c>
      <c r="H178" s="24">
        <v>389.0</v>
      </c>
      <c r="I178" s="24">
        <v>0.5123</v>
      </c>
      <c r="J178" s="24">
        <v>202.0</v>
      </c>
      <c r="K178" s="24">
        <v>629.0</v>
      </c>
      <c r="L178" s="1">
        <f t="shared" si="2"/>
        <v>427</v>
      </c>
      <c r="M178" s="1">
        <f t="shared" si="3"/>
        <v>187</v>
      </c>
      <c r="N178" s="1">
        <f t="shared" si="4"/>
        <v>0.4503512881</v>
      </c>
      <c r="O178" s="24">
        <v>0.5123</v>
      </c>
    </row>
    <row r="179" ht="15.75" customHeight="1">
      <c r="A179" s="23" t="s">
        <v>299</v>
      </c>
      <c r="B179" s="23" t="s">
        <v>229</v>
      </c>
      <c r="C179" s="23" t="s">
        <v>52</v>
      </c>
      <c r="D179" s="24">
        <v>2.0</v>
      </c>
      <c r="E179" s="24">
        <v>3200.0</v>
      </c>
      <c r="F179" s="24">
        <v>0.8164</v>
      </c>
      <c r="G179" s="6">
        <f t="shared" si="1"/>
        <v>31349.76</v>
      </c>
      <c r="H179" s="24">
        <v>325.0</v>
      </c>
      <c r="I179" s="24">
        <v>0.8164</v>
      </c>
      <c r="J179" s="24">
        <v>195.0</v>
      </c>
      <c r="K179" s="24">
        <v>844.0</v>
      </c>
      <c r="L179" s="1">
        <f t="shared" si="2"/>
        <v>649</v>
      </c>
      <c r="M179" s="1">
        <f t="shared" si="3"/>
        <v>130</v>
      </c>
      <c r="N179" s="1">
        <f t="shared" si="4"/>
        <v>0.2602465331</v>
      </c>
      <c r="O179" s="24">
        <v>0.8164</v>
      </c>
    </row>
    <row r="180" ht="15.75" customHeight="1">
      <c r="A180" s="23" t="s">
        <v>300</v>
      </c>
      <c r="B180" s="23" t="s">
        <v>229</v>
      </c>
      <c r="C180" s="23" t="s">
        <v>43</v>
      </c>
      <c r="D180" s="24">
        <v>1.0</v>
      </c>
      <c r="E180" s="24">
        <v>1700.0</v>
      </c>
      <c r="F180" s="24">
        <v>0.6767</v>
      </c>
      <c r="G180" s="6">
        <f t="shared" si="1"/>
        <v>13804.68</v>
      </c>
      <c r="H180" s="24">
        <v>239.0</v>
      </c>
      <c r="I180" s="24">
        <v>0.6767</v>
      </c>
      <c r="J180" s="24">
        <v>98.0</v>
      </c>
      <c r="K180" s="24">
        <v>430.0</v>
      </c>
      <c r="L180" s="1">
        <f t="shared" si="2"/>
        <v>332</v>
      </c>
      <c r="M180" s="1">
        <f t="shared" si="3"/>
        <v>141</v>
      </c>
      <c r="N180" s="1">
        <f t="shared" si="4"/>
        <v>0.4397590361</v>
      </c>
      <c r="O180" s="24">
        <v>0.6767</v>
      </c>
    </row>
    <row r="181" ht="15.75" customHeight="1">
      <c r="A181" s="23" t="s">
        <v>301</v>
      </c>
      <c r="B181" s="23" t="s">
        <v>302</v>
      </c>
      <c r="C181" s="23" t="s">
        <v>43</v>
      </c>
      <c r="D181" s="24">
        <v>1.0</v>
      </c>
      <c r="E181" s="24">
        <v>1600.0</v>
      </c>
      <c r="F181" s="24">
        <v>0.5397</v>
      </c>
      <c r="G181" s="6">
        <f t="shared" si="1"/>
        <v>10362.24</v>
      </c>
      <c r="H181" s="24">
        <v>209.0</v>
      </c>
      <c r="I181" s="24">
        <v>0.5397</v>
      </c>
      <c r="J181" s="24">
        <v>94.0</v>
      </c>
      <c r="K181" s="24">
        <v>411.0</v>
      </c>
      <c r="L181" s="1">
        <f t="shared" si="2"/>
        <v>317</v>
      </c>
      <c r="M181" s="1">
        <f t="shared" si="3"/>
        <v>115</v>
      </c>
      <c r="N181" s="1">
        <f t="shared" si="4"/>
        <v>0.3902208202</v>
      </c>
      <c r="O181" s="24">
        <v>0.5397</v>
      </c>
    </row>
    <row r="182" ht="15.75" customHeight="1">
      <c r="A182" s="23" t="s">
        <v>303</v>
      </c>
      <c r="B182" s="23" t="s">
        <v>302</v>
      </c>
      <c r="C182" s="23" t="s">
        <v>43</v>
      </c>
      <c r="D182" s="24">
        <v>2.0</v>
      </c>
      <c r="E182" s="24">
        <v>2100.0</v>
      </c>
      <c r="F182" s="24">
        <v>0.4027</v>
      </c>
      <c r="G182" s="6">
        <f t="shared" si="1"/>
        <v>10148.04</v>
      </c>
      <c r="H182" s="24">
        <v>265.0</v>
      </c>
      <c r="I182" s="24">
        <v>0.4027</v>
      </c>
      <c r="J182" s="24">
        <v>130.0</v>
      </c>
      <c r="K182" s="24">
        <v>438.0</v>
      </c>
      <c r="L182" s="1">
        <f t="shared" si="2"/>
        <v>308</v>
      </c>
      <c r="M182" s="1">
        <f t="shared" si="3"/>
        <v>135</v>
      </c>
      <c r="N182" s="1">
        <f t="shared" si="4"/>
        <v>0.4506493506</v>
      </c>
      <c r="O182" s="24">
        <v>0.4027</v>
      </c>
    </row>
    <row r="183" ht="15.75" customHeight="1">
      <c r="A183" s="23" t="s">
        <v>304</v>
      </c>
      <c r="B183" s="23" t="s">
        <v>302</v>
      </c>
      <c r="C183" s="23" t="s">
        <v>52</v>
      </c>
      <c r="D183" s="24">
        <v>1.0</v>
      </c>
      <c r="E183" s="24">
        <v>1200.0</v>
      </c>
      <c r="F183" s="24">
        <v>0.4</v>
      </c>
      <c r="G183" s="6">
        <f t="shared" si="1"/>
        <v>5760</v>
      </c>
      <c r="H183" s="24">
        <v>435.0</v>
      </c>
      <c r="I183" s="24">
        <v>0.4</v>
      </c>
      <c r="J183" s="24">
        <v>162.0</v>
      </c>
      <c r="K183" s="24">
        <v>504.0</v>
      </c>
      <c r="L183" s="1">
        <f t="shared" si="2"/>
        <v>342</v>
      </c>
      <c r="M183" s="1">
        <f t="shared" si="3"/>
        <v>273</v>
      </c>
      <c r="N183" s="1">
        <f t="shared" si="4"/>
        <v>0.7385964912</v>
      </c>
      <c r="O183" s="24">
        <v>0.4</v>
      </c>
    </row>
    <row r="184" ht="15.75" customHeight="1">
      <c r="A184" s="23" t="s">
        <v>305</v>
      </c>
      <c r="B184" s="23" t="s">
        <v>302</v>
      </c>
      <c r="C184" s="23" t="s">
        <v>52</v>
      </c>
      <c r="D184" s="24">
        <v>2.0</v>
      </c>
      <c r="E184" s="24">
        <v>2100.0</v>
      </c>
      <c r="F184" s="24">
        <v>0.4301</v>
      </c>
      <c r="G184" s="6">
        <f t="shared" si="1"/>
        <v>10838.52</v>
      </c>
      <c r="H184" s="24">
        <v>487.0</v>
      </c>
      <c r="I184" s="24">
        <v>0.4301</v>
      </c>
      <c r="J184" s="24">
        <v>175.0</v>
      </c>
      <c r="K184" s="24">
        <v>755.0</v>
      </c>
      <c r="L184" s="1">
        <f t="shared" si="2"/>
        <v>580</v>
      </c>
      <c r="M184" s="1">
        <f t="shared" si="3"/>
        <v>312</v>
      </c>
      <c r="N184" s="1">
        <f t="shared" si="4"/>
        <v>0.5303448276</v>
      </c>
      <c r="O184" s="24">
        <v>0.4301</v>
      </c>
    </row>
    <row r="185" ht="15.75" customHeight="1">
      <c r="A185" s="23" t="s">
        <v>306</v>
      </c>
      <c r="B185" s="23" t="s">
        <v>266</v>
      </c>
      <c r="C185" s="23" t="s">
        <v>43</v>
      </c>
      <c r="D185" s="24">
        <v>2.0</v>
      </c>
      <c r="E185" s="24">
        <v>2500.0</v>
      </c>
      <c r="F185" s="24">
        <v>0.4027</v>
      </c>
      <c r="G185" s="6">
        <f t="shared" si="1"/>
        <v>12081</v>
      </c>
      <c r="H185" s="24">
        <v>231.0</v>
      </c>
      <c r="I185" s="24">
        <v>0.4027</v>
      </c>
      <c r="J185" s="24">
        <v>129.0</v>
      </c>
      <c r="K185" s="24">
        <v>431.0</v>
      </c>
      <c r="L185" s="1">
        <f t="shared" si="2"/>
        <v>302</v>
      </c>
      <c r="M185" s="1">
        <f t="shared" si="3"/>
        <v>102</v>
      </c>
      <c r="N185" s="1">
        <f t="shared" si="4"/>
        <v>0.3701986755</v>
      </c>
      <c r="O185" s="24">
        <v>0.4027</v>
      </c>
    </row>
    <row r="186" ht="15.75" customHeight="1">
      <c r="A186" s="23" t="s">
        <v>307</v>
      </c>
      <c r="B186" s="23" t="s">
        <v>308</v>
      </c>
      <c r="C186" s="23" t="s">
        <v>43</v>
      </c>
      <c r="D186" s="24">
        <v>2.0</v>
      </c>
      <c r="E186" s="24">
        <v>4000.0</v>
      </c>
      <c r="F186" s="24">
        <v>0.3534</v>
      </c>
      <c r="G186" s="6">
        <f t="shared" si="1"/>
        <v>16963.2</v>
      </c>
      <c r="H186" s="24">
        <v>560.0</v>
      </c>
      <c r="I186" s="24">
        <v>0.3534</v>
      </c>
      <c r="J186" s="24">
        <v>218.0</v>
      </c>
      <c r="K186" s="24">
        <v>681.0</v>
      </c>
      <c r="L186" s="1">
        <f t="shared" si="2"/>
        <v>463</v>
      </c>
      <c r="M186" s="1">
        <f t="shared" si="3"/>
        <v>342</v>
      </c>
      <c r="N186" s="1">
        <f t="shared" si="4"/>
        <v>0.6909287257</v>
      </c>
      <c r="O186" s="24">
        <v>0.3534</v>
      </c>
    </row>
    <row r="187" ht="15.75" customHeight="1">
      <c r="A187" s="23" t="s">
        <v>309</v>
      </c>
      <c r="B187" s="23" t="s">
        <v>266</v>
      </c>
      <c r="C187" s="23" t="s">
        <v>52</v>
      </c>
      <c r="D187" s="24">
        <v>1.0</v>
      </c>
      <c r="E187" s="24">
        <v>2500.0</v>
      </c>
      <c r="F187" s="24">
        <v>0.2301</v>
      </c>
      <c r="G187" s="6">
        <f t="shared" si="1"/>
        <v>6903</v>
      </c>
      <c r="H187" s="24">
        <v>490.0</v>
      </c>
      <c r="I187" s="24">
        <v>0.2301</v>
      </c>
      <c r="J187" s="24">
        <v>186.0</v>
      </c>
      <c r="K187" s="24">
        <v>578.0</v>
      </c>
      <c r="L187" s="1">
        <f t="shared" si="2"/>
        <v>392</v>
      </c>
      <c r="M187" s="1">
        <f t="shared" si="3"/>
        <v>304</v>
      </c>
      <c r="N187" s="1">
        <f t="shared" si="4"/>
        <v>0.7204081633</v>
      </c>
      <c r="O187" s="24">
        <v>0.2301</v>
      </c>
    </row>
    <row r="188" ht="15.75" customHeight="1">
      <c r="A188" s="23" t="s">
        <v>310</v>
      </c>
      <c r="B188" s="23" t="s">
        <v>308</v>
      </c>
      <c r="C188" s="23" t="s">
        <v>43</v>
      </c>
      <c r="D188" s="24">
        <v>1.0</v>
      </c>
      <c r="E188" s="24">
        <v>3000.0</v>
      </c>
      <c r="F188" s="24">
        <v>0.4986</v>
      </c>
      <c r="G188" s="6">
        <f t="shared" si="1"/>
        <v>17949.6</v>
      </c>
      <c r="H188" s="24">
        <v>288.0</v>
      </c>
      <c r="I188" s="24">
        <v>0.4986</v>
      </c>
      <c r="J188" s="24">
        <v>109.0</v>
      </c>
      <c r="K188" s="24">
        <v>640.0</v>
      </c>
      <c r="L188" s="1">
        <f t="shared" si="2"/>
        <v>531</v>
      </c>
      <c r="M188" s="1">
        <f t="shared" si="3"/>
        <v>179</v>
      </c>
      <c r="N188" s="1">
        <f t="shared" si="4"/>
        <v>0.3696798493</v>
      </c>
      <c r="O188" s="24">
        <v>0.4986</v>
      </c>
    </row>
    <row r="189" ht="15.75" customHeight="1">
      <c r="A189" s="23" t="s">
        <v>311</v>
      </c>
      <c r="B189" s="23" t="s">
        <v>312</v>
      </c>
      <c r="C189" s="23" t="s">
        <v>43</v>
      </c>
      <c r="D189" s="24">
        <v>2.0</v>
      </c>
      <c r="E189" s="24">
        <v>5600.0</v>
      </c>
      <c r="F189" s="24">
        <v>0.5151</v>
      </c>
      <c r="G189" s="6">
        <f t="shared" si="1"/>
        <v>34614.72</v>
      </c>
      <c r="H189" s="24">
        <v>373.0</v>
      </c>
      <c r="I189" s="24">
        <v>0.5151</v>
      </c>
      <c r="J189" s="24">
        <v>196.0</v>
      </c>
      <c r="K189" s="24">
        <v>612.0</v>
      </c>
      <c r="L189" s="1">
        <f t="shared" si="2"/>
        <v>416</v>
      </c>
      <c r="M189" s="1">
        <f t="shared" si="3"/>
        <v>177</v>
      </c>
      <c r="N189" s="1">
        <f t="shared" si="4"/>
        <v>0.4403846154</v>
      </c>
      <c r="O189" s="24">
        <v>0.5151</v>
      </c>
    </row>
    <row r="190" ht="15.75" customHeight="1">
      <c r="A190" s="23" t="s">
        <v>313</v>
      </c>
      <c r="B190" s="23" t="s">
        <v>312</v>
      </c>
      <c r="C190" s="23" t="s">
        <v>52</v>
      </c>
      <c r="D190" s="24">
        <v>1.0</v>
      </c>
      <c r="E190" s="24">
        <v>3200.0</v>
      </c>
      <c r="F190" s="24">
        <v>0.8712</v>
      </c>
      <c r="G190" s="6">
        <f t="shared" si="1"/>
        <v>33454.08</v>
      </c>
      <c r="H190" s="24">
        <v>420.0</v>
      </c>
      <c r="I190" s="24">
        <v>0.8712</v>
      </c>
      <c r="J190" s="24">
        <v>165.0</v>
      </c>
      <c r="K190" s="24">
        <v>1296.0</v>
      </c>
      <c r="L190" s="1">
        <f t="shared" si="2"/>
        <v>1131</v>
      </c>
      <c r="M190" s="1">
        <f t="shared" si="3"/>
        <v>255</v>
      </c>
      <c r="N190" s="1">
        <f t="shared" si="4"/>
        <v>0.2803713528</v>
      </c>
      <c r="O190" s="24">
        <v>0.8712</v>
      </c>
    </row>
    <row r="191" ht="15.75" customHeight="1">
      <c r="A191" s="23" t="s">
        <v>314</v>
      </c>
      <c r="B191" s="23" t="s">
        <v>312</v>
      </c>
      <c r="C191" s="23" t="s">
        <v>52</v>
      </c>
      <c r="D191" s="24">
        <v>2.0</v>
      </c>
      <c r="E191" s="24">
        <v>3500.0</v>
      </c>
      <c r="F191" s="24">
        <v>0.5068</v>
      </c>
      <c r="G191" s="6">
        <f t="shared" si="1"/>
        <v>21285.6</v>
      </c>
      <c r="H191" s="24">
        <v>593.0</v>
      </c>
      <c r="I191" s="24">
        <v>0.5068</v>
      </c>
      <c r="J191" s="24">
        <v>268.0</v>
      </c>
      <c r="K191" s="24">
        <v>1032.0</v>
      </c>
      <c r="L191" s="1">
        <f t="shared" si="2"/>
        <v>764</v>
      </c>
      <c r="M191" s="1">
        <f t="shared" si="3"/>
        <v>325</v>
      </c>
      <c r="N191" s="1">
        <f t="shared" si="4"/>
        <v>0.4403141361</v>
      </c>
      <c r="O191" s="24">
        <v>0.5068</v>
      </c>
    </row>
    <row r="192" ht="15.75" customHeight="1">
      <c r="A192" s="23" t="s">
        <v>315</v>
      </c>
      <c r="B192" s="23" t="s">
        <v>312</v>
      </c>
      <c r="C192" s="23" t="s">
        <v>43</v>
      </c>
      <c r="D192" s="24">
        <v>1.0</v>
      </c>
      <c r="E192" s="24">
        <v>3400.0</v>
      </c>
      <c r="F192" s="24">
        <v>0.2822</v>
      </c>
      <c r="G192" s="6">
        <f t="shared" si="1"/>
        <v>11513.76</v>
      </c>
      <c r="H192" s="24">
        <v>436.0</v>
      </c>
      <c r="I192" s="24">
        <v>0.2822</v>
      </c>
      <c r="J192" s="24">
        <v>106.0</v>
      </c>
      <c r="K192" s="24">
        <v>624.0</v>
      </c>
      <c r="L192" s="1">
        <f t="shared" si="2"/>
        <v>518</v>
      </c>
      <c r="M192" s="1">
        <f t="shared" si="3"/>
        <v>330</v>
      </c>
      <c r="N192" s="1">
        <f t="shared" si="4"/>
        <v>0.6096525097</v>
      </c>
      <c r="O192" s="24">
        <v>0.2822</v>
      </c>
    </row>
    <row r="193" ht="15.75" customHeight="1">
      <c r="A193" s="23" t="s">
        <v>316</v>
      </c>
      <c r="B193" s="23" t="s">
        <v>197</v>
      </c>
      <c r="C193" s="23" t="s">
        <v>52</v>
      </c>
      <c r="D193" s="24">
        <v>2.0</v>
      </c>
      <c r="E193" s="24">
        <v>1900.0</v>
      </c>
      <c r="F193" s="24">
        <v>0.189</v>
      </c>
      <c r="G193" s="6">
        <f t="shared" si="1"/>
        <v>4309.2</v>
      </c>
      <c r="H193" s="24">
        <v>568.0</v>
      </c>
      <c r="I193" s="24">
        <v>0.189</v>
      </c>
      <c r="J193" s="24">
        <v>227.0</v>
      </c>
      <c r="K193" s="24">
        <v>861.0</v>
      </c>
      <c r="L193" s="1">
        <f t="shared" si="2"/>
        <v>634</v>
      </c>
      <c r="M193" s="1">
        <f t="shared" si="3"/>
        <v>341</v>
      </c>
      <c r="N193" s="1">
        <f t="shared" si="4"/>
        <v>0.5302839117</v>
      </c>
      <c r="O193" s="24">
        <v>0.189</v>
      </c>
    </row>
    <row r="194" ht="15.75" customHeight="1">
      <c r="A194" s="23" t="s">
        <v>317</v>
      </c>
      <c r="B194" s="23" t="s">
        <v>202</v>
      </c>
      <c r="C194" s="23" t="s">
        <v>43</v>
      </c>
      <c r="D194" s="24">
        <v>1.0</v>
      </c>
      <c r="E194" s="24">
        <v>900.0</v>
      </c>
      <c r="F194" s="24">
        <v>0.2904</v>
      </c>
      <c r="G194" s="6">
        <f t="shared" si="1"/>
        <v>3136.32</v>
      </c>
      <c r="H194" s="24">
        <v>318.0</v>
      </c>
      <c r="I194" s="24">
        <v>0.2904</v>
      </c>
      <c r="J194" s="24">
        <v>176.0</v>
      </c>
      <c r="K194" s="24">
        <v>440.0</v>
      </c>
      <c r="L194" s="1">
        <f t="shared" si="2"/>
        <v>264</v>
      </c>
      <c r="M194" s="1">
        <f t="shared" si="3"/>
        <v>142</v>
      </c>
      <c r="N194" s="1">
        <f t="shared" si="4"/>
        <v>0.5303030303</v>
      </c>
      <c r="O194" s="24">
        <v>0.2904</v>
      </c>
    </row>
    <row r="195" ht="15.75" customHeight="1">
      <c r="A195" s="23" t="s">
        <v>318</v>
      </c>
      <c r="B195" s="23" t="s">
        <v>319</v>
      </c>
      <c r="C195" s="23" t="s">
        <v>43</v>
      </c>
      <c r="D195" s="24">
        <v>2.0</v>
      </c>
      <c r="E195" s="24">
        <v>4200.0</v>
      </c>
      <c r="F195" s="24">
        <v>0.5425</v>
      </c>
      <c r="G195" s="6">
        <f t="shared" si="1"/>
        <v>27342</v>
      </c>
      <c r="H195" s="24">
        <v>426.0</v>
      </c>
      <c r="I195" s="24">
        <v>0.5425</v>
      </c>
      <c r="J195" s="24">
        <v>210.0</v>
      </c>
      <c r="K195" s="24">
        <v>654.0</v>
      </c>
      <c r="L195" s="1">
        <f t="shared" si="2"/>
        <v>444</v>
      </c>
      <c r="M195" s="1">
        <f t="shared" si="3"/>
        <v>216</v>
      </c>
      <c r="N195" s="1">
        <f t="shared" si="4"/>
        <v>0.4891891892</v>
      </c>
      <c r="O195" s="24">
        <v>0.5425</v>
      </c>
    </row>
    <row r="196" ht="15.75" customHeight="1">
      <c r="A196" s="23" t="s">
        <v>320</v>
      </c>
      <c r="B196" s="23" t="s">
        <v>202</v>
      </c>
      <c r="C196" s="23" t="s">
        <v>43</v>
      </c>
      <c r="D196" s="24">
        <v>2.0</v>
      </c>
      <c r="E196" s="24">
        <v>1100.0</v>
      </c>
      <c r="F196" s="24">
        <v>0.5808</v>
      </c>
      <c r="G196" s="6">
        <f t="shared" si="1"/>
        <v>7666.56</v>
      </c>
      <c r="H196" s="24">
        <v>538.0</v>
      </c>
      <c r="I196" s="24">
        <v>0.5808</v>
      </c>
      <c r="J196" s="24">
        <v>225.0</v>
      </c>
      <c r="K196" s="24">
        <v>1033.0</v>
      </c>
      <c r="L196" s="1">
        <f t="shared" si="2"/>
        <v>808</v>
      </c>
      <c r="M196" s="1">
        <f t="shared" si="3"/>
        <v>313</v>
      </c>
      <c r="N196" s="1">
        <f t="shared" si="4"/>
        <v>0.4099009901</v>
      </c>
      <c r="O196" s="24">
        <v>0.5808</v>
      </c>
    </row>
    <row r="197" ht="15.75" customHeight="1">
      <c r="A197" s="23" t="s">
        <v>321</v>
      </c>
      <c r="B197" s="23" t="s">
        <v>322</v>
      </c>
      <c r="C197" s="23" t="s">
        <v>43</v>
      </c>
      <c r="D197" s="24">
        <v>2.0</v>
      </c>
      <c r="E197" s="24">
        <v>1100.0</v>
      </c>
      <c r="F197" s="24">
        <v>0.0822</v>
      </c>
      <c r="G197" s="6">
        <f t="shared" si="1"/>
        <v>1085.04</v>
      </c>
      <c r="H197" s="24">
        <v>142.0</v>
      </c>
      <c r="I197" s="24">
        <v>0.0822</v>
      </c>
      <c r="J197" s="24">
        <v>111.0</v>
      </c>
      <c r="K197" s="24">
        <v>148.0</v>
      </c>
      <c r="L197" s="1">
        <f t="shared" si="2"/>
        <v>37</v>
      </c>
      <c r="M197" s="1">
        <f t="shared" si="3"/>
        <v>31</v>
      </c>
      <c r="N197" s="1">
        <f t="shared" si="4"/>
        <v>0.7702702703</v>
      </c>
      <c r="O197" s="24">
        <v>0.0822</v>
      </c>
    </row>
    <row r="198" ht="15.75" customHeight="1">
      <c r="A198" s="23" t="s">
        <v>323</v>
      </c>
      <c r="B198" s="23" t="s">
        <v>319</v>
      </c>
      <c r="C198" s="23" t="s">
        <v>52</v>
      </c>
      <c r="D198" s="24">
        <v>1.0</v>
      </c>
      <c r="E198" s="24">
        <v>3000.0</v>
      </c>
      <c r="F198" s="24">
        <v>0.3479</v>
      </c>
      <c r="G198" s="6">
        <f t="shared" si="1"/>
        <v>12524.4</v>
      </c>
      <c r="H198" s="24">
        <v>621.0</v>
      </c>
      <c r="I198" s="24">
        <v>0.3479</v>
      </c>
      <c r="J198" s="24">
        <v>133.0</v>
      </c>
      <c r="K198" s="24">
        <v>1040.0</v>
      </c>
      <c r="L198" s="1">
        <f t="shared" si="2"/>
        <v>907</v>
      </c>
      <c r="M198" s="1">
        <f t="shared" si="3"/>
        <v>488</v>
      </c>
      <c r="N198" s="1">
        <f t="shared" si="4"/>
        <v>0.530429989</v>
      </c>
      <c r="O198" s="24">
        <v>0.3479</v>
      </c>
    </row>
    <row r="199" ht="15.75" customHeight="1">
      <c r="A199" s="23" t="s">
        <v>324</v>
      </c>
      <c r="B199" s="23" t="s">
        <v>319</v>
      </c>
      <c r="C199" s="23" t="s">
        <v>52</v>
      </c>
      <c r="D199" s="24">
        <v>2.0</v>
      </c>
      <c r="E199" s="24">
        <v>3900.0</v>
      </c>
      <c r="F199" s="24">
        <v>0.4767</v>
      </c>
      <c r="G199" s="6">
        <f t="shared" si="1"/>
        <v>22309.56</v>
      </c>
      <c r="H199" s="24">
        <v>535.0</v>
      </c>
      <c r="I199" s="24">
        <v>0.4767</v>
      </c>
      <c r="J199" s="24">
        <v>231.0</v>
      </c>
      <c r="K199" s="24">
        <v>888.0</v>
      </c>
      <c r="L199" s="1">
        <f t="shared" si="2"/>
        <v>657</v>
      </c>
      <c r="M199" s="1">
        <f t="shared" si="3"/>
        <v>304</v>
      </c>
      <c r="N199" s="1">
        <f t="shared" si="4"/>
        <v>0.4701674277</v>
      </c>
      <c r="O199" s="24">
        <v>0.4767</v>
      </c>
    </row>
    <row r="200" ht="15.75" customHeight="1">
      <c r="A200" s="23" t="s">
        <v>325</v>
      </c>
      <c r="B200" s="23" t="s">
        <v>227</v>
      </c>
      <c r="C200" s="23" t="s">
        <v>52</v>
      </c>
      <c r="D200" s="24">
        <v>2.0</v>
      </c>
      <c r="E200" s="24">
        <v>1480.0</v>
      </c>
      <c r="F200" s="24">
        <v>0.4411</v>
      </c>
      <c r="G200" s="6">
        <f t="shared" si="1"/>
        <v>7833.936</v>
      </c>
      <c r="H200" s="24">
        <v>249.0</v>
      </c>
      <c r="I200" s="24">
        <v>0.4411</v>
      </c>
      <c r="J200" s="24">
        <v>175.0</v>
      </c>
      <c r="K200" s="24">
        <v>310.0</v>
      </c>
      <c r="L200" s="1">
        <f t="shared" si="2"/>
        <v>135</v>
      </c>
      <c r="M200" s="1">
        <f t="shared" si="3"/>
        <v>74</v>
      </c>
      <c r="N200" s="1">
        <f t="shared" si="4"/>
        <v>0.5385185185</v>
      </c>
      <c r="O200" s="24">
        <v>0.4411</v>
      </c>
    </row>
    <row r="201" ht="15.75" customHeight="1">
      <c r="A201" s="23" t="s">
        <v>326</v>
      </c>
      <c r="B201" s="23" t="s">
        <v>327</v>
      </c>
      <c r="C201" s="23" t="s">
        <v>43</v>
      </c>
      <c r="D201" s="24">
        <v>1.0</v>
      </c>
      <c r="E201" s="24">
        <v>650.0</v>
      </c>
      <c r="F201" s="24">
        <v>0.4795</v>
      </c>
      <c r="G201" s="6">
        <f t="shared" si="1"/>
        <v>3740.1</v>
      </c>
      <c r="H201" s="24">
        <v>107.0</v>
      </c>
      <c r="I201" s="24">
        <v>0.4795</v>
      </c>
      <c r="J201" s="24">
        <v>80.0</v>
      </c>
      <c r="K201" s="24">
        <v>156.0</v>
      </c>
      <c r="L201" s="1">
        <f t="shared" si="2"/>
        <v>76</v>
      </c>
      <c r="M201" s="1">
        <f t="shared" si="3"/>
        <v>27</v>
      </c>
      <c r="N201" s="1">
        <f t="shared" si="4"/>
        <v>0.3842105263</v>
      </c>
      <c r="O201" s="24">
        <v>0.4795</v>
      </c>
    </row>
    <row r="202" ht="15.75" customHeight="1">
      <c r="A202" s="23" t="s">
        <v>328</v>
      </c>
      <c r="B202" s="23" t="s">
        <v>327</v>
      </c>
      <c r="C202" s="23" t="s">
        <v>43</v>
      </c>
      <c r="D202" s="24">
        <v>2.0</v>
      </c>
      <c r="E202" s="24">
        <v>920.0</v>
      </c>
      <c r="F202" s="24">
        <v>0.4137</v>
      </c>
      <c r="G202" s="6">
        <f t="shared" si="1"/>
        <v>4567.248</v>
      </c>
      <c r="H202" s="24">
        <v>147.0</v>
      </c>
      <c r="I202" s="24">
        <v>0.4137</v>
      </c>
      <c r="J202" s="24">
        <v>108.0</v>
      </c>
      <c r="K202" s="24">
        <v>205.0</v>
      </c>
      <c r="L202" s="1">
        <f t="shared" si="2"/>
        <v>97</v>
      </c>
      <c r="M202" s="1">
        <f t="shared" si="3"/>
        <v>39</v>
      </c>
      <c r="N202" s="1">
        <f t="shared" si="4"/>
        <v>0.4216494845</v>
      </c>
      <c r="O202" s="24">
        <v>0.4137</v>
      </c>
    </row>
    <row r="203" ht="15.75" customHeight="1">
      <c r="A203" s="23" t="s">
        <v>329</v>
      </c>
      <c r="B203" s="23" t="s">
        <v>327</v>
      </c>
      <c r="C203" s="23" t="s">
        <v>52</v>
      </c>
      <c r="D203" s="24">
        <v>1.0</v>
      </c>
      <c r="E203" s="24">
        <v>880.0</v>
      </c>
      <c r="F203" s="24">
        <v>0.4438</v>
      </c>
      <c r="G203" s="6">
        <f t="shared" si="1"/>
        <v>4686.528</v>
      </c>
      <c r="H203" s="24">
        <v>246.0</v>
      </c>
      <c r="I203" s="24">
        <v>0.4438</v>
      </c>
      <c r="J203" s="24">
        <v>145.0</v>
      </c>
      <c r="K203" s="24">
        <v>333.0</v>
      </c>
      <c r="L203" s="1">
        <f t="shared" si="2"/>
        <v>188</v>
      </c>
      <c r="M203" s="1">
        <f t="shared" si="3"/>
        <v>101</v>
      </c>
      <c r="N203" s="1">
        <f t="shared" si="4"/>
        <v>0.529787234</v>
      </c>
      <c r="O203" s="24">
        <v>0.4438</v>
      </c>
    </row>
    <row r="204" ht="15.75" customHeight="1">
      <c r="A204" s="23" t="s">
        <v>330</v>
      </c>
      <c r="B204" s="23" t="s">
        <v>327</v>
      </c>
      <c r="C204" s="23" t="s">
        <v>52</v>
      </c>
      <c r="D204" s="24">
        <v>2.0</v>
      </c>
      <c r="E204" s="24">
        <v>1200.0</v>
      </c>
      <c r="F204" s="24">
        <v>0.6192</v>
      </c>
      <c r="G204" s="6">
        <f t="shared" si="1"/>
        <v>8916.48</v>
      </c>
      <c r="H204" s="24">
        <v>169.0</v>
      </c>
      <c r="I204" s="24">
        <v>0.6192</v>
      </c>
      <c r="J204" s="24">
        <v>160.0</v>
      </c>
      <c r="K204" s="24">
        <v>310.0</v>
      </c>
      <c r="L204" s="1">
        <f t="shared" si="2"/>
        <v>150</v>
      </c>
      <c r="M204" s="1">
        <f t="shared" si="3"/>
        <v>9</v>
      </c>
      <c r="N204" s="1">
        <f t="shared" si="4"/>
        <v>0.148</v>
      </c>
      <c r="O204" s="24">
        <v>0.6192</v>
      </c>
    </row>
    <row r="205" ht="15.75" customHeight="1">
      <c r="A205" s="23" t="s">
        <v>331</v>
      </c>
      <c r="B205" s="23" t="s">
        <v>233</v>
      </c>
      <c r="C205" s="23" t="s">
        <v>43</v>
      </c>
      <c r="D205" s="24">
        <v>1.0</v>
      </c>
      <c r="E205" s="24">
        <v>1000.0</v>
      </c>
      <c r="F205" s="24">
        <v>0.5479</v>
      </c>
      <c r="G205" s="6">
        <f t="shared" si="1"/>
        <v>6574.8</v>
      </c>
      <c r="H205" s="24">
        <v>174.0</v>
      </c>
      <c r="I205" s="24">
        <v>0.5479</v>
      </c>
      <c r="J205" s="24">
        <v>95.0</v>
      </c>
      <c r="K205" s="24">
        <v>280.0</v>
      </c>
      <c r="L205" s="1">
        <f t="shared" si="2"/>
        <v>185</v>
      </c>
      <c r="M205" s="1">
        <f t="shared" si="3"/>
        <v>79</v>
      </c>
      <c r="N205" s="1">
        <f t="shared" si="4"/>
        <v>0.4416216216</v>
      </c>
      <c r="O205" s="24">
        <v>0.5479</v>
      </c>
    </row>
    <row r="206" ht="15.75" customHeight="1">
      <c r="A206" s="23" t="s">
        <v>332</v>
      </c>
      <c r="B206" s="23" t="s">
        <v>252</v>
      </c>
      <c r="C206" s="23" t="s">
        <v>43</v>
      </c>
      <c r="D206" s="24">
        <v>1.0</v>
      </c>
      <c r="E206" s="24">
        <v>1165.0</v>
      </c>
      <c r="F206" s="24">
        <v>0.3425</v>
      </c>
      <c r="G206" s="6">
        <f t="shared" si="1"/>
        <v>4788.15</v>
      </c>
      <c r="H206" s="24">
        <v>180.0</v>
      </c>
      <c r="I206" s="24">
        <v>0.3425</v>
      </c>
      <c r="J206" s="24">
        <v>135.0</v>
      </c>
      <c r="K206" s="24">
        <v>220.0</v>
      </c>
      <c r="L206" s="1">
        <f t="shared" si="2"/>
        <v>85</v>
      </c>
      <c r="M206" s="1">
        <f t="shared" si="3"/>
        <v>45</v>
      </c>
      <c r="N206" s="1">
        <f t="shared" si="4"/>
        <v>0.5235294118</v>
      </c>
      <c r="O206" s="24">
        <v>0.3425</v>
      </c>
    </row>
    <row r="207" ht="15.75" customHeight="1">
      <c r="A207" s="23" t="s">
        <v>333</v>
      </c>
      <c r="B207" s="23" t="s">
        <v>319</v>
      </c>
      <c r="C207" s="23" t="s">
        <v>43</v>
      </c>
      <c r="D207" s="24">
        <v>1.0</v>
      </c>
      <c r="E207" s="24">
        <v>3600.0</v>
      </c>
      <c r="F207" s="24">
        <v>0.7781</v>
      </c>
      <c r="G207" s="6">
        <f t="shared" si="1"/>
        <v>33613.92</v>
      </c>
      <c r="H207" s="24">
        <v>196.0</v>
      </c>
      <c r="I207" s="24">
        <v>0.7781</v>
      </c>
      <c r="J207" s="24">
        <v>137.0</v>
      </c>
      <c r="K207" s="24">
        <v>808.0</v>
      </c>
      <c r="L207" s="1">
        <f t="shared" si="2"/>
        <v>671</v>
      </c>
      <c r="M207" s="1">
        <f t="shared" si="3"/>
        <v>59</v>
      </c>
      <c r="N207" s="1">
        <f t="shared" si="4"/>
        <v>0.170342772</v>
      </c>
      <c r="O207" s="24">
        <v>0.7781</v>
      </c>
    </row>
    <row r="208" ht="15.75" customHeight="1">
      <c r="A208" s="23" t="s">
        <v>334</v>
      </c>
      <c r="B208" s="23" t="s">
        <v>252</v>
      </c>
      <c r="C208" s="23" t="s">
        <v>43</v>
      </c>
      <c r="D208" s="24">
        <v>2.0</v>
      </c>
      <c r="E208" s="24">
        <v>1625.0</v>
      </c>
      <c r="F208" s="24">
        <v>0.6</v>
      </c>
      <c r="G208" s="6">
        <f t="shared" si="1"/>
        <v>11700</v>
      </c>
      <c r="H208" s="24">
        <v>260.0</v>
      </c>
      <c r="I208" s="24">
        <v>0.6</v>
      </c>
      <c r="J208" s="24">
        <v>220.0</v>
      </c>
      <c r="K208" s="24">
        <v>312.0</v>
      </c>
      <c r="L208" s="1">
        <f t="shared" si="2"/>
        <v>92</v>
      </c>
      <c r="M208" s="1">
        <f t="shared" si="3"/>
        <v>40</v>
      </c>
      <c r="N208" s="1">
        <f t="shared" si="4"/>
        <v>0.447826087</v>
      </c>
      <c r="O208" s="24">
        <v>0.6</v>
      </c>
    </row>
    <row r="209" ht="15.75" customHeight="1">
      <c r="A209" s="23" t="s">
        <v>335</v>
      </c>
      <c r="B209" s="23" t="s">
        <v>273</v>
      </c>
      <c r="C209" s="23" t="s">
        <v>43</v>
      </c>
      <c r="D209" s="24">
        <v>2.0</v>
      </c>
      <c r="E209" s="24">
        <v>3500.0</v>
      </c>
      <c r="F209" s="24">
        <v>0.3973</v>
      </c>
      <c r="G209" s="6">
        <f t="shared" si="1"/>
        <v>16686.6</v>
      </c>
      <c r="H209" s="24">
        <v>294.0</v>
      </c>
      <c r="I209" s="24">
        <v>0.3973</v>
      </c>
      <c r="J209" s="24">
        <v>155.0</v>
      </c>
      <c r="K209" s="24">
        <v>483.0</v>
      </c>
      <c r="L209" s="1">
        <f t="shared" si="2"/>
        <v>328</v>
      </c>
      <c r="M209" s="1">
        <f t="shared" si="3"/>
        <v>139</v>
      </c>
      <c r="N209" s="1">
        <f t="shared" si="4"/>
        <v>0.4390243902</v>
      </c>
      <c r="O209" s="24">
        <v>0.3973</v>
      </c>
    </row>
    <row r="210" ht="15.75" customHeight="1">
      <c r="A210" s="23" t="s">
        <v>336</v>
      </c>
      <c r="B210" s="23" t="s">
        <v>273</v>
      </c>
      <c r="C210" s="23" t="s">
        <v>52</v>
      </c>
      <c r="D210" s="24">
        <v>1.0</v>
      </c>
      <c r="E210" s="24">
        <v>2500.0</v>
      </c>
      <c r="F210" s="24">
        <v>0.6</v>
      </c>
      <c r="G210" s="6">
        <f t="shared" si="1"/>
        <v>18000</v>
      </c>
      <c r="H210" s="24">
        <v>471.0</v>
      </c>
      <c r="I210" s="24">
        <v>0.6</v>
      </c>
      <c r="J210" s="24">
        <v>111.0</v>
      </c>
      <c r="K210" s="24">
        <v>868.0</v>
      </c>
      <c r="L210" s="1">
        <f t="shared" si="2"/>
        <v>757</v>
      </c>
      <c r="M210" s="1">
        <f t="shared" si="3"/>
        <v>360</v>
      </c>
      <c r="N210" s="1">
        <f t="shared" si="4"/>
        <v>0.4804491413</v>
      </c>
      <c r="O210" s="24">
        <v>0.6</v>
      </c>
    </row>
    <row r="211" ht="15.75" customHeight="1">
      <c r="A211" s="23" t="s">
        <v>337</v>
      </c>
      <c r="B211" s="23" t="s">
        <v>322</v>
      </c>
      <c r="C211" s="23" t="s">
        <v>52</v>
      </c>
      <c r="D211" s="24">
        <v>1.0</v>
      </c>
      <c r="E211" s="24">
        <v>900.0</v>
      </c>
      <c r="F211" s="24">
        <v>0.5479</v>
      </c>
      <c r="G211" s="6">
        <f t="shared" si="1"/>
        <v>5917.32</v>
      </c>
      <c r="H211" s="24">
        <v>141.0</v>
      </c>
      <c r="I211" s="24">
        <v>0.5479</v>
      </c>
      <c r="J211" s="24">
        <v>116.0</v>
      </c>
      <c r="K211" s="24">
        <v>296.0</v>
      </c>
      <c r="L211" s="1">
        <f t="shared" si="2"/>
        <v>180</v>
      </c>
      <c r="M211" s="1">
        <f t="shared" si="3"/>
        <v>25</v>
      </c>
      <c r="N211" s="1">
        <f t="shared" si="4"/>
        <v>0.2111111111</v>
      </c>
      <c r="O211" s="24">
        <v>0.5479</v>
      </c>
    </row>
    <row r="212" ht="15.75" customHeight="1">
      <c r="A212" s="23" t="s">
        <v>338</v>
      </c>
      <c r="B212" s="23" t="s">
        <v>287</v>
      </c>
      <c r="C212" s="23" t="s">
        <v>52</v>
      </c>
      <c r="D212" s="24">
        <v>2.0</v>
      </c>
      <c r="E212" s="24">
        <v>4500.0</v>
      </c>
      <c r="F212" s="24">
        <v>0.4301</v>
      </c>
      <c r="G212" s="6">
        <f t="shared" si="1"/>
        <v>23225.4</v>
      </c>
      <c r="H212" s="24">
        <v>994.0</v>
      </c>
      <c r="I212" s="24">
        <v>0.4301</v>
      </c>
      <c r="J212" s="24">
        <v>530.0</v>
      </c>
      <c r="K212" s="24">
        <v>1354.0</v>
      </c>
      <c r="L212" s="1">
        <f t="shared" si="2"/>
        <v>824</v>
      </c>
      <c r="M212" s="1">
        <f t="shared" si="3"/>
        <v>464</v>
      </c>
      <c r="N212" s="1">
        <f t="shared" si="4"/>
        <v>0.5504854369</v>
      </c>
      <c r="O212" s="24">
        <v>0.4301</v>
      </c>
    </row>
    <row r="213" ht="15.75" customHeight="1">
      <c r="A213" s="23" t="s">
        <v>339</v>
      </c>
      <c r="B213" s="23" t="s">
        <v>287</v>
      </c>
      <c r="C213" s="23" t="s">
        <v>43</v>
      </c>
      <c r="D213" s="24">
        <v>1.0</v>
      </c>
      <c r="E213" s="24">
        <v>2700.0</v>
      </c>
      <c r="F213" s="24">
        <v>0.6055</v>
      </c>
      <c r="G213" s="6">
        <f t="shared" si="1"/>
        <v>19618.2</v>
      </c>
      <c r="H213" s="24">
        <v>284.0</v>
      </c>
      <c r="I213" s="24">
        <v>0.6055</v>
      </c>
      <c r="J213" s="24">
        <v>103.0</v>
      </c>
      <c r="K213" s="24">
        <v>483.0</v>
      </c>
      <c r="L213" s="1">
        <f t="shared" si="2"/>
        <v>380</v>
      </c>
      <c r="M213" s="1">
        <f t="shared" si="3"/>
        <v>181</v>
      </c>
      <c r="N213" s="1">
        <f t="shared" si="4"/>
        <v>0.4810526316</v>
      </c>
      <c r="O213" s="24">
        <v>0.6055</v>
      </c>
    </row>
    <row r="214" ht="15.75" customHeight="1">
      <c r="A214" s="23" t="s">
        <v>340</v>
      </c>
      <c r="B214" s="23" t="s">
        <v>341</v>
      </c>
      <c r="C214" s="23" t="s">
        <v>43</v>
      </c>
      <c r="D214" s="24">
        <v>1.0</v>
      </c>
      <c r="E214" s="24">
        <v>2700.0</v>
      </c>
      <c r="F214" s="24">
        <v>0.5671</v>
      </c>
      <c r="G214" s="6">
        <f t="shared" si="1"/>
        <v>18374.04</v>
      </c>
      <c r="H214" s="24">
        <v>236.0</v>
      </c>
      <c r="I214" s="24">
        <v>0.5671</v>
      </c>
      <c r="J214" s="24">
        <v>110.0</v>
      </c>
      <c r="K214" s="24">
        <v>515.0</v>
      </c>
      <c r="L214" s="1">
        <f t="shared" si="2"/>
        <v>405</v>
      </c>
      <c r="M214" s="1">
        <f t="shared" si="3"/>
        <v>126</v>
      </c>
      <c r="N214" s="1">
        <f t="shared" si="4"/>
        <v>0.3488888889</v>
      </c>
      <c r="O214" s="24">
        <v>0.5671</v>
      </c>
    </row>
    <row r="215" ht="15.75" customHeight="1">
      <c r="A215" s="23" t="s">
        <v>342</v>
      </c>
      <c r="B215" s="23" t="s">
        <v>322</v>
      </c>
      <c r="C215" s="23" t="s">
        <v>52</v>
      </c>
      <c r="D215" s="24">
        <v>2.0</v>
      </c>
      <c r="E215" s="24">
        <v>1100.0</v>
      </c>
      <c r="F215" s="24">
        <v>0.6192</v>
      </c>
      <c r="G215" s="6">
        <f t="shared" si="1"/>
        <v>8173.44</v>
      </c>
      <c r="H215" s="24">
        <v>188.0</v>
      </c>
      <c r="I215" s="24">
        <v>0.6192</v>
      </c>
      <c r="J215" s="24">
        <v>136.0</v>
      </c>
      <c r="K215" s="24">
        <v>335.0</v>
      </c>
      <c r="L215" s="1">
        <f t="shared" si="2"/>
        <v>199</v>
      </c>
      <c r="M215" s="1">
        <f t="shared" si="3"/>
        <v>52</v>
      </c>
      <c r="N215" s="1">
        <f t="shared" si="4"/>
        <v>0.3090452261</v>
      </c>
      <c r="O215" s="24">
        <v>0.6192</v>
      </c>
    </row>
    <row r="216" ht="15.75" customHeight="1">
      <c r="A216" s="23" t="s">
        <v>343</v>
      </c>
      <c r="B216" s="23" t="s">
        <v>341</v>
      </c>
      <c r="C216" s="23" t="s">
        <v>43</v>
      </c>
      <c r="D216" s="24">
        <v>2.0</v>
      </c>
      <c r="E216" s="24">
        <v>3000.0</v>
      </c>
      <c r="F216" s="24">
        <v>0.7041</v>
      </c>
      <c r="G216" s="6">
        <f t="shared" si="1"/>
        <v>25347.6</v>
      </c>
      <c r="H216" s="24">
        <v>329.0</v>
      </c>
      <c r="I216" s="24">
        <v>0.7041</v>
      </c>
      <c r="J216" s="24">
        <v>270.0</v>
      </c>
      <c r="K216" s="24">
        <v>544.0</v>
      </c>
      <c r="L216" s="1">
        <f t="shared" si="2"/>
        <v>274</v>
      </c>
      <c r="M216" s="1">
        <f t="shared" si="3"/>
        <v>59</v>
      </c>
      <c r="N216" s="1">
        <f t="shared" si="4"/>
        <v>0.2722627737</v>
      </c>
      <c r="O216" s="24">
        <v>0.7041</v>
      </c>
    </row>
    <row r="217" ht="15.75" customHeight="1">
      <c r="A217" s="23" t="s">
        <v>344</v>
      </c>
      <c r="B217" s="23" t="s">
        <v>341</v>
      </c>
      <c r="C217" s="23" t="s">
        <v>52</v>
      </c>
      <c r="D217" s="24">
        <v>1.0</v>
      </c>
      <c r="E217" s="24">
        <v>4500.0</v>
      </c>
      <c r="F217" s="24">
        <v>0.4438</v>
      </c>
      <c r="G217" s="6">
        <f t="shared" si="1"/>
        <v>23965.2</v>
      </c>
      <c r="H217" s="24">
        <v>549.0</v>
      </c>
      <c r="I217" s="24">
        <v>0.4438</v>
      </c>
      <c r="J217" s="24">
        <v>231.0</v>
      </c>
      <c r="K217" s="24">
        <v>1027.0</v>
      </c>
      <c r="L217" s="1">
        <f t="shared" si="2"/>
        <v>796</v>
      </c>
      <c r="M217" s="1">
        <f t="shared" si="3"/>
        <v>318</v>
      </c>
      <c r="N217" s="1">
        <f t="shared" si="4"/>
        <v>0.4195979899</v>
      </c>
      <c r="O217" s="24">
        <v>0.4438</v>
      </c>
    </row>
    <row r="218" ht="15.75" customHeight="1">
      <c r="A218" s="23" t="s">
        <v>345</v>
      </c>
      <c r="B218" s="23" t="s">
        <v>341</v>
      </c>
      <c r="C218" s="23" t="s">
        <v>52</v>
      </c>
      <c r="D218" s="24">
        <v>2.0</v>
      </c>
      <c r="E218" s="24">
        <v>4900.0</v>
      </c>
      <c r="F218" s="24">
        <v>0.4466</v>
      </c>
      <c r="G218" s="6">
        <f t="shared" si="1"/>
        <v>26260.08</v>
      </c>
      <c r="H218" s="24">
        <v>652.0</v>
      </c>
      <c r="I218" s="24">
        <v>0.4466</v>
      </c>
      <c r="J218" s="24">
        <v>379.0</v>
      </c>
      <c r="K218" s="24">
        <v>969.0</v>
      </c>
      <c r="L218" s="1">
        <f t="shared" si="2"/>
        <v>590</v>
      </c>
      <c r="M218" s="1">
        <f t="shared" si="3"/>
        <v>273</v>
      </c>
      <c r="N218" s="1">
        <f t="shared" si="4"/>
        <v>0.4701694915</v>
      </c>
      <c r="O218" s="24">
        <v>0.4466</v>
      </c>
    </row>
    <row r="219" ht="15.75" customHeight="1">
      <c r="A219" s="23" t="s">
        <v>346</v>
      </c>
      <c r="B219" s="23" t="s">
        <v>347</v>
      </c>
      <c r="C219" s="23" t="s">
        <v>43</v>
      </c>
      <c r="D219" s="24">
        <v>2.0</v>
      </c>
      <c r="E219" s="24">
        <v>3300.0</v>
      </c>
      <c r="F219" s="24">
        <v>0.4219</v>
      </c>
      <c r="G219" s="6">
        <f t="shared" si="1"/>
        <v>16707.24</v>
      </c>
      <c r="H219" s="24">
        <v>378.0</v>
      </c>
      <c r="I219" s="24">
        <v>0.4219</v>
      </c>
      <c r="J219" s="24">
        <v>264.0</v>
      </c>
      <c r="K219" s="24">
        <v>532.0</v>
      </c>
      <c r="L219" s="1">
        <f t="shared" si="2"/>
        <v>268</v>
      </c>
      <c r="M219" s="1">
        <f t="shared" si="3"/>
        <v>114</v>
      </c>
      <c r="N219" s="1">
        <f t="shared" si="4"/>
        <v>0.4402985075</v>
      </c>
      <c r="O219" s="24">
        <v>0.4219</v>
      </c>
    </row>
    <row r="220" ht="15.75" customHeight="1">
      <c r="A220" s="23" t="s">
        <v>348</v>
      </c>
      <c r="B220" s="23" t="s">
        <v>347</v>
      </c>
      <c r="C220" s="23" t="s">
        <v>52</v>
      </c>
      <c r="D220" s="24">
        <v>1.0</v>
      </c>
      <c r="E220" s="24">
        <v>4500.0</v>
      </c>
      <c r="F220" s="24">
        <v>0.5918</v>
      </c>
      <c r="G220" s="6">
        <f t="shared" si="1"/>
        <v>31957.2</v>
      </c>
      <c r="H220" s="24">
        <v>255.0</v>
      </c>
      <c r="I220" s="24">
        <v>0.5918</v>
      </c>
      <c r="J220" s="24">
        <v>151.0</v>
      </c>
      <c r="K220" s="24">
        <v>673.0</v>
      </c>
      <c r="L220" s="1">
        <f t="shared" si="2"/>
        <v>522</v>
      </c>
      <c r="M220" s="1">
        <f t="shared" si="3"/>
        <v>104</v>
      </c>
      <c r="N220" s="1">
        <f t="shared" si="4"/>
        <v>0.2593869732</v>
      </c>
      <c r="O220" s="24">
        <v>0.5918</v>
      </c>
    </row>
    <row r="221" ht="15.75" customHeight="1">
      <c r="A221" s="23" t="s">
        <v>349</v>
      </c>
      <c r="B221" s="23" t="s">
        <v>347</v>
      </c>
      <c r="C221" s="23" t="s">
        <v>52</v>
      </c>
      <c r="D221" s="24">
        <v>2.0</v>
      </c>
      <c r="E221" s="24">
        <v>4200.0</v>
      </c>
      <c r="F221" s="24">
        <v>0.5726</v>
      </c>
      <c r="G221" s="6">
        <f t="shared" si="1"/>
        <v>28859.04</v>
      </c>
      <c r="H221" s="24">
        <v>441.0</v>
      </c>
      <c r="I221" s="24">
        <v>0.5726</v>
      </c>
      <c r="J221" s="24">
        <v>278.0</v>
      </c>
      <c r="K221" s="24">
        <v>711.0</v>
      </c>
      <c r="L221" s="1">
        <f t="shared" si="2"/>
        <v>433</v>
      </c>
      <c r="M221" s="1">
        <f t="shared" si="3"/>
        <v>163</v>
      </c>
      <c r="N221" s="1">
        <f t="shared" si="4"/>
        <v>0.4011547344</v>
      </c>
      <c r="O221" s="24">
        <v>0.5726</v>
      </c>
    </row>
    <row r="222" ht="15.75" customHeight="1">
      <c r="A222" s="23" t="s">
        <v>350</v>
      </c>
      <c r="B222" s="23" t="s">
        <v>347</v>
      </c>
      <c r="C222" s="23" t="s">
        <v>43</v>
      </c>
      <c r="D222" s="24">
        <v>1.0</v>
      </c>
      <c r="E222" s="24">
        <v>2500.0</v>
      </c>
      <c r="F222" s="24">
        <v>0.4247</v>
      </c>
      <c r="G222" s="6">
        <f t="shared" si="1"/>
        <v>12741</v>
      </c>
      <c r="H222" s="24">
        <v>356.0</v>
      </c>
      <c r="I222" s="24">
        <v>0.4247</v>
      </c>
      <c r="J222" s="24">
        <v>98.0</v>
      </c>
      <c r="K222" s="24">
        <v>460.0</v>
      </c>
      <c r="L222" s="1">
        <f t="shared" si="2"/>
        <v>362</v>
      </c>
      <c r="M222" s="1">
        <f t="shared" si="3"/>
        <v>258</v>
      </c>
      <c r="N222" s="1">
        <f t="shared" si="4"/>
        <v>0.6701657459</v>
      </c>
      <c r="O222" s="24">
        <v>0.4247</v>
      </c>
    </row>
    <row r="223" ht="15.75" customHeight="1">
      <c r="A223" s="23" t="s">
        <v>351</v>
      </c>
      <c r="B223" s="23" t="s">
        <v>352</v>
      </c>
      <c r="C223" s="23" t="s">
        <v>43</v>
      </c>
      <c r="D223" s="24">
        <v>1.0</v>
      </c>
      <c r="E223" s="24">
        <v>2500.0</v>
      </c>
      <c r="F223" s="24">
        <v>0.0795</v>
      </c>
      <c r="G223" s="6">
        <f t="shared" si="1"/>
        <v>2385</v>
      </c>
      <c r="H223" s="24">
        <v>437.0</v>
      </c>
      <c r="I223" s="24">
        <v>0.0795</v>
      </c>
      <c r="J223" s="24">
        <v>108.0</v>
      </c>
      <c r="K223" s="24">
        <v>507.0</v>
      </c>
      <c r="L223" s="1">
        <f t="shared" si="2"/>
        <v>399</v>
      </c>
      <c r="M223" s="1">
        <f t="shared" si="3"/>
        <v>329</v>
      </c>
      <c r="N223" s="1">
        <f t="shared" si="4"/>
        <v>0.7596491228</v>
      </c>
      <c r="O223" s="24">
        <v>0.0795</v>
      </c>
    </row>
    <row r="224" ht="15.75" customHeight="1">
      <c r="A224" s="23" t="s">
        <v>353</v>
      </c>
      <c r="B224" s="23" t="s">
        <v>352</v>
      </c>
      <c r="C224" s="23" t="s">
        <v>43</v>
      </c>
      <c r="D224" s="24">
        <v>2.0</v>
      </c>
      <c r="E224" s="24">
        <v>3300.0</v>
      </c>
      <c r="F224" s="24">
        <v>0.3178</v>
      </c>
      <c r="G224" s="6">
        <f t="shared" si="1"/>
        <v>12584.88</v>
      </c>
      <c r="H224" s="24">
        <v>461.0</v>
      </c>
      <c r="I224" s="24">
        <v>0.3178</v>
      </c>
      <c r="J224" s="24">
        <v>270.0</v>
      </c>
      <c r="K224" s="24">
        <v>543.0</v>
      </c>
      <c r="L224" s="1">
        <f t="shared" si="2"/>
        <v>273</v>
      </c>
      <c r="M224" s="1">
        <f t="shared" si="3"/>
        <v>191</v>
      </c>
      <c r="N224" s="1">
        <f t="shared" si="4"/>
        <v>0.6597069597</v>
      </c>
      <c r="O224" s="24">
        <v>0.3178</v>
      </c>
    </row>
    <row r="225" ht="15.75" customHeight="1">
      <c r="A225" s="23" t="s">
        <v>354</v>
      </c>
      <c r="B225" s="23" t="s">
        <v>352</v>
      </c>
      <c r="C225" s="23" t="s">
        <v>52</v>
      </c>
      <c r="D225" s="24">
        <v>1.0</v>
      </c>
      <c r="E225" s="24">
        <v>4500.0</v>
      </c>
      <c r="F225" s="24">
        <v>0.3123</v>
      </c>
      <c r="G225" s="6">
        <f t="shared" si="1"/>
        <v>16864.2</v>
      </c>
      <c r="H225" s="24">
        <v>669.0</v>
      </c>
      <c r="I225" s="24">
        <v>0.3123</v>
      </c>
      <c r="J225" s="24">
        <v>186.0</v>
      </c>
      <c r="K225" s="24">
        <v>829.0</v>
      </c>
      <c r="L225" s="1">
        <f t="shared" si="2"/>
        <v>643</v>
      </c>
      <c r="M225" s="1">
        <f t="shared" si="3"/>
        <v>483</v>
      </c>
      <c r="N225" s="1">
        <f t="shared" si="4"/>
        <v>0.700933126</v>
      </c>
      <c r="O225" s="24">
        <v>0.3123</v>
      </c>
    </row>
    <row r="226" ht="15.75" customHeight="1">
      <c r="A226" s="23" t="s">
        <v>355</v>
      </c>
      <c r="B226" s="23" t="s">
        <v>322</v>
      </c>
      <c r="C226" s="23" t="s">
        <v>43</v>
      </c>
      <c r="D226" s="24">
        <v>1.0</v>
      </c>
      <c r="E226" s="24">
        <v>500.0</v>
      </c>
      <c r="F226" s="24">
        <v>0.3973</v>
      </c>
      <c r="G226" s="6">
        <f t="shared" si="1"/>
        <v>2383.8</v>
      </c>
      <c r="H226" s="24">
        <v>121.0</v>
      </c>
      <c r="I226" s="24">
        <v>0.3973</v>
      </c>
      <c r="J226" s="24">
        <v>50.0</v>
      </c>
      <c r="K226" s="24">
        <v>174.0</v>
      </c>
      <c r="L226" s="1">
        <f t="shared" si="2"/>
        <v>124</v>
      </c>
      <c r="M226" s="1">
        <f t="shared" si="3"/>
        <v>71</v>
      </c>
      <c r="N226" s="1">
        <f t="shared" si="4"/>
        <v>0.5580645161</v>
      </c>
      <c r="O226" s="24">
        <v>0.3973</v>
      </c>
    </row>
    <row r="227" ht="15.75" customHeight="1">
      <c r="A227" s="23" t="s">
        <v>356</v>
      </c>
      <c r="B227" s="23" t="s">
        <v>352</v>
      </c>
      <c r="C227" s="23" t="s">
        <v>52</v>
      </c>
      <c r="D227" s="24">
        <v>2.0</v>
      </c>
      <c r="E227" s="24">
        <v>4200.0</v>
      </c>
      <c r="F227" s="24">
        <v>0.611</v>
      </c>
      <c r="G227" s="6">
        <f t="shared" si="1"/>
        <v>30794.4</v>
      </c>
      <c r="H227" s="24">
        <v>437.0</v>
      </c>
      <c r="I227" s="24">
        <v>0.611</v>
      </c>
      <c r="J227" s="24">
        <v>319.0</v>
      </c>
      <c r="K227" s="24">
        <v>815.0</v>
      </c>
      <c r="L227" s="1">
        <f t="shared" si="2"/>
        <v>496</v>
      </c>
      <c r="M227" s="1">
        <f t="shared" si="3"/>
        <v>118</v>
      </c>
      <c r="N227" s="1">
        <f t="shared" si="4"/>
        <v>0.2903225806</v>
      </c>
      <c r="O227" s="24">
        <v>0.611</v>
      </c>
    </row>
    <row r="228" ht="15.75" customHeight="1">
      <c r="A228" s="23" t="s">
        <v>357</v>
      </c>
      <c r="B228" s="23" t="s">
        <v>358</v>
      </c>
      <c r="C228" s="23" t="s">
        <v>43</v>
      </c>
      <c r="D228" s="24">
        <v>2.0</v>
      </c>
      <c r="E228" s="24">
        <v>3600.0</v>
      </c>
      <c r="F228" s="24">
        <v>0.2329</v>
      </c>
      <c r="G228" s="6">
        <f t="shared" si="1"/>
        <v>10061.28</v>
      </c>
      <c r="H228" s="24">
        <v>663.0</v>
      </c>
      <c r="I228" s="24">
        <v>0.2329</v>
      </c>
      <c r="J228" s="24">
        <v>332.0</v>
      </c>
      <c r="K228" s="24">
        <v>805.0</v>
      </c>
      <c r="L228" s="1">
        <f t="shared" si="2"/>
        <v>473</v>
      </c>
      <c r="M228" s="1">
        <f t="shared" si="3"/>
        <v>331</v>
      </c>
      <c r="N228" s="1">
        <f t="shared" si="4"/>
        <v>0.6598308668</v>
      </c>
      <c r="O228" s="24">
        <v>0.2329</v>
      </c>
    </row>
    <row r="229" ht="15.75" customHeight="1">
      <c r="A229" s="23" t="s">
        <v>359</v>
      </c>
      <c r="B229" s="23" t="s">
        <v>358</v>
      </c>
      <c r="C229" s="23" t="s">
        <v>52</v>
      </c>
      <c r="D229" s="24">
        <v>1.0</v>
      </c>
      <c r="E229" s="24">
        <v>4000.0</v>
      </c>
      <c r="F229" s="24">
        <v>0.5068</v>
      </c>
      <c r="G229" s="6">
        <f t="shared" si="1"/>
        <v>24326.4</v>
      </c>
      <c r="H229" s="24">
        <v>337.0</v>
      </c>
      <c r="I229" s="24">
        <v>0.5068</v>
      </c>
      <c r="J229" s="24">
        <v>179.0</v>
      </c>
      <c r="K229" s="24">
        <v>629.0</v>
      </c>
      <c r="L229" s="1">
        <f t="shared" si="2"/>
        <v>450</v>
      </c>
      <c r="M229" s="1">
        <f t="shared" si="3"/>
        <v>158</v>
      </c>
      <c r="N229" s="1">
        <f t="shared" si="4"/>
        <v>0.3808888889</v>
      </c>
      <c r="O229" s="24">
        <v>0.5068</v>
      </c>
    </row>
    <row r="230" ht="15.75" customHeight="1">
      <c r="A230" s="23" t="s">
        <v>360</v>
      </c>
      <c r="B230" s="23" t="s">
        <v>358</v>
      </c>
      <c r="C230" s="23" t="s">
        <v>52</v>
      </c>
      <c r="D230" s="24">
        <v>2.0</v>
      </c>
      <c r="E230" s="24">
        <v>5500.0</v>
      </c>
      <c r="F230" s="24">
        <v>0.6164</v>
      </c>
      <c r="G230" s="6">
        <f t="shared" si="1"/>
        <v>40682.4</v>
      </c>
      <c r="H230" s="24">
        <v>447.0</v>
      </c>
      <c r="I230" s="24">
        <v>0.6164</v>
      </c>
      <c r="J230" s="24">
        <v>227.0</v>
      </c>
      <c r="K230" s="24">
        <v>813.0</v>
      </c>
      <c r="L230" s="1">
        <f t="shared" si="2"/>
        <v>586</v>
      </c>
      <c r="M230" s="1">
        <f t="shared" si="3"/>
        <v>220</v>
      </c>
      <c r="N230" s="1">
        <f t="shared" si="4"/>
        <v>0.4003412969</v>
      </c>
      <c r="O230" s="24">
        <v>0.6164</v>
      </c>
    </row>
    <row r="231" ht="15.75" customHeight="1">
      <c r="A231" s="23" t="s">
        <v>361</v>
      </c>
      <c r="B231" s="23" t="s">
        <v>358</v>
      </c>
      <c r="C231" s="23" t="s">
        <v>43</v>
      </c>
      <c r="D231" s="24">
        <v>1.0</v>
      </c>
      <c r="E231" s="24">
        <v>3000.0</v>
      </c>
      <c r="F231" s="24">
        <v>0.1014</v>
      </c>
      <c r="G231" s="6">
        <f t="shared" si="1"/>
        <v>3650.4</v>
      </c>
      <c r="H231" s="24">
        <v>610.0</v>
      </c>
      <c r="I231" s="24">
        <v>0.1014</v>
      </c>
      <c r="J231" s="24">
        <v>115.0</v>
      </c>
      <c r="K231" s="24">
        <v>650.0</v>
      </c>
      <c r="L231" s="1">
        <f t="shared" si="2"/>
        <v>535</v>
      </c>
      <c r="M231" s="1">
        <f t="shared" si="3"/>
        <v>495</v>
      </c>
      <c r="N231" s="1">
        <f t="shared" si="4"/>
        <v>0.8401869159</v>
      </c>
      <c r="O231" s="24">
        <v>0.1014</v>
      </c>
    </row>
    <row r="232" ht="15.75" customHeight="1">
      <c r="A232" s="23" t="s">
        <v>362</v>
      </c>
      <c r="B232" s="23" t="s">
        <v>363</v>
      </c>
      <c r="C232" s="23" t="s">
        <v>43</v>
      </c>
      <c r="D232" s="24">
        <v>2.0</v>
      </c>
      <c r="E232" s="24">
        <v>4000.0</v>
      </c>
      <c r="F232" s="24">
        <v>0.3151</v>
      </c>
      <c r="G232" s="6">
        <f t="shared" si="1"/>
        <v>15124.8</v>
      </c>
      <c r="H232" s="24">
        <v>302.0</v>
      </c>
      <c r="I232" s="24">
        <v>0.3151</v>
      </c>
      <c r="J232" s="24">
        <v>220.0</v>
      </c>
      <c r="K232" s="24">
        <v>534.0</v>
      </c>
      <c r="L232" s="1">
        <f t="shared" si="2"/>
        <v>314</v>
      </c>
      <c r="M232" s="1">
        <f t="shared" si="3"/>
        <v>82</v>
      </c>
      <c r="N232" s="1">
        <f t="shared" si="4"/>
        <v>0.3089171975</v>
      </c>
      <c r="O232" s="24">
        <v>0.3151</v>
      </c>
    </row>
    <row r="233" ht="15.75" customHeight="1">
      <c r="A233" s="23" t="s">
        <v>364</v>
      </c>
      <c r="B233" s="23" t="s">
        <v>363</v>
      </c>
      <c r="C233" s="23" t="s">
        <v>52</v>
      </c>
      <c r="D233" s="24">
        <v>1.0</v>
      </c>
      <c r="E233" s="24">
        <v>4000.0</v>
      </c>
      <c r="F233" s="24">
        <v>0.6521</v>
      </c>
      <c r="G233" s="6">
        <f t="shared" si="1"/>
        <v>31300.8</v>
      </c>
      <c r="H233" s="24">
        <v>213.0</v>
      </c>
      <c r="I233" s="24">
        <v>0.6521</v>
      </c>
      <c r="J233" s="24">
        <v>128.0</v>
      </c>
      <c r="K233" s="24">
        <v>450.0</v>
      </c>
      <c r="L233" s="1">
        <f t="shared" si="2"/>
        <v>322</v>
      </c>
      <c r="M233" s="1">
        <f t="shared" si="3"/>
        <v>85</v>
      </c>
      <c r="N233" s="1">
        <f t="shared" si="4"/>
        <v>0.3111801242</v>
      </c>
      <c r="O233" s="24">
        <v>0.6521</v>
      </c>
    </row>
    <row r="234" ht="15.75" customHeight="1">
      <c r="A234" s="23" t="s">
        <v>365</v>
      </c>
      <c r="B234" s="23" t="s">
        <v>363</v>
      </c>
      <c r="C234" s="23" t="s">
        <v>52</v>
      </c>
      <c r="D234" s="24">
        <v>2.0</v>
      </c>
      <c r="E234" s="24">
        <v>5000.0</v>
      </c>
      <c r="F234" s="24">
        <v>0.5123</v>
      </c>
      <c r="G234" s="6">
        <f t="shared" si="1"/>
        <v>30738</v>
      </c>
      <c r="H234" s="24">
        <v>364.0</v>
      </c>
      <c r="I234" s="24">
        <v>0.5123</v>
      </c>
      <c r="J234" s="24">
        <v>152.0</v>
      </c>
      <c r="K234" s="24">
        <v>546.0</v>
      </c>
      <c r="L234" s="1">
        <f t="shared" si="2"/>
        <v>394</v>
      </c>
      <c r="M234" s="1">
        <f t="shared" si="3"/>
        <v>212</v>
      </c>
      <c r="N234" s="1">
        <f t="shared" si="4"/>
        <v>0.5304568528</v>
      </c>
      <c r="O234" s="24">
        <v>0.5123</v>
      </c>
    </row>
    <row r="235" ht="15.75" customHeight="1">
      <c r="A235" s="23" t="s">
        <v>366</v>
      </c>
      <c r="B235" s="23" t="s">
        <v>363</v>
      </c>
      <c r="C235" s="23" t="s">
        <v>43</v>
      </c>
      <c r="D235" s="24">
        <v>1.0</v>
      </c>
      <c r="E235" s="24">
        <v>3200.0</v>
      </c>
      <c r="F235" s="24">
        <v>0.6274</v>
      </c>
      <c r="G235" s="6">
        <f t="shared" si="1"/>
        <v>24092.16</v>
      </c>
      <c r="H235" s="24">
        <v>251.0</v>
      </c>
      <c r="I235" s="24">
        <v>0.6274</v>
      </c>
      <c r="J235" s="24">
        <v>94.0</v>
      </c>
      <c r="K235" s="24">
        <v>528.0</v>
      </c>
      <c r="L235" s="1">
        <f t="shared" si="2"/>
        <v>434</v>
      </c>
      <c r="M235" s="1">
        <f t="shared" si="3"/>
        <v>157</v>
      </c>
      <c r="N235" s="1">
        <f t="shared" si="4"/>
        <v>0.3894009217</v>
      </c>
      <c r="O235" s="24">
        <v>0.6274</v>
      </c>
    </row>
    <row r="236" ht="15.75" customHeight="1">
      <c r="A236" s="23" t="s">
        <v>367</v>
      </c>
      <c r="B236" s="23" t="s">
        <v>368</v>
      </c>
      <c r="C236" s="23" t="s">
        <v>43</v>
      </c>
      <c r="D236" s="24">
        <v>2.0</v>
      </c>
      <c r="E236" s="24">
        <v>3500.0</v>
      </c>
      <c r="F236" s="24">
        <v>0.3973</v>
      </c>
      <c r="G236" s="6">
        <f t="shared" si="1"/>
        <v>16686.6</v>
      </c>
      <c r="H236" s="24">
        <v>343.0</v>
      </c>
      <c r="I236" s="24">
        <v>0.3973</v>
      </c>
      <c r="J236" s="24">
        <v>194.0</v>
      </c>
      <c r="K236" s="24">
        <v>471.0</v>
      </c>
      <c r="L236" s="1">
        <f t="shared" si="2"/>
        <v>277</v>
      </c>
      <c r="M236" s="1">
        <f t="shared" si="3"/>
        <v>149</v>
      </c>
      <c r="N236" s="1">
        <f t="shared" si="4"/>
        <v>0.5303249097</v>
      </c>
      <c r="O236" s="24">
        <v>0.3973</v>
      </c>
    </row>
    <row r="237" ht="15.75" customHeight="1">
      <c r="A237" s="23" t="s">
        <v>369</v>
      </c>
      <c r="B237" s="23" t="s">
        <v>45</v>
      </c>
      <c r="C237" s="23" t="s">
        <v>43</v>
      </c>
      <c r="D237" s="24">
        <v>1.0</v>
      </c>
      <c r="E237" s="24">
        <v>965.0</v>
      </c>
      <c r="F237" s="24">
        <v>0.3753</v>
      </c>
      <c r="G237" s="6">
        <f t="shared" si="1"/>
        <v>4345.974</v>
      </c>
      <c r="H237" s="24">
        <v>125.0</v>
      </c>
      <c r="I237" s="24">
        <v>0.3753</v>
      </c>
      <c r="J237" s="24">
        <v>50.0</v>
      </c>
      <c r="K237" s="24">
        <v>174.0</v>
      </c>
      <c r="L237" s="1">
        <f t="shared" si="2"/>
        <v>124</v>
      </c>
      <c r="M237" s="1">
        <f t="shared" si="3"/>
        <v>75</v>
      </c>
      <c r="N237" s="1">
        <f t="shared" si="4"/>
        <v>0.5838709677</v>
      </c>
      <c r="O237" s="24">
        <v>0.3753</v>
      </c>
    </row>
    <row r="238" ht="15.75" customHeight="1">
      <c r="A238" s="23" t="s">
        <v>370</v>
      </c>
      <c r="B238" s="23" t="s">
        <v>368</v>
      </c>
      <c r="C238" s="23" t="s">
        <v>52</v>
      </c>
      <c r="D238" s="24">
        <v>1.0</v>
      </c>
      <c r="E238" s="24">
        <v>3200.0</v>
      </c>
      <c r="F238" s="24">
        <v>0.3342</v>
      </c>
      <c r="G238" s="6">
        <f t="shared" si="1"/>
        <v>12833.28</v>
      </c>
      <c r="H238" s="24">
        <v>251.0</v>
      </c>
      <c r="I238" s="24">
        <v>0.3342</v>
      </c>
      <c r="J238" s="24">
        <v>138.0</v>
      </c>
      <c r="K238" s="24">
        <v>485.0</v>
      </c>
      <c r="L238" s="1">
        <f t="shared" si="2"/>
        <v>347</v>
      </c>
      <c r="M238" s="1">
        <f t="shared" si="3"/>
        <v>113</v>
      </c>
      <c r="N238" s="1">
        <f t="shared" si="4"/>
        <v>0.360518732</v>
      </c>
      <c r="O238" s="24">
        <v>0.3342</v>
      </c>
    </row>
    <row r="239" ht="15.75" customHeight="1">
      <c r="A239" s="23" t="s">
        <v>371</v>
      </c>
      <c r="B239" s="23" t="s">
        <v>368</v>
      </c>
      <c r="C239" s="23" t="s">
        <v>52</v>
      </c>
      <c r="D239" s="24">
        <v>2.0</v>
      </c>
      <c r="E239" s="24">
        <v>3500.0</v>
      </c>
      <c r="F239" s="24">
        <v>0.3616</v>
      </c>
      <c r="G239" s="6">
        <f t="shared" si="1"/>
        <v>15187.2</v>
      </c>
      <c r="H239" s="24">
        <v>404.0</v>
      </c>
      <c r="I239" s="24">
        <v>0.3616</v>
      </c>
      <c r="J239" s="24">
        <v>152.0</v>
      </c>
      <c r="K239" s="24">
        <v>547.0</v>
      </c>
      <c r="L239" s="1">
        <f t="shared" si="2"/>
        <v>395</v>
      </c>
      <c r="M239" s="1">
        <f t="shared" si="3"/>
        <v>252</v>
      </c>
      <c r="N239" s="1">
        <f t="shared" si="4"/>
        <v>0.6103797468</v>
      </c>
      <c r="O239" s="24">
        <v>0.3616</v>
      </c>
    </row>
    <row r="240" ht="15.75" customHeight="1">
      <c r="A240" s="23" t="s">
        <v>372</v>
      </c>
      <c r="B240" s="23" t="s">
        <v>368</v>
      </c>
      <c r="C240" s="23" t="s">
        <v>43</v>
      </c>
      <c r="D240" s="24">
        <v>1.0</v>
      </c>
      <c r="E240" s="24">
        <v>3000.0</v>
      </c>
      <c r="F240" s="24">
        <v>0.2658</v>
      </c>
      <c r="G240" s="6">
        <f t="shared" si="1"/>
        <v>9568.8</v>
      </c>
      <c r="H240" s="24">
        <v>161.0</v>
      </c>
      <c r="I240" s="24">
        <v>0.2658</v>
      </c>
      <c r="J240" s="24">
        <v>77.0</v>
      </c>
      <c r="K240" s="24">
        <v>432.0</v>
      </c>
      <c r="L240" s="1">
        <f t="shared" si="2"/>
        <v>355</v>
      </c>
      <c r="M240" s="1">
        <f t="shared" si="3"/>
        <v>84</v>
      </c>
      <c r="N240" s="1">
        <f t="shared" si="4"/>
        <v>0.2892957746</v>
      </c>
      <c r="O240" s="24">
        <v>0.2658</v>
      </c>
    </row>
    <row r="241" ht="15.75" customHeight="1">
      <c r="A241" s="23" t="s">
        <v>373</v>
      </c>
      <c r="B241" s="23" t="s">
        <v>374</v>
      </c>
      <c r="C241" s="23" t="s">
        <v>43</v>
      </c>
      <c r="D241" s="24">
        <v>1.0</v>
      </c>
      <c r="E241" s="24">
        <v>2600.0</v>
      </c>
      <c r="F241" s="24">
        <v>0.3863</v>
      </c>
      <c r="G241" s="6">
        <f t="shared" si="1"/>
        <v>12052.56</v>
      </c>
      <c r="H241" s="24">
        <v>408.0</v>
      </c>
      <c r="I241" s="24">
        <v>0.3863</v>
      </c>
      <c r="J241" s="24">
        <v>100.0</v>
      </c>
      <c r="K241" s="24">
        <v>565.0</v>
      </c>
      <c r="L241" s="1">
        <f t="shared" si="2"/>
        <v>465</v>
      </c>
      <c r="M241" s="1">
        <f t="shared" si="3"/>
        <v>308</v>
      </c>
      <c r="N241" s="1">
        <f t="shared" si="4"/>
        <v>0.6298924731</v>
      </c>
      <c r="O241" s="24">
        <v>0.3863</v>
      </c>
    </row>
    <row r="242" ht="15.75" customHeight="1">
      <c r="A242" s="23" t="s">
        <v>375</v>
      </c>
      <c r="B242" s="23" t="s">
        <v>374</v>
      </c>
      <c r="C242" s="23" t="s">
        <v>43</v>
      </c>
      <c r="D242" s="24">
        <v>2.0</v>
      </c>
      <c r="E242" s="24">
        <v>4000.0</v>
      </c>
      <c r="F242" s="24">
        <v>0.3151</v>
      </c>
      <c r="G242" s="6">
        <f t="shared" si="1"/>
        <v>15124.8</v>
      </c>
      <c r="H242" s="24">
        <v>284.0</v>
      </c>
      <c r="I242" s="24">
        <v>0.3151</v>
      </c>
      <c r="J242" s="24">
        <v>204.0</v>
      </c>
      <c r="K242" s="24">
        <v>494.0</v>
      </c>
      <c r="L242" s="1">
        <f t="shared" si="2"/>
        <v>290</v>
      </c>
      <c r="M242" s="1">
        <f t="shared" si="3"/>
        <v>80</v>
      </c>
      <c r="N242" s="1">
        <f t="shared" si="4"/>
        <v>0.3206896552</v>
      </c>
      <c r="O242" s="24">
        <v>0.3151</v>
      </c>
    </row>
    <row r="243" ht="15.75" customHeight="1">
      <c r="A243" s="23" t="s">
        <v>376</v>
      </c>
      <c r="B243" s="23" t="s">
        <v>374</v>
      </c>
      <c r="C243" s="23" t="s">
        <v>52</v>
      </c>
      <c r="D243" s="24">
        <v>1.0</v>
      </c>
      <c r="E243" s="24">
        <v>4000.0</v>
      </c>
      <c r="F243" s="24">
        <v>0.5562</v>
      </c>
      <c r="G243" s="6">
        <f t="shared" si="1"/>
        <v>26697.6</v>
      </c>
      <c r="H243" s="24">
        <v>443.0</v>
      </c>
      <c r="I243" s="24">
        <v>0.5562</v>
      </c>
      <c r="J243" s="24">
        <v>257.0</v>
      </c>
      <c r="K243" s="24">
        <v>903.0</v>
      </c>
      <c r="L243" s="1">
        <f t="shared" si="2"/>
        <v>646</v>
      </c>
      <c r="M243" s="1">
        <f t="shared" si="3"/>
        <v>186</v>
      </c>
      <c r="N243" s="1">
        <f t="shared" si="4"/>
        <v>0.3303405573</v>
      </c>
      <c r="O243" s="24">
        <v>0.5562</v>
      </c>
    </row>
    <row r="244" ht="15.75" customHeight="1">
      <c r="A244" s="23" t="s">
        <v>377</v>
      </c>
      <c r="B244" s="23" t="s">
        <v>374</v>
      </c>
      <c r="C244" s="23" t="s">
        <v>52</v>
      </c>
      <c r="D244" s="24">
        <v>2.0</v>
      </c>
      <c r="E244" s="24">
        <v>5100.0</v>
      </c>
      <c r="F244" s="24">
        <v>0.4493</v>
      </c>
      <c r="G244" s="6">
        <f t="shared" si="1"/>
        <v>27497.16</v>
      </c>
      <c r="H244" s="24">
        <v>718.0</v>
      </c>
      <c r="I244" s="24">
        <v>0.4493</v>
      </c>
      <c r="J244" s="24">
        <v>256.0</v>
      </c>
      <c r="K244" s="24">
        <v>916.0</v>
      </c>
      <c r="L244" s="1">
        <f t="shared" si="2"/>
        <v>660</v>
      </c>
      <c r="M244" s="1">
        <f t="shared" si="3"/>
        <v>462</v>
      </c>
      <c r="N244" s="1">
        <f t="shared" si="4"/>
        <v>0.66</v>
      </c>
      <c r="O244" s="24">
        <v>0.4493</v>
      </c>
    </row>
    <row r="245" ht="15.75" customHeight="1">
      <c r="A245" s="23" t="s">
        <v>378</v>
      </c>
      <c r="B245" s="23" t="s">
        <v>47</v>
      </c>
      <c r="C245" s="23" t="s">
        <v>43</v>
      </c>
      <c r="D245" s="24">
        <v>2.0</v>
      </c>
      <c r="E245" s="24">
        <v>5600.0</v>
      </c>
      <c r="F245" s="24">
        <v>0.3178</v>
      </c>
      <c r="G245" s="6">
        <f t="shared" si="1"/>
        <v>21356.16</v>
      </c>
      <c r="H245" s="24">
        <v>478.0</v>
      </c>
      <c r="I245" s="24">
        <v>0.3178</v>
      </c>
      <c r="J245" s="24">
        <v>265.0</v>
      </c>
      <c r="K245" s="24">
        <v>644.0</v>
      </c>
      <c r="L245" s="1">
        <f t="shared" si="2"/>
        <v>379</v>
      </c>
      <c r="M245" s="1">
        <f t="shared" si="3"/>
        <v>213</v>
      </c>
      <c r="N245" s="1">
        <f t="shared" si="4"/>
        <v>0.5496042216</v>
      </c>
      <c r="O245" s="24">
        <v>0.3178</v>
      </c>
    </row>
    <row r="246" ht="15.75" customHeight="1">
      <c r="A246" s="23" t="s">
        <v>379</v>
      </c>
      <c r="B246" s="23" t="s">
        <v>47</v>
      </c>
      <c r="C246" s="23" t="s">
        <v>52</v>
      </c>
      <c r="D246" s="24">
        <v>1.0</v>
      </c>
      <c r="E246" s="24">
        <v>5000.0</v>
      </c>
      <c r="F246" s="24">
        <v>0.5123</v>
      </c>
      <c r="G246" s="6">
        <f t="shared" si="1"/>
        <v>30738</v>
      </c>
      <c r="H246" s="24">
        <v>533.0</v>
      </c>
      <c r="I246" s="24">
        <v>0.5123</v>
      </c>
      <c r="J246" s="24">
        <v>236.0</v>
      </c>
      <c r="K246" s="24">
        <v>829.0</v>
      </c>
      <c r="L246" s="1">
        <f t="shared" si="2"/>
        <v>593</v>
      </c>
      <c r="M246" s="1">
        <f t="shared" si="3"/>
        <v>297</v>
      </c>
      <c r="N246" s="1">
        <f t="shared" si="4"/>
        <v>0.5006745363</v>
      </c>
      <c r="O246" s="24">
        <v>0.5123</v>
      </c>
    </row>
    <row r="247" ht="15.75" customHeight="1">
      <c r="A247" s="23" t="s">
        <v>380</v>
      </c>
      <c r="B247" s="23" t="s">
        <v>47</v>
      </c>
      <c r="C247" s="23" t="s">
        <v>52</v>
      </c>
      <c r="D247" s="24">
        <v>2.0</v>
      </c>
      <c r="E247" s="24">
        <v>6000.0</v>
      </c>
      <c r="F247" s="24">
        <v>0.3699</v>
      </c>
      <c r="G247" s="6">
        <f t="shared" si="1"/>
        <v>26632.8</v>
      </c>
      <c r="H247" s="24">
        <v>566.0</v>
      </c>
      <c r="I247" s="24">
        <v>0.3699</v>
      </c>
      <c r="J247" s="24">
        <v>244.0</v>
      </c>
      <c r="K247" s="24">
        <v>872.0</v>
      </c>
      <c r="L247" s="1">
        <f t="shared" si="2"/>
        <v>628</v>
      </c>
      <c r="M247" s="1">
        <f t="shared" si="3"/>
        <v>322</v>
      </c>
      <c r="N247" s="1">
        <f t="shared" si="4"/>
        <v>0.5101910828</v>
      </c>
      <c r="O247" s="24">
        <v>0.3699</v>
      </c>
    </row>
    <row r="248" ht="15.75" customHeight="1">
      <c r="G248" s="6"/>
      <c r="K248" s="8"/>
      <c r="O248" s="8"/>
    </row>
    <row r="249" ht="15.75" customHeight="1">
      <c r="G249" s="6"/>
      <c r="K249" s="8"/>
      <c r="O249" s="8"/>
    </row>
    <row r="250" ht="15.75" customHeight="1">
      <c r="G250" s="6"/>
      <c r="K250" s="8"/>
      <c r="O250" s="8"/>
    </row>
    <row r="251" ht="15.75" customHeight="1">
      <c r="G251" s="6"/>
      <c r="K251" s="8"/>
      <c r="O251" s="8"/>
    </row>
    <row r="252" ht="15.75" customHeight="1">
      <c r="G252" s="6"/>
      <c r="K252" s="8"/>
      <c r="O252" s="8"/>
    </row>
    <row r="253" ht="15.75" customHeight="1">
      <c r="G253" s="6"/>
      <c r="K253" s="8"/>
      <c r="O253" s="8"/>
    </row>
    <row r="254" ht="15.75" customHeight="1">
      <c r="G254" s="6"/>
      <c r="K254" s="8"/>
      <c r="O254" s="8"/>
    </row>
    <row r="255" ht="15.75" customHeight="1">
      <c r="G255" s="6"/>
      <c r="K255" s="8"/>
      <c r="O255" s="8"/>
    </row>
    <row r="256" ht="15.75" customHeight="1">
      <c r="G256" s="6"/>
      <c r="K256" s="8"/>
      <c r="O256" s="8"/>
    </row>
    <row r="257" ht="15.75" customHeight="1">
      <c r="G257" s="6"/>
      <c r="K257" s="8"/>
      <c r="O257" s="8"/>
    </row>
    <row r="258" ht="15.75" customHeight="1">
      <c r="G258" s="6"/>
      <c r="K258" s="8"/>
      <c r="O258" s="8"/>
    </row>
    <row r="259" ht="15.75" customHeight="1">
      <c r="G259" s="6"/>
      <c r="K259" s="8"/>
      <c r="O259" s="8"/>
    </row>
    <row r="260" ht="15.75" customHeight="1">
      <c r="G260" s="6"/>
      <c r="K260" s="8"/>
      <c r="O260" s="8"/>
    </row>
    <row r="261" ht="15.75" customHeight="1">
      <c r="G261" s="6"/>
      <c r="K261" s="8"/>
      <c r="O261" s="8"/>
    </row>
    <row r="262" ht="15.75" customHeight="1">
      <c r="G262" s="6"/>
      <c r="K262" s="8"/>
      <c r="O262" s="8"/>
    </row>
    <row r="263" ht="15.75" customHeight="1">
      <c r="G263" s="6"/>
      <c r="K263" s="8"/>
      <c r="O263" s="8"/>
    </row>
    <row r="264" ht="15.75" customHeight="1">
      <c r="G264" s="6"/>
      <c r="K264" s="8"/>
      <c r="O264" s="8"/>
    </row>
    <row r="265" ht="15.75" customHeight="1">
      <c r="G265" s="6"/>
      <c r="K265" s="8"/>
      <c r="O265" s="8"/>
    </row>
    <row r="266" ht="15.75" customHeight="1">
      <c r="G266" s="6"/>
      <c r="K266" s="8"/>
      <c r="O266" s="8"/>
    </row>
    <row r="267" ht="15.75" customHeight="1">
      <c r="G267" s="6"/>
      <c r="K267" s="8"/>
      <c r="O267" s="8"/>
    </row>
    <row r="268" ht="15.75" customHeight="1">
      <c r="G268" s="6"/>
      <c r="K268" s="8"/>
      <c r="O268" s="8"/>
    </row>
    <row r="269" ht="15.75" customHeight="1">
      <c r="G269" s="6"/>
      <c r="K269" s="8"/>
      <c r="O269" s="8"/>
    </row>
    <row r="270" ht="15.75" customHeight="1">
      <c r="G270" s="6"/>
      <c r="K270" s="8"/>
      <c r="O270" s="8"/>
    </row>
    <row r="271" ht="15.75" customHeight="1">
      <c r="G271" s="6"/>
      <c r="K271" s="8"/>
      <c r="O271" s="8"/>
    </row>
    <row r="272" ht="15.75" customHeight="1">
      <c r="G272" s="6"/>
      <c r="K272" s="8"/>
      <c r="O272" s="8"/>
    </row>
    <row r="273" ht="15.75" customHeight="1">
      <c r="G273" s="6"/>
      <c r="K273" s="8"/>
      <c r="O273" s="8"/>
    </row>
    <row r="274" ht="15.75" customHeight="1">
      <c r="G274" s="6"/>
      <c r="K274" s="8"/>
      <c r="O274" s="8"/>
    </row>
    <row r="275" ht="15.75" customHeight="1">
      <c r="G275" s="6"/>
      <c r="K275" s="8"/>
      <c r="O275" s="8"/>
    </row>
    <row r="276" ht="15.75" customHeight="1">
      <c r="G276" s="6"/>
      <c r="K276" s="8"/>
      <c r="O276" s="8"/>
    </row>
    <row r="277" ht="15.75" customHeight="1">
      <c r="G277" s="6"/>
      <c r="K277" s="8"/>
      <c r="O277" s="8"/>
    </row>
    <row r="278" ht="15.75" customHeight="1">
      <c r="G278" s="6"/>
      <c r="K278" s="8"/>
      <c r="O278" s="8"/>
    </row>
    <row r="279" ht="15.75" customHeight="1">
      <c r="G279" s="6"/>
      <c r="K279" s="8"/>
      <c r="O279" s="8"/>
    </row>
    <row r="280" ht="15.75" customHeight="1">
      <c r="G280" s="6"/>
      <c r="K280" s="8"/>
      <c r="O280" s="8"/>
    </row>
    <row r="281" ht="15.75" customHeight="1">
      <c r="G281" s="6"/>
      <c r="K281" s="8"/>
      <c r="O281" s="8"/>
    </row>
    <row r="282" ht="15.75" customHeight="1">
      <c r="G282" s="6"/>
      <c r="K282" s="8"/>
      <c r="O282" s="8"/>
    </row>
    <row r="283" ht="15.75" customHeight="1">
      <c r="G283" s="6"/>
      <c r="K283" s="8"/>
      <c r="O283" s="8"/>
    </row>
    <row r="284" ht="15.75" customHeight="1">
      <c r="G284" s="6"/>
      <c r="K284" s="8"/>
      <c r="O284" s="8"/>
    </row>
    <row r="285" ht="15.75" customHeight="1">
      <c r="G285" s="6"/>
      <c r="K285" s="8"/>
      <c r="O285" s="8"/>
    </row>
    <row r="286" ht="15.75" customHeight="1">
      <c r="G286" s="6"/>
      <c r="K286" s="8"/>
      <c r="O286" s="8"/>
    </row>
    <row r="287" ht="15.75" customHeight="1">
      <c r="G287" s="6"/>
      <c r="K287" s="8"/>
      <c r="O287" s="8"/>
    </row>
    <row r="288" ht="15.75" customHeight="1">
      <c r="G288" s="6"/>
      <c r="K288" s="8"/>
      <c r="O288" s="8"/>
    </row>
    <row r="289" ht="15.75" customHeight="1">
      <c r="G289" s="6"/>
      <c r="K289" s="8"/>
      <c r="O289" s="8"/>
    </row>
    <row r="290" ht="15.75" customHeight="1">
      <c r="G290" s="6"/>
      <c r="K290" s="8"/>
      <c r="O290" s="8"/>
    </row>
    <row r="291" ht="15.75" customHeight="1">
      <c r="G291" s="6"/>
      <c r="K291" s="8"/>
      <c r="O291" s="8"/>
    </row>
    <row r="292" ht="15.75" customHeight="1">
      <c r="G292" s="6"/>
      <c r="K292" s="8"/>
      <c r="O292" s="8"/>
    </row>
    <row r="293" ht="15.75" customHeight="1">
      <c r="G293" s="6"/>
      <c r="K293" s="8"/>
      <c r="O293" s="8"/>
    </row>
    <row r="294" ht="15.75" customHeight="1">
      <c r="G294" s="6"/>
      <c r="K294" s="8"/>
      <c r="O294" s="8"/>
    </row>
    <row r="295" ht="15.75" customHeight="1">
      <c r="G295" s="6"/>
      <c r="K295" s="8"/>
      <c r="O295" s="8"/>
    </row>
    <row r="296" ht="15.75" customHeight="1">
      <c r="G296" s="6"/>
      <c r="K296" s="8"/>
      <c r="O296" s="8"/>
    </row>
    <row r="297" ht="15.75" customHeight="1">
      <c r="G297" s="6"/>
      <c r="K297" s="8"/>
      <c r="O297" s="8"/>
    </row>
    <row r="298" ht="15.75" customHeight="1">
      <c r="G298" s="6"/>
      <c r="K298" s="8"/>
      <c r="O298" s="8"/>
    </row>
    <row r="299" ht="15.75" customHeight="1">
      <c r="G299" s="6"/>
      <c r="K299" s="8"/>
      <c r="O299" s="8"/>
    </row>
    <row r="300" ht="15.75" customHeight="1">
      <c r="G300" s="6"/>
      <c r="K300" s="8"/>
      <c r="O300" s="8"/>
    </row>
    <row r="301" ht="15.75" customHeight="1">
      <c r="G301" s="6"/>
      <c r="K301" s="8"/>
      <c r="O301" s="8"/>
    </row>
    <row r="302" ht="15.75" customHeight="1">
      <c r="G302" s="6"/>
      <c r="K302" s="8"/>
      <c r="O302" s="8"/>
    </row>
    <row r="303" ht="15.75" customHeight="1">
      <c r="G303" s="6"/>
      <c r="K303" s="8"/>
      <c r="O303" s="8"/>
    </row>
    <row r="304" ht="15.75" customHeight="1">
      <c r="G304" s="6"/>
      <c r="K304" s="8"/>
      <c r="O304" s="8"/>
    </row>
    <row r="305" ht="15.75" customHeight="1">
      <c r="G305" s="6"/>
      <c r="K305" s="8"/>
      <c r="O305" s="8"/>
    </row>
    <row r="306" ht="15.75" customHeight="1">
      <c r="G306" s="6"/>
      <c r="K306" s="8"/>
      <c r="O306" s="8"/>
    </row>
    <row r="307" ht="15.75" customHeight="1">
      <c r="G307" s="6"/>
      <c r="K307" s="8"/>
      <c r="O307" s="8"/>
    </row>
    <row r="308" ht="15.75" customHeight="1">
      <c r="G308" s="6"/>
      <c r="K308" s="8"/>
      <c r="O308" s="8"/>
    </row>
    <row r="309" ht="15.75" customHeight="1">
      <c r="G309" s="6"/>
      <c r="K309" s="8"/>
      <c r="O309" s="8"/>
    </row>
    <row r="310" ht="15.75" customHeight="1">
      <c r="G310" s="6"/>
      <c r="K310" s="8"/>
      <c r="O310" s="8"/>
    </row>
    <row r="311" ht="15.75" customHeight="1">
      <c r="G311" s="6"/>
      <c r="K311" s="8"/>
      <c r="O311" s="8"/>
    </row>
    <row r="312" ht="15.75" customHeight="1">
      <c r="G312" s="6"/>
      <c r="K312" s="8"/>
      <c r="O312" s="8"/>
    </row>
    <row r="313" ht="15.75" customHeight="1">
      <c r="G313" s="6"/>
      <c r="K313" s="8"/>
      <c r="O313" s="8"/>
    </row>
    <row r="314" ht="15.75" customHeight="1">
      <c r="G314" s="6"/>
      <c r="K314" s="8"/>
      <c r="O314" s="8"/>
    </row>
    <row r="315" ht="15.75" customHeight="1">
      <c r="G315" s="6"/>
      <c r="K315" s="8"/>
      <c r="O315" s="8"/>
    </row>
    <row r="316" ht="15.75" customHeight="1">
      <c r="G316" s="6"/>
      <c r="K316" s="8"/>
      <c r="O316" s="8"/>
    </row>
    <row r="317" ht="15.75" customHeight="1">
      <c r="G317" s="6"/>
      <c r="K317" s="8"/>
      <c r="O317" s="8"/>
    </row>
    <row r="318" ht="15.75" customHeight="1">
      <c r="G318" s="6"/>
      <c r="K318" s="8"/>
      <c r="O318" s="8"/>
    </row>
    <row r="319" ht="15.75" customHeight="1">
      <c r="G319" s="6"/>
      <c r="K319" s="8"/>
      <c r="O319" s="8"/>
    </row>
    <row r="320" ht="15.75" customHeight="1">
      <c r="G320" s="6"/>
      <c r="K320" s="8"/>
      <c r="O320" s="8"/>
    </row>
    <row r="321" ht="15.75" customHeight="1">
      <c r="G321" s="6"/>
      <c r="K321" s="8"/>
      <c r="O321" s="8"/>
    </row>
    <row r="322" ht="15.75" customHeight="1">
      <c r="G322" s="6"/>
      <c r="K322" s="8"/>
      <c r="O322" s="8"/>
    </row>
    <row r="323" ht="15.75" customHeight="1">
      <c r="G323" s="6"/>
      <c r="K323" s="8"/>
      <c r="O323" s="8"/>
    </row>
    <row r="324" ht="15.75" customHeight="1">
      <c r="G324" s="6"/>
      <c r="K324" s="8"/>
      <c r="O324" s="8"/>
    </row>
    <row r="325" ht="15.75" customHeight="1">
      <c r="G325" s="6"/>
      <c r="K325" s="8"/>
      <c r="O325" s="8"/>
    </row>
    <row r="326" ht="15.75" customHeight="1">
      <c r="G326" s="6"/>
      <c r="K326" s="8"/>
      <c r="O326" s="8"/>
    </row>
    <row r="327" ht="15.75" customHeight="1">
      <c r="G327" s="6"/>
      <c r="K327" s="8"/>
      <c r="O327" s="8"/>
    </row>
    <row r="328" ht="15.75" customHeight="1">
      <c r="G328" s="6"/>
      <c r="K328" s="8"/>
      <c r="O328" s="8"/>
    </row>
    <row r="329" ht="15.75" customHeight="1">
      <c r="G329" s="6"/>
      <c r="K329" s="8"/>
      <c r="O329" s="8"/>
    </row>
    <row r="330" ht="15.75" customHeight="1">
      <c r="G330" s="6"/>
      <c r="K330" s="8"/>
      <c r="O330" s="8"/>
    </row>
    <row r="331" ht="15.75" customHeight="1">
      <c r="G331" s="6"/>
      <c r="K331" s="8"/>
      <c r="O331" s="8"/>
    </row>
    <row r="332" ht="15.75" customHeight="1">
      <c r="G332" s="6"/>
      <c r="K332" s="8"/>
      <c r="O332" s="8"/>
    </row>
    <row r="333" ht="15.75" customHeight="1">
      <c r="G333" s="6"/>
      <c r="K333" s="8"/>
      <c r="O333" s="8"/>
    </row>
    <row r="334" ht="15.75" customHeight="1">
      <c r="G334" s="6"/>
      <c r="K334" s="8"/>
      <c r="O334" s="8"/>
    </row>
    <row r="335" ht="15.75" customHeight="1">
      <c r="G335" s="6"/>
      <c r="K335" s="8"/>
      <c r="O335" s="8"/>
    </row>
    <row r="336" ht="15.75" customHeight="1">
      <c r="G336" s="6"/>
      <c r="K336" s="8"/>
      <c r="O336" s="8"/>
    </row>
    <row r="337" ht="15.75" customHeight="1">
      <c r="G337" s="6"/>
      <c r="K337" s="8"/>
      <c r="O337" s="8"/>
    </row>
    <row r="338" ht="15.75" customHeight="1">
      <c r="G338" s="6"/>
      <c r="K338" s="8"/>
      <c r="O338" s="8"/>
    </row>
    <row r="339" ht="15.75" customHeight="1">
      <c r="G339" s="6"/>
      <c r="K339" s="8"/>
      <c r="O339" s="8"/>
    </row>
    <row r="340" ht="15.75" customHeight="1">
      <c r="G340" s="6"/>
      <c r="K340" s="8"/>
      <c r="O340" s="8"/>
    </row>
    <row r="341" ht="15.75" customHeight="1">
      <c r="G341" s="6"/>
      <c r="K341" s="8"/>
      <c r="O341" s="8"/>
    </row>
    <row r="342" ht="15.75" customHeight="1">
      <c r="G342" s="6"/>
      <c r="K342" s="8"/>
      <c r="O342" s="8"/>
    </row>
    <row r="343" ht="15.75" customHeight="1">
      <c r="G343" s="6"/>
      <c r="K343" s="8"/>
      <c r="O343" s="8"/>
    </row>
    <row r="344" ht="15.75" customHeight="1">
      <c r="G344" s="6"/>
      <c r="K344" s="8"/>
      <c r="O344" s="8"/>
    </row>
    <row r="345" ht="15.75" customHeight="1">
      <c r="G345" s="6"/>
      <c r="K345" s="8"/>
      <c r="O345" s="8"/>
    </row>
    <row r="346" ht="15.75" customHeight="1">
      <c r="G346" s="6"/>
      <c r="K346" s="8"/>
      <c r="O346" s="8"/>
    </row>
    <row r="347" ht="15.75" customHeight="1">
      <c r="G347" s="6"/>
      <c r="K347" s="8"/>
      <c r="O347" s="8"/>
    </row>
    <row r="348" ht="15.75" customHeight="1">
      <c r="G348" s="6"/>
      <c r="K348" s="8"/>
      <c r="O348" s="8"/>
    </row>
    <row r="349" ht="15.75" customHeight="1">
      <c r="G349" s="6"/>
      <c r="K349" s="8"/>
      <c r="O349" s="8"/>
    </row>
    <row r="350" ht="15.75" customHeight="1">
      <c r="G350" s="6"/>
      <c r="K350" s="8"/>
      <c r="O350" s="8"/>
    </row>
    <row r="351" ht="15.75" customHeight="1">
      <c r="G351" s="6"/>
      <c r="K351" s="8"/>
      <c r="O351" s="8"/>
    </row>
    <row r="352" ht="15.75" customHeight="1">
      <c r="G352" s="6"/>
      <c r="K352" s="8"/>
      <c r="O352" s="8"/>
    </row>
    <row r="353" ht="15.75" customHeight="1">
      <c r="G353" s="6"/>
      <c r="K353" s="8"/>
      <c r="O353" s="8"/>
    </row>
    <row r="354" ht="15.75" customHeight="1">
      <c r="G354" s="6"/>
      <c r="K354" s="8"/>
      <c r="O354" s="8"/>
    </row>
    <row r="355" ht="15.75" customHeight="1">
      <c r="G355" s="6"/>
      <c r="K355" s="8"/>
      <c r="O355" s="8"/>
    </row>
    <row r="356" ht="15.75" customHeight="1">
      <c r="G356" s="6"/>
      <c r="K356" s="8"/>
      <c r="O356" s="8"/>
    </row>
    <row r="357" ht="15.75" customHeight="1">
      <c r="G357" s="6"/>
      <c r="K357" s="8"/>
      <c r="O357" s="8"/>
    </row>
    <row r="358" ht="15.75" customHeight="1">
      <c r="G358" s="6"/>
      <c r="K358" s="8"/>
      <c r="O358" s="8"/>
    </row>
    <row r="359" ht="15.75" customHeight="1">
      <c r="G359" s="6"/>
      <c r="K359" s="8"/>
      <c r="O359" s="8"/>
    </row>
    <row r="360" ht="15.75" customHeight="1">
      <c r="G360" s="6"/>
      <c r="K360" s="8"/>
      <c r="O360" s="8"/>
    </row>
    <row r="361" ht="15.75" customHeight="1">
      <c r="G361" s="6"/>
      <c r="K361" s="8"/>
      <c r="O361" s="8"/>
    </row>
    <row r="362" ht="15.75" customHeight="1">
      <c r="G362" s="6"/>
      <c r="K362" s="8"/>
      <c r="O362" s="8"/>
    </row>
    <row r="363" ht="15.75" customHeight="1">
      <c r="G363" s="6"/>
      <c r="K363" s="8"/>
      <c r="O363" s="8"/>
    </row>
    <row r="364" ht="15.75" customHeight="1">
      <c r="G364" s="6"/>
      <c r="K364" s="8"/>
      <c r="O364" s="8"/>
    </row>
    <row r="365" ht="15.75" customHeight="1">
      <c r="G365" s="6"/>
      <c r="K365" s="8"/>
      <c r="O365" s="8"/>
    </row>
    <row r="366" ht="15.75" customHeight="1">
      <c r="G366" s="6"/>
      <c r="K366" s="8"/>
      <c r="O366" s="8"/>
    </row>
    <row r="367" ht="15.75" customHeight="1">
      <c r="G367" s="6"/>
      <c r="K367" s="8"/>
      <c r="O367" s="8"/>
    </row>
    <row r="368" ht="15.75" customHeight="1">
      <c r="G368" s="6"/>
      <c r="K368" s="8"/>
      <c r="O368" s="8"/>
    </row>
    <row r="369" ht="15.75" customHeight="1">
      <c r="G369" s="6"/>
      <c r="K369" s="8"/>
      <c r="O369" s="8"/>
    </row>
    <row r="370" ht="15.75" customHeight="1">
      <c r="G370" s="6"/>
      <c r="K370" s="8"/>
      <c r="O370" s="8"/>
    </row>
    <row r="371" ht="15.75" customHeight="1">
      <c r="G371" s="6"/>
      <c r="K371" s="8"/>
      <c r="O371" s="8"/>
    </row>
    <row r="372" ht="15.75" customHeight="1">
      <c r="G372" s="6"/>
      <c r="K372" s="8"/>
      <c r="O372" s="8"/>
    </row>
    <row r="373" ht="15.75" customHeight="1">
      <c r="G373" s="6"/>
      <c r="K373" s="8"/>
      <c r="O373" s="8"/>
    </row>
    <row r="374" ht="15.75" customHeight="1">
      <c r="G374" s="6"/>
      <c r="K374" s="8"/>
      <c r="O374" s="8"/>
    </row>
    <row r="375" ht="15.75" customHeight="1">
      <c r="G375" s="6"/>
      <c r="K375" s="8"/>
      <c r="O375" s="8"/>
    </row>
    <row r="376" ht="15.75" customHeight="1">
      <c r="G376" s="6"/>
      <c r="K376" s="8"/>
      <c r="O376" s="8"/>
    </row>
    <row r="377" ht="15.75" customHeight="1">
      <c r="G377" s="6"/>
      <c r="K377" s="8"/>
      <c r="O377" s="8"/>
    </row>
    <row r="378" ht="15.75" customHeight="1">
      <c r="G378" s="6"/>
      <c r="K378" s="8"/>
      <c r="O378" s="8"/>
    </row>
    <row r="379" ht="15.75" customHeight="1">
      <c r="G379" s="6"/>
      <c r="K379" s="8"/>
      <c r="O379" s="8"/>
    </row>
    <row r="380" ht="15.75" customHeight="1">
      <c r="G380" s="6"/>
      <c r="K380" s="8"/>
      <c r="O380" s="8"/>
    </row>
    <row r="381" ht="15.75" customHeight="1">
      <c r="G381" s="6"/>
      <c r="K381" s="8"/>
      <c r="O381" s="8"/>
    </row>
    <row r="382" ht="15.75" customHeight="1">
      <c r="G382" s="6"/>
      <c r="K382" s="8"/>
      <c r="O382" s="8"/>
    </row>
    <row r="383" ht="15.75" customHeight="1">
      <c r="G383" s="6"/>
      <c r="K383" s="8"/>
      <c r="O383" s="8"/>
    </row>
    <row r="384" ht="15.75" customHeight="1">
      <c r="G384" s="6"/>
      <c r="K384" s="8"/>
      <c r="O384" s="8"/>
    </row>
    <row r="385" ht="15.75" customHeight="1">
      <c r="G385" s="6"/>
      <c r="K385" s="8"/>
      <c r="O385" s="8"/>
    </row>
    <row r="386" ht="15.75" customHeight="1">
      <c r="G386" s="6"/>
      <c r="K386" s="8"/>
      <c r="O386" s="8"/>
    </row>
    <row r="387" ht="15.75" customHeight="1">
      <c r="G387" s="6"/>
      <c r="K387" s="8"/>
      <c r="O387" s="8"/>
    </row>
    <row r="388" ht="15.75" customHeight="1">
      <c r="G388" s="6"/>
      <c r="K388" s="8"/>
      <c r="O388" s="8"/>
    </row>
    <row r="389" ht="15.75" customHeight="1">
      <c r="G389" s="6"/>
      <c r="K389" s="8"/>
      <c r="O389" s="8"/>
    </row>
    <row r="390" ht="15.75" customHeight="1">
      <c r="G390" s="6"/>
      <c r="K390" s="8"/>
      <c r="O390" s="8"/>
    </row>
    <row r="391" ht="15.75" customHeight="1">
      <c r="G391" s="6"/>
      <c r="K391" s="8"/>
      <c r="O391" s="8"/>
    </row>
    <row r="392" ht="15.75" customHeight="1">
      <c r="G392" s="6"/>
      <c r="K392" s="8"/>
      <c r="O392" s="8"/>
    </row>
    <row r="393" ht="15.75" customHeight="1">
      <c r="G393" s="6"/>
      <c r="K393" s="8"/>
      <c r="O393" s="8"/>
    </row>
    <row r="394" ht="15.75" customHeight="1">
      <c r="G394" s="6"/>
      <c r="K394" s="8"/>
      <c r="O394" s="8"/>
    </row>
    <row r="395" ht="15.75" customHeight="1">
      <c r="G395" s="6"/>
      <c r="K395" s="8"/>
      <c r="O395" s="8"/>
    </row>
    <row r="396" ht="15.75" customHeight="1">
      <c r="G396" s="6"/>
      <c r="K396" s="8"/>
      <c r="O396" s="8"/>
    </row>
    <row r="397" ht="15.75" customHeight="1">
      <c r="G397" s="6"/>
      <c r="K397" s="8"/>
      <c r="O397" s="8"/>
    </row>
    <row r="398" ht="15.75" customHeight="1">
      <c r="G398" s="6"/>
      <c r="K398" s="8"/>
      <c r="O398" s="8"/>
    </row>
    <row r="399" ht="15.75" customHeight="1">
      <c r="G399" s="6"/>
      <c r="K399" s="8"/>
      <c r="O399" s="8"/>
    </row>
    <row r="400" ht="15.75" customHeight="1">
      <c r="G400" s="6"/>
      <c r="K400" s="8"/>
      <c r="O400" s="8"/>
    </row>
    <row r="401" ht="15.75" customHeight="1">
      <c r="G401" s="6"/>
      <c r="K401" s="8"/>
      <c r="O401" s="8"/>
    </row>
    <row r="402" ht="15.75" customHeight="1">
      <c r="G402" s="6"/>
      <c r="K402" s="8"/>
      <c r="O402" s="8"/>
    </row>
    <row r="403" ht="15.75" customHeight="1">
      <c r="G403" s="6"/>
      <c r="K403" s="8"/>
      <c r="O403" s="8"/>
    </row>
    <row r="404" ht="15.75" customHeight="1">
      <c r="G404" s="6"/>
      <c r="K404" s="8"/>
      <c r="O404" s="8"/>
    </row>
    <row r="405" ht="15.75" customHeight="1">
      <c r="G405" s="6"/>
      <c r="K405" s="8"/>
      <c r="O405" s="8"/>
    </row>
    <row r="406" ht="15.75" customHeight="1">
      <c r="G406" s="6"/>
      <c r="K406" s="8"/>
      <c r="O406" s="8"/>
    </row>
    <row r="407" ht="15.75" customHeight="1">
      <c r="G407" s="6"/>
      <c r="K407" s="8"/>
      <c r="O407" s="8"/>
    </row>
    <row r="408" ht="15.75" customHeight="1">
      <c r="G408" s="6"/>
      <c r="K408" s="8"/>
      <c r="O408" s="8"/>
    </row>
    <row r="409" ht="15.75" customHeight="1">
      <c r="G409" s="6"/>
      <c r="K409" s="8"/>
      <c r="O409" s="8"/>
    </row>
    <row r="410" ht="15.75" customHeight="1">
      <c r="G410" s="6"/>
      <c r="K410" s="8"/>
      <c r="O410" s="8"/>
    </row>
    <row r="411" ht="15.75" customHeight="1">
      <c r="G411" s="6"/>
      <c r="K411" s="8"/>
      <c r="O411" s="8"/>
    </row>
    <row r="412" ht="15.75" customHeight="1">
      <c r="G412" s="6"/>
      <c r="K412" s="8"/>
      <c r="O412" s="8"/>
    </row>
    <row r="413" ht="15.75" customHeight="1">
      <c r="G413" s="6"/>
      <c r="K413" s="8"/>
      <c r="O413" s="8"/>
    </row>
    <row r="414" ht="15.75" customHeight="1">
      <c r="G414" s="6"/>
      <c r="K414" s="8"/>
      <c r="O414" s="8"/>
    </row>
    <row r="415" ht="15.75" customHeight="1">
      <c r="G415" s="6"/>
      <c r="K415" s="8"/>
      <c r="O415" s="8"/>
    </row>
    <row r="416" ht="15.75" customHeight="1">
      <c r="G416" s="6"/>
      <c r="K416" s="8"/>
      <c r="O416" s="8"/>
    </row>
    <row r="417" ht="15.75" customHeight="1">
      <c r="G417" s="6"/>
      <c r="K417" s="8"/>
      <c r="O417" s="8"/>
    </row>
    <row r="418" ht="15.75" customHeight="1">
      <c r="G418" s="6"/>
      <c r="K418" s="8"/>
      <c r="O418" s="8"/>
    </row>
    <row r="419" ht="15.75" customHeight="1">
      <c r="G419" s="6"/>
      <c r="K419" s="8"/>
      <c r="O419" s="8"/>
    </row>
    <row r="420" ht="15.75" customHeight="1">
      <c r="G420" s="6"/>
      <c r="K420" s="8"/>
      <c r="O420" s="8"/>
    </row>
    <row r="421" ht="15.75" customHeight="1">
      <c r="G421" s="6"/>
      <c r="K421" s="8"/>
      <c r="O421" s="8"/>
    </row>
    <row r="422" ht="15.75" customHeight="1">
      <c r="G422" s="6"/>
      <c r="K422" s="8"/>
      <c r="O422" s="8"/>
    </row>
    <row r="423" ht="15.75" customHeight="1">
      <c r="G423" s="6"/>
      <c r="K423" s="8"/>
      <c r="O423" s="8"/>
    </row>
    <row r="424" ht="15.75" customHeight="1">
      <c r="G424" s="6"/>
      <c r="K424" s="8"/>
      <c r="O424" s="8"/>
    </row>
    <row r="425" ht="15.75" customHeight="1">
      <c r="G425" s="6"/>
      <c r="K425" s="8"/>
      <c r="O425" s="8"/>
    </row>
    <row r="426" ht="15.75" customHeight="1">
      <c r="G426" s="6"/>
      <c r="K426" s="8"/>
      <c r="O426" s="8"/>
    </row>
    <row r="427" ht="15.75" customHeight="1">
      <c r="G427" s="6"/>
      <c r="K427" s="8"/>
      <c r="O427" s="8"/>
    </row>
    <row r="428" ht="15.75" customHeight="1">
      <c r="G428" s="6"/>
      <c r="K428" s="8"/>
      <c r="O428" s="8"/>
    </row>
    <row r="429" ht="15.75" customHeight="1">
      <c r="G429" s="6"/>
      <c r="K429" s="8"/>
      <c r="O429" s="8"/>
    </row>
    <row r="430" ht="15.75" customHeight="1">
      <c r="G430" s="6"/>
      <c r="K430" s="8"/>
      <c r="O430" s="8"/>
    </row>
    <row r="431" ht="15.75" customHeight="1">
      <c r="G431" s="6"/>
      <c r="K431" s="8"/>
      <c r="O431" s="8"/>
    </row>
    <row r="432" ht="15.75" customHeight="1">
      <c r="G432" s="6"/>
      <c r="K432" s="8"/>
      <c r="O432" s="8"/>
    </row>
    <row r="433" ht="15.75" customHeight="1">
      <c r="G433" s="6"/>
      <c r="K433" s="8"/>
      <c r="O433" s="8"/>
    </row>
    <row r="434" ht="15.75" customHeight="1">
      <c r="G434" s="6"/>
      <c r="K434" s="8"/>
      <c r="O434" s="8"/>
    </row>
    <row r="435" ht="15.75" customHeight="1">
      <c r="G435" s="6"/>
      <c r="K435" s="8"/>
      <c r="O435" s="8"/>
    </row>
    <row r="436" ht="15.75" customHeight="1">
      <c r="G436" s="6"/>
      <c r="K436" s="8"/>
      <c r="O436" s="8"/>
    </row>
    <row r="437" ht="15.75" customHeight="1">
      <c r="G437" s="6"/>
      <c r="K437" s="8"/>
      <c r="O437" s="8"/>
    </row>
    <row r="438" ht="15.75" customHeight="1">
      <c r="G438" s="6"/>
      <c r="K438" s="8"/>
      <c r="O438" s="8"/>
    </row>
    <row r="439" ht="15.75" customHeight="1">
      <c r="G439" s="6"/>
      <c r="K439" s="8"/>
      <c r="O439" s="8"/>
    </row>
    <row r="440" ht="15.75" customHeight="1">
      <c r="G440" s="6"/>
      <c r="K440" s="8"/>
      <c r="O440" s="8"/>
    </row>
    <row r="441" ht="15.75" customHeight="1">
      <c r="G441" s="6"/>
      <c r="K441" s="8"/>
      <c r="O441" s="8"/>
    </row>
    <row r="442" ht="15.75" customHeight="1">
      <c r="G442" s="6"/>
      <c r="K442" s="8"/>
      <c r="O442" s="8"/>
    </row>
    <row r="443" ht="15.75" customHeight="1">
      <c r="G443" s="6"/>
      <c r="K443" s="8"/>
      <c r="O443" s="8"/>
    </row>
    <row r="444" ht="15.75" customHeight="1">
      <c r="G444" s="6"/>
      <c r="K444" s="8"/>
      <c r="O444" s="8"/>
    </row>
    <row r="445" ht="15.75" customHeight="1">
      <c r="G445" s="6"/>
      <c r="K445" s="8"/>
      <c r="O445" s="8"/>
    </row>
    <row r="446" ht="15.75" customHeight="1">
      <c r="G446" s="6"/>
      <c r="K446" s="8"/>
      <c r="O446" s="8"/>
    </row>
    <row r="447" ht="15.75" customHeight="1">
      <c r="G447" s="6"/>
      <c r="K447" s="8"/>
      <c r="O447" s="8"/>
    </row>
    <row r="448" ht="15.75" customHeight="1">
      <c r="G448" s="6"/>
      <c r="K448" s="8"/>
      <c r="O448" s="8"/>
    </row>
    <row r="449" ht="15.75" customHeight="1">
      <c r="G449" s="6"/>
      <c r="K449" s="8"/>
      <c r="O449" s="8"/>
    </row>
    <row r="450" ht="15.75" customHeight="1">
      <c r="G450" s="6"/>
      <c r="K450" s="8"/>
      <c r="O450" s="8"/>
    </row>
    <row r="451" ht="15.75" customHeight="1">
      <c r="G451" s="6"/>
      <c r="K451" s="8"/>
      <c r="O451" s="8"/>
    </row>
    <row r="452" ht="15.75" customHeight="1">
      <c r="G452" s="6"/>
      <c r="K452" s="8"/>
      <c r="O452" s="8"/>
    </row>
    <row r="453" ht="15.75" customHeight="1">
      <c r="G453" s="6"/>
      <c r="K453" s="8"/>
      <c r="O453" s="8"/>
    </row>
    <row r="454" ht="15.75" customHeight="1">
      <c r="G454" s="6"/>
      <c r="K454" s="8"/>
      <c r="O454" s="8"/>
    </row>
    <row r="455" ht="15.75" customHeight="1">
      <c r="G455" s="6"/>
      <c r="K455" s="8"/>
      <c r="O455" s="8"/>
    </row>
    <row r="456" ht="15.75" customHeight="1">
      <c r="G456" s="6"/>
      <c r="K456" s="8"/>
      <c r="O456" s="8"/>
    </row>
    <row r="457" ht="15.75" customHeight="1">
      <c r="G457" s="6"/>
      <c r="K457" s="8"/>
      <c r="O457" s="8"/>
    </row>
    <row r="458" ht="15.75" customHeight="1">
      <c r="G458" s="6"/>
      <c r="K458" s="8"/>
      <c r="O458" s="8"/>
    </row>
    <row r="459" ht="15.75" customHeight="1">
      <c r="G459" s="6"/>
      <c r="K459" s="8"/>
      <c r="O459" s="8"/>
    </row>
    <row r="460" ht="15.75" customHeight="1">
      <c r="G460" s="6"/>
      <c r="K460" s="8"/>
      <c r="O460" s="8"/>
    </row>
    <row r="461" ht="15.75" customHeight="1">
      <c r="G461" s="6"/>
      <c r="K461" s="8"/>
      <c r="O461" s="8"/>
    </row>
    <row r="462" ht="15.75" customHeight="1">
      <c r="G462" s="6"/>
      <c r="K462" s="8"/>
      <c r="O462" s="8"/>
    </row>
    <row r="463" ht="15.75" customHeight="1">
      <c r="G463" s="6"/>
      <c r="K463" s="8"/>
      <c r="O463" s="8"/>
    </row>
    <row r="464" ht="15.75" customHeight="1">
      <c r="G464" s="6"/>
      <c r="K464" s="8"/>
      <c r="O464" s="8"/>
    </row>
    <row r="465" ht="15.75" customHeight="1">
      <c r="G465" s="6"/>
      <c r="K465" s="8"/>
      <c r="O465" s="8"/>
    </row>
    <row r="466" ht="15.75" customHeight="1">
      <c r="G466" s="6"/>
      <c r="K466" s="8"/>
      <c r="O466" s="8"/>
    </row>
    <row r="467" ht="15.75" customHeight="1">
      <c r="G467" s="6"/>
      <c r="K467" s="8"/>
      <c r="O467" s="8"/>
    </row>
    <row r="468" ht="15.75" customHeight="1">
      <c r="G468" s="6"/>
      <c r="K468" s="8"/>
      <c r="O468" s="8"/>
    </row>
    <row r="469" ht="15.75" customHeight="1">
      <c r="G469" s="6"/>
      <c r="K469" s="8"/>
      <c r="O469" s="8"/>
    </row>
    <row r="470" ht="15.75" customHeight="1">
      <c r="G470" s="6"/>
      <c r="K470" s="8"/>
      <c r="O470" s="8"/>
    </row>
    <row r="471" ht="15.75" customHeight="1">
      <c r="G471" s="6"/>
      <c r="K471" s="8"/>
      <c r="O471" s="8"/>
    </row>
    <row r="472" ht="15.75" customHeight="1">
      <c r="G472" s="6"/>
      <c r="K472" s="8"/>
      <c r="O472" s="8"/>
    </row>
    <row r="473" ht="15.75" customHeight="1">
      <c r="G473" s="6"/>
      <c r="K473" s="8"/>
      <c r="O473" s="8"/>
    </row>
    <row r="474" ht="15.75" customHeight="1">
      <c r="G474" s="6"/>
      <c r="K474" s="8"/>
      <c r="O474" s="8"/>
    </row>
    <row r="475" ht="15.75" customHeight="1">
      <c r="G475" s="6"/>
      <c r="K475" s="8"/>
      <c r="O475" s="8"/>
    </row>
    <row r="476" ht="15.75" customHeight="1">
      <c r="G476" s="6"/>
      <c r="K476" s="8"/>
      <c r="O476" s="8"/>
    </row>
    <row r="477" ht="15.75" customHeight="1">
      <c r="G477" s="6"/>
      <c r="K477" s="8"/>
      <c r="O477" s="8"/>
    </row>
    <row r="478" ht="15.75" customHeight="1">
      <c r="G478" s="6"/>
      <c r="K478" s="8"/>
      <c r="O478" s="8"/>
    </row>
    <row r="479" ht="15.75" customHeight="1">
      <c r="G479" s="6"/>
      <c r="K479" s="8"/>
      <c r="O479" s="8"/>
    </row>
    <row r="480" ht="15.75" customHeight="1">
      <c r="G480" s="6"/>
      <c r="K480" s="8"/>
      <c r="O480" s="8"/>
    </row>
    <row r="481" ht="15.75" customHeight="1">
      <c r="G481" s="6"/>
      <c r="K481" s="8"/>
      <c r="O481" s="8"/>
    </row>
    <row r="482" ht="15.75" customHeight="1">
      <c r="G482" s="6"/>
      <c r="K482" s="8"/>
      <c r="O482" s="8"/>
    </row>
    <row r="483" ht="15.75" customHeight="1">
      <c r="G483" s="6"/>
      <c r="K483" s="8"/>
      <c r="O483" s="8"/>
    </row>
    <row r="484" ht="15.75" customHeight="1">
      <c r="G484" s="6"/>
      <c r="K484" s="8"/>
      <c r="O484" s="8"/>
    </row>
    <row r="485" ht="15.75" customHeight="1">
      <c r="G485" s="6"/>
      <c r="K485" s="8"/>
      <c r="O485" s="8"/>
    </row>
    <row r="486" ht="15.75" customHeight="1">
      <c r="G486" s="6"/>
      <c r="K486" s="8"/>
      <c r="O486" s="8"/>
    </row>
    <row r="487" ht="15.75" customHeight="1">
      <c r="G487" s="6"/>
      <c r="K487" s="8"/>
      <c r="O487" s="8"/>
    </row>
    <row r="488" ht="15.75" customHeight="1">
      <c r="G488" s="6"/>
      <c r="K488" s="8"/>
      <c r="O488" s="8"/>
    </row>
    <row r="489" ht="15.75" customHeight="1">
      <c r="G489" s="6"/>
      <c r="K489" s="8"/>
      <c r="O489" s="8"/>
    </row>
    <row r="490" ht="15.75" customHeight="1">
      <c r="G490" s="6"/>
      <c r="K490" s="8"/>
      <c r="O490" s="8"/>
    </row>
    <row r="491" ht="15.75" customHeight="1">
      <c r="G491" s="6"/>
      <c r="K491" s="8"/>
      <c r="O491" s="8"/>
    </row>
    <row r="492" ht="15.75" customHeight="1">
      <c r="G492" s="6"/>
      <c r="K492" s="8"/>
      <c r="O492" s="8"/>
    </row>
    <row r="493" ht="15.75" customHeight="1">
      <c r="G493" s="6"/>
      <c r="K493" s="8"/>
      <c r="O493" s="8"/>
    </row>
    <row r="494" ht="15.75" customHeight="1">
      <c r="G494" s="6"/>
      <c r="K494" s="8"/>
      <c r="O494" s="8"/>
    </row>
    <row r="495" ht="15.75" customHeight="1">
      <c r="G495" s="6"/>
      <c r="K495" s="8"/>
      <c r="O495" s="8"/>
    </row>
    <row r="496" ht="15.75" customHeight="1">
      <c r="G496" s="6"/>
      <c r="K496" s="8"/>
      <c r="O496" s="8"/>
    </row>
    <row r="497" ht="15.75" customHeight="1">
      <c r="G497" s="6"/>
      <c r="K497" s="8"/>
      <c r="O497" s="8"/>
    </row>
    <row r="498" ht="15.75" customHeight="1">
      <c r="G498" s="6"/>
      <c r="K498" s="8"/>
      <c r="O498" s="8"/>
    </row>
    <row r="499" ht="15.75" customHeight="1">
      <c r="G499" s="6"/>
      <c r="K499" s="8"/>
      <c r="O499" s="8"/>
    </row>
    <row r="500" ht="15.75" customHeight="1">
      <c r="G500" s="6"/>
      <c r="K500" s="8"/>
      <c r="O500" s="8"/>
    </row>
    <row r="501" ht="15.75" customHeight="1">
      <c r="G501" s="6"/>
      <c r="K501" s="8"/>
      <c r="O501" s="8"/>
    </row>
    <row r="502" ht="15.75" customHeight="1">
      <c r="G502" s="6"/>
      <c r="K502" s="8"/>
      <c r="O502" s="8"/>
    </row>
    <row r="503" ht="15.75" customHeight="1">
      <c r="G503" s="6"/>
      <c r="K503" s="8"/>
      <c r="O503" s="8"/>
    </row>
    <row r="504" ht="15.75" customHeight="1">
      <c r="G504" s="6"/>
      <c r="K504" s="8"/>
      <c r="O504" s="8"/>
    </row>
    <row r="505" ht="15.75" customHeight="1">
      <c r="G505" s="6"/>
      <c r="K505" s="8"/>
      <c r="O505" s="8"/>
    </row>
    <row r="506" ht="15.75" customHeight="1">
      <c r="G506" s="6"/>
      <c r="K506" s="8"/>
      <c r="O506" s="8"/>
    </row>
    <row r="507" ht="15.75" customHeight="1">
      <c r="G507" s="6"/>
      <c r="K507" s="8"/>
      <c r="O507" s="8"/>
    </row>
    <row r="508" ht="15.75" customHeight="1">
      <c r="G508" s="6"/>
      <c r="K508" s="8"/>
      <c r="O508" s="8"/>
    </row>
    <row r="509" ht="15.75" customHeight="1">
      <c r="G509" s="6"/>
      <c r="K509" s="8"/>
      <c r="O509" s="8"/>
    </row>
    <row r="510" ht="15.75" customHeight="1">
      <c r="G510" s="6"/>
      <c r="K510" s="8"/>
      <c r="O510" s="8"/>
    </row>
    <row r="511" ht="15.75" customHeight="1">
      <c r="G511" s="6"/>
      <c r="K511" s="8"/>
      <c r="O511" s="8"/>
    </row>
    <row r="512" ht="15.75" customHeight="1">
      <c r="G512" s="6"/>
      <c r="K512" s="8"/>
      <c r="O512" s="8"/>
    </row>
    <row r="513" ht="15.75" customHeight="1">
      <c r="G513" s="6"/>
      <c r="K513" s="8"/>
      <c r="O513" s="8"/>
    </row>
    <row r="514" ht="15.75" customHeight="1">
      <c r="G514" s="6"/>
      <c r="K514" s="8"/>
      <c r="O514" s="8"/>
    </row>
    <row r="515" ht="15.75" customHeight="1">
      <c r="G515" s="6"/>
      <c r="K515" s="8"/>
      <c r="O515" s="8"/>
    </row>
    <row r="516" ht="15.75" customHeight="1">
      <c r="G516" s="6"/>
      <c r="K516" s="8"/>
      <c r="O516" s="8"/>
    </row>
    <row r="517" ht="15.75" customHeight="1">
      <c r="G517" s="6"/>
      <c r="K517" s="8"/>
      <c r="O517" s="8"/>
    </row>
    <row r="518" ht="15.75" customHeight="1">
      <c r="G518" s="6"/>
      <c r="K518" s="8"/>
      <c r="O518" s="8"/>
    </row>
    <row r="519" ht="15.75" customHeight="1">
      <c r="G519" s="6"/>
      <c r="K519" s="8"/>
      <c r="O519" s="8"/>
    </row>
    <row r="520" ht="15.75" customHeight="1">
      <c r="G520" s="6"/>
      <c r="K520" s="8"/>
      <c r="O520" s="8"/>
    </row>
    <row r="521" ht="15.75" customHeight="1">
      <c r="G521" s="6"/>
      <c r="K521" s="8"/>
      <c r="O521" s="8"/>
    </row>
    <row r="522" ht="15.75" customHeight="1">
      <c r="G522" s="6"/>
      <c r="K522" s="8"/>
      <c r="O522" s="8"/>
    </row>
    <row r="523" ht="15.75" customHeight="1">
      <c r="G523" s="6"/>
      <c r="K523" s="8"/>
      <c r="O523" s="8"/>
    </row>
    <row r="524" ht="15.75" customHeight="1">
      <c r="G524" s="6"/>
      <c r="K524" s="8"/>
      <c r="O524" s="8"/>
    </row>
    <row r="525" ht="15.75" customHeight="1">
      <c r="G525" s="6"/>
      <c r="K525" s="8"/>
      <c r="O525" s="8"/>
    </row>
    <row r="526" ht="15.75" customHeight="1">
      <c r="G526" s="6"/>
      <c r="K526" s="8"/>
      <c r="O526" s="8"/>
    </row>
    <row r="527" ht="15.75" customHeight="1">
      <c r="G527" s="6"/>
      <c r="K527" s="8"/>
      <c r="O527" s="8"/>
    </row>
    <row r="528" ht="15.75" customHeight="1">
      <c r="G528" s="6"/>
      <c r="K528" s="8"/>
      <c r="O528" s="8"/>
    </row>
    <row r="529" ht="15.75" customHeight="1">
      <c r="G529" s="6"/>
      <c r="K529" s="8"/>
      <c r="O529" s="8"/>
    </row>
    <row r="530" ht="15.75" customHeight="1">
      <c r="G530" s="6"/>
      <c r="K530" s="8"/>
      <c r="O530" s="8"/>
    </row>
    <row r="531" ht="15.75" customHeight="1">
      <c r="G531" s="6"/>
      <c r="K531" s="8"/>
      <c r="O531" s="8"/>
    </row>
    <row r="532" ht="15.75" customHeight="1">
      <c r="G532" s="6"/>
      <c r="K532" s="8"/>
      <c r="O532" s="8"/>
    </row>
    <row r="533" ht="15.75" customHeight="1">
      <c r="G533" s="6"/>
      <c r="K533" s="8"/>
      <c r="O533" s="8"/>
    </row>
    <row r="534" ht="15.75" customHeight="1">
      <c r="G534" s="6"/>
      <c r="K534" s="8"/>
      <c r="O534" s="8"/>
    </row>
    <row r="535" ht="15.75" customHeight="1">
      <c r="G535" s="6"/>
      <c r="K535" s="8"/>
      <c r="O535" s="8"/>
    </row>
    <row r="536" ht="15.75" customHeight="1">
      <c r="G536" s="6"/>
      <c r="K536" s="8"/>
      <c r="O536" s="8"/>
    </row>
    <row r="537" ht="15.75" customHeight="1">
      <c r="G537" s="6"/>
      <c r="K537" s="8"/>
      <c r="O537" s="8"/>
    </row>
    <row r="538" ht="15.75" customHeight="1">
      <c r="G538" s="6"/>
      <c r="K538" s="8"/>
      <c r="O538" s="8"/>
    </row>
    <row r="539" ht="15.75" customHeight="1">
      <c r="G539" s="6"/>
      <c r="K539" s="8"/>
      <c r="O539" s="8"/>
    </row>
    <row r="540" ht="15.75" customHeight="1">
      <c r="G540" s="6"/>
      <c r="K540" s="8"/>
      <c r="O540" s="8"/>
    </row>
    <row r="541" ht="15.75" customHeight="1">
      <c r="G541" s="6"/>
      <c r="K541" s="8"/>
      <c r="O541" s="8"/>
    </row>
    <row r="542" ht="15.75" customHeight="1">
      <c r="G542" s="6"/>
      <c r="K542" s="8"/>
      <c r="O542" s="8"/>
    </row>
    <row r="543" ht="15.75" customHeight="1">
      <c r="G543" s="6"/>
      <c r="K543" s="8"/>
      <c r="O543" s="8"/>
    </row>
    <row r="544" ht="15.75" customHeight="1">
      <c r="G544" s="6"/>
      <c r="K544" s="8"/>
      <c r="O544" s="8"/>
    </row>
    <row r="545" ht="15.75" customHeight="1">
      <c r="G545" s="6"/>
      <c r="K545" s="8"/>
      <c r="O545" s="8"/>
    </row>
    <row r="546" ht="15.75" customHeight="1">
      <c r="G546" s="6"/>
      <c r="K546" s="8"/>
      <c r="O546" s="8"/>
    </row>
    <row r="547" ht="15.75" customHeight="1">
      <c r="G547" s="6"/>
      <c r="K547" s="8"/>
      <c r="O547" s="8"/>
    </row>
    <row r="548" ht="15.75" customHeight="1">
      <c r="G548" s="6"/>
      <c r="K548" s="8"/>
      <c r="O548" s="8"/>
    </row>
    <row r="549" ht="15.75" customHeight="1">
      <c r="G549" s="6"/>
      <c r="K549" s="8"/>
      <c r="O549" s="8"/>
    </row>
    <row r="550" ht="15.75" customHeight="1">
      <c r="G550" s="6"/>
      <c r="K550" s="8"/>
      <c r="O550" s="8"/>
    </row>
    <row r="551" ht="15.75" customHeight="1">
      <c r="G551" s="6"/>
      <c r="K551" s="8"/>
      <c r="O551" s="8"/>
    </row>
    <row r="552" ht="15.75" customHeight="1">
      <c r="G552" s="6"/>
      <c r="K552" s="8"/>
      <c r="O552" s="8"/>
    </row>
    <row r="553" ht="15.75" customHeight="1">
      <c r="G553" s="6"/>
      <c r="K553" s="8"/>
      <c r="O553" s="8"/>
    </row>
    <row r="554" ht="15.75" customHeight="1">
      <c r="G554" s="6"/>
      <c r="K554" s="8"/>
      <c r="O554" s="8"/>
    </row>
    <row r="555" ht="15.75" customHeight="1">
      <c r="G555" s="6"/>
      <c r="K555" s="8"/>
      <c r="O555" s="8"/>
    </row>
    <row r="556" ht="15.75" customHeight="1">
      <c r="G556" s="6"/>
      <c r="K556" s="8"/>
      <c r="O556" s="8"/>
    </row>
    <row r="557" ht="15.75" customHeight="1">
      <c r="G557" s="6"/>
      <c r="K557" s="8"/>
      <c r="O557" s="8"/>
    </row>
    <row r="558" ht="15.75" customHeight="1">
      <c r="G558" s="6"/>
      <c r="K558" s="8"/>
      <c r="O558" s="8"/>
    </row>
    <row r="559" ht="15.75" customHeight="1">
      <c r="G559" s="6"/>
      <c r="K559" s="8"/>
      <c r="O559" s="8"/>
    </row>
    <row r="560" ht="15.75" customHeight="1">
      <c r="G560" s="6"/>
      <c r="K560" s="8"/>
      <c r="O560" s="8"/>
    </row>
    <row r="561" ht="15.75" customHeight="1">
      <c r="G561" s="6"/>
      <c r="K561" s="8"/>
      <c r="O561" s="8"/>
    </row>
    <row r="562" ht="15.75" customHeight="1">
      <c r="G562" s="6"/>
      <c r="K562" s="8"/>
      <c r="O562" s="8"/>
    </row>
    <row r="563" ht="15.75" customHeight="1">
      <c r="G563" s="6"/>
      <c r="K563" s="8"/>
      <c r="O563" s="8"/>
    </row>
    <row r="564" ht="15.75" customHeight="1">
      <c r="G564" s="6"/>
      <c r="K564" s="8"/>
      <c r="O564" s="8"/>
    </row>
    <row r="565" ht="15.75" customHeight="1">
      <c r="G565" s="6"/>
      <c r="K565" s="8"/>
      <c r="O565" s="8"/>
    </row>
    <row r="566" ht="15.75" customHeight="1">
      <c r="G566" s="6"/>
      <c r="K566" s="8"/>
      <c r="O566" s="8"/>
    </row>
    <row r="567" ht="15.75" customHeight="1">
      <c r="G567" s="6"/>
      <c r="K567" s="8"/>
      <c r="O567" s="8"/>
    </row>
    <row r="568" ht="15.75" customHeight="1">
      <c r="G568" s="6"/>
      <c r="K568" s="8"/>
      <c r="O568" s="8"/>
    </row>
    <row r="569" ht="15.75" customHeight="1">
      <c r="G569" s="6"/>
      <c r="K569" s="8"/>
      <c r="O569" s="8"/>
    </row>
    <row r="570" ht="15.75" customHeight="1">
      <c r="G570" s="6"/>
      <c r="K570" s="8"/>
      <c r="O570" s="8"/>
    </row>
    <row r="571" ht="15.75" customHeight="1">
      <c r="G571" s="6"/>
      <c r="K571" s="8"/>
      <c r="O571" s="8"/>
    </row>
    <row r="572" ht="15.75" customHeight="1">
      <c r="G572" s="6"/>
      <c r="K572" s="8"/>
      <c r="O572" s="8"/>
    </row>
    <row r="573" ht="15.75" customHeight="1">
      <c r="G573" s="6"/>
      <c r="K573" s="8"/>
      <c r="O573" s="8"/>
    </row>
    <row r="574" ht="15.75" customHeight="1">
      <c r="G574" s="6"/>
      <c r="K574" s="8"/>
      <c r="O574" s="8"/>
    </row>
    <row r="575" ht="15.75" customHeight="1">
      <c r="G575" s="6"/>
      <c r="K575" s="8"/>
      <c r="O575" s="8"/>
    </row>
    <row r="576" ht="15.75" customHeight="1">
      <c r="G576" s="6"/>
      <c r="K576" s="8"/>
      <c r="O576" s="8"/>
    </row>
    <row r="577" ht="15.75" customHeight="1">
      <c r="G577" s="6"/>
      <c r="K577" s="8"/>
      <c r="O577" s="8"/>
    </row>
    <row r="578" ht="15.75" customHeight="1">
      <c r="G578" s="6"/>
      <c r="K578" s="8"/>
      <c r="O578" s="8"/>
    </row>
    <row r="579" ht="15.75" customHeight="1">
      <c r="G579" s="6"/>
      <c r="K579" s="8"/>
      <c r="O579" s="8"/>
    </row>
    <row r="580" ht="15.75" customHeight="1">
      <c r="G580" s="6"/>
      <c r="K580" s="8"/>
      <c r="O580" s="8"/>
    </row>
    <row r="581" ht="15.75" customHeight="1">
      <c r="G581" s="6"/>
      <c r="K581" s="8"/>
      <c r="O581" s="8"/>
    </row>
    <row r="582" ht="15.75" customHeight="1">
      <c r="G582" s="6"/>
      <c r="K582" s="8"/>
      <c r="O582" s="8"/>
    </row>
    <row r="583" ht="15.75" customHeight="1">
      <c r="G583" s="6"/>
      <c r="K583" s="8"/>
      <c r="O583" s="8"/>
    </row>
    <row r="584" ht="15.75" customHeight="1">
      <c r="G584" s="6"/>
      <c r="K584" s="8"/>
      <c r="O584" s="8"/>
    </row>
    <row r="585" ht="15.75" customHeight="1">
      <c r="G585" s="6"/>
      <c r="K585" s="8"/>
      <c r="O585" s="8"/>
    </row>
    <row r="586" ht="15.75" customHeight="1">
      <c r="G586" s="6"/>
      <c r="K586" s="8"/>
      <c r="O586" s="8"/>
    </row>
    <row r="587" ht="15.75" customHeight="1">
      <c r="G587" s="6"/>
      <c r="K587" s="8"/>
      <c r="O587" s="8"/>
    </row>
    <row r="588" ht="15.75" customHeight="1">
      <c r="G588" s="6"/>
      <c r="K588" s="8"/>
      <c r="O588" s="8"/>
    </row>
    <row r="589" ht="15.75" customHeight="1">
      <c r="G589" s="6"/>
      <c r="K589" s="8"/>
      <c r="O589" s="8"/>
    </row>
    <row r="590" ht="15.75" customHeight="1">
      <c r="G590" s="6"/>
      <c r="K590" s="8"/>
      <c r="O590" s="8"/>
    </row>
    <row r="591" ht="15.75" customHeight="1">
      <c r="G591" s="6"/>
      <c r="K591" s="8"/>
      <c r="O591" s="8"/>
    </row>
    <row r="592" ht="15.75" customHeight="1">
      <c r="G592" s="6"/>
      <c r="K592" s="8"/>
      <c r="O592" s="8"/>
    </row>
    <row r="593" ht="15.75" customHeight="1">
      <c r="G593" s="6"/>
      <c r="K593" s="8"/>
      <c r="O593" s="8"/>
    </row>
    <row r="594" ht="15.75" customHeight="1">
      <c r="G594" s="6"/>
      <c r="K594" s="8"/>
      <c r="O594" s="8"/>
    </row>
    <row r="595" ht="15.75" customHeight="1">
      <c r="G595" s="6"/>
      <c r="K595" s="8"/>
      <c r="O595" s="8"/>
    </row>
    <row r="596" ht="15.75" customHeight="1">
      <c r="G596" s="6"/>
      <c r="K596" s="8"/>
      <c r="O596" s="8"/>
    </row>
    <row r="597" ht="15.75" customHeight="1">
      <c r="G597" s="6"/>
      <c r="K597" s="8"/>
      <c r="O597" s="8"/>
    </row>
    <row r="598" ht="15.75" customHeight="1">
      <c r="G598" s="6"/>
      <c r="K598" s="8"/>
      <c r="O598" s="8"/>
    </row>
    <row r="599" ht="15.75" customHeight="1">
      <c r="G599" s="6"/>
      <c r="K599" s="8"/>
      <c r="O599" s="8"/>
    </row>
    <row r="600" ht="15.75" customHeight="1">
      <c r="G600" s="6"/>
      <c r="K600" s="8"/>
      <c r="O600" s="8"/>
    </row>
    <row r="601" ht="15.75" customHeight="1">
      <c r="G601" s="6"/>
      <c r="K601" s="8"/>
      <c r="O601" s="8"/>
    </row>
    <row r="602" ht="15.75" customHeight="1">
      <c r="G602" s="6"/>
      <c r="K602" s="8"/>
      <c r="O602" s="8"/>
    </row>
    <row r="603" ht="15.75" customHeight="1">
      <c r="G603" s="6"/>
      <c r="K603" s="8"/>
      <c r="O603" s="8"/>
    </row>
    <row r="604" ht="15.75" customHeight="1">
      <c r="G604" s="6"/>
      <c r="K604" s="8"/>
      <c r="O604" s="8"/>
    </row>
    <row r="605" ht="15.75" customHeight="1">
      <c r="G605" s="6"/>
      <c r="K605" s="8"/>
      <c r="O605" s="8"/>
    </row>
    <row r="606" ht="15.75" customHeight="1">
      <c r="G606" s="6"/>
      <c r="K606" s="8"/>
      <c r="O606" s="8"/>
    </row>
    <row r="607" ht="15.75" customHeight="1">
      <c r="G607" s="6"/>
      <c r="K607" s="8"/>
      <c r="O607" s="8"/>
    </row>
    <row r="608" ht="15.75" customHeight="1">
      <c r="G608" s="6"/>
      <c r="K608" s="8"/>
      <c r="O608" s="8"/>
    </row>
    <row r="609" ht="15.75" customHeight="1">
      <c r="G609" s="6"/>
      <c r="K609" s="8"/>
      <c r="O609" s="8"/>
    </row>
    <row r="610" ht="15.75" customHeight="1">
      <c r="G610" s="6"/>
      <c r="K610" s="8"/>
      <c r="O610" s="8"/>
    </row>
    <row r="611" ht="15.75" customHeight="1">
      <c r="G611" s="6"/>
      <c r="K611" s="8"/>
      <c r="O611" s="8"/>
    </row>
    <row r="612" ht="15.75" customHeight="1">
      <c r="G612" s="6"/>
      <c r="K612" s="8"/>
      <c r="O612" s="8"/>
    </row>
    <row r="613" ht="15.75" customHeight="1">
      <c r="G613" s="6"/>
      <c r="K613" s="8"/>
      <c r="O613" s="8"/>
    </row>
    <row r="614" ht="15.75" customHeight="1">
      <c r="G614" s="6"/>
      <c r="K614" s="8"/>
      <c r="O614" s="8"/>
    </row>
    <row r="615" ht="15.75" customHeight="1">
      <c r="G615" s="6"/>
      <c r="K615" s="8"/>
      <c r="O615" s="8"/>
    </row>
    <row r="616" ht="15.75" customHeight="1">
      <c r="G616" s="6"/>
      <c r="K616" s="8"/>
      <c r="O616" s="8"/>
    </row>
    <row r="617" ht="15.75" customHeight="1">
      <c r="G617" s="6"/>
      <c r="K617" s="8"/>
      <c r="O617" s="8"/>
    </row>
    <row r="618" ht="15.75" customHeight="1">
      <c r="G618" s="6"/>
      <c r="K618" s="8"/>
      <c r="O618" s="8"/>
    </row>
    <row r="619" ht="15.75" customHeight="1">
      <c r="G619" s="6"/>
      <c r="K619" s="8"/>
      <c r="O619" s="8"/>
    </row>
    <row r="620" ht="15.75" customHeight="1">
      <c r="G620" s="6"/>
      <c r="K620" s="8"/>
      <c r="O620" s="8"/>
    </row>
    <row r="621" ht="15.75" customHeight="1">
      <c r="G621" s="6"/>
      <c r="K621" s="8"/>
      <c r="O621" s="8"/>
    </row>
    <row r="622" ht="15.75" customHeight="1">
      <c r="G622" s="6"/>
      <c r="K622" s="8"/>
      <c r="O622" s="8"/>
    </row>
    <row r="623" ht="15.75" customHeight="1">
      <c r="G623" s="6"/>
      <c r="K623" s="8"/>
      <c r="O623" s="8"/>
    </row>
    <row r="624" ht="15.75" customHeight="1">
      <c r="G624" s="6"/>
      <c r="K624" s="8"/>
      <c r="O624" s="8"/>
    </row>
    <row r="625" ht="15.75" customHeight="1">
      <c r="G625" s="6"/>
      <c r="K625" s="8"/>
      <c r="O625" s="8"/>
    </row>
    <row r="626" ht="15.75" customHeight="1">
      <c r="G626" s="6"/>
      <c r="K626" s="8"/>
      <c r="O626" s="8"/>
    </row>
    <row r="627" ht="15.75" customHeight="1">
      <c r="G627" s="6"/>
      <c r="K627" s="8"/>
      <c r="O627" s="8"/>
    </row>
    <row r="628" ht="15.75" customHeight="1">
      <c r="G628" s="6"/>
      <c r="K628" s="8"/>
      <c r="O628" s="8"/>
    </row>
    <row r="629" ht="15.75" customHeight="1">
      <c r="G629" s="6"/>
      <c r="K629" s="8"/>
      <c r="O629" s="8"/>
    </row>
    <row r="630" ht="15.75" customHeight="1">
      <c r="G630" s="6"/>
      <c r="K630" s="8"/>
      <c r="O630" s="8"/>
    </row>
    <row r="631" ht="15.75" customHeight="1">
      <c r="G631" s="6"/>
      <c r="K631" s="8"/>
      <c r="O631" s="8"/>
    </row>
    <row r="632" ht="15.75" customHeight="1">
      <c r="G632" s="6"/>
      <c r="K632" s="8"/>
      <c r="O632" s="8"/>
    </row>
    <row r="633" ht="15.75" customHeight="1">
      <c r="G633" s="6"/>
      <c r="K633" s="8"/>
      <c r="O633" s="8"/>
    </row>
    <row r="634" ht="15.75" customHeight="1">
      <c r="G634" s="6"/>
      <c r="K634" s="8"/>
      <c r="O634" s="8"/>
    </row>
    <row r="635" ht="15.75" customHeight="1">
      <c r="G635" s="6"/>
      <c r="K635" s="8"/>
      <c r="O635" s="8"/>
    </row>
    <row r="636" ht="15.75" customHeight="1">
      <c r="G636" s="6"/>
      <c r="K636" s="8"/>
      <c r="O636" s="8"/>
    </row>
    <row r="637" ht="15.75" customHeight="1">
      <c r="G637" s="6"/>
      <c r="K637" s="8"/>
      <c r="O637" s="8"/>
    </row>
    <row r="638" ht="15.75" customHeight="1">
      <c r="G638" s="6"/>
      <c r="K638" s="8"/>
      <c r="O638" s="8"/>
    </row>
    <row r="639" ht="15.75" customHeight="1">
      <c r="G639" s="6"/>
      <c r="K639" s="8"/>
      <c r="O639" s="8"/>
    </row>
    <row r="640" ht="15.75" customHeight="1">
      <c r="G640" s="6"/>
      <c r="K640" s="8"/>
      <c r="O640" s="8"/>
    </row>
    <row r="641" ht="15.75" customHeight="1">
      <c r="G641" s="6"/>
      <c r="K641" s="8"/>
      <c r="O641" s="8"/>
    </row>
    <row r="642" ht="15.75" customHeight="1">
      <c r="G642" s="6"/>
      <c r="K642" s="8"/>
      <c r="O642" s="8"/>
    </row>
    <row r="643" ht="15.75" customHeight="1">
      <c r="G643" s="6"/>
      <c r="K643" s="8"/>
      <c r="O643" s="8"/>
    </row>
    <row r="644" ht="15.75" customHeight="1">
      <c r="G644" s="6"/>
      <c r="K644" s="8"/>
      <c r="O644" s="8"/>
    </row>
    <row r="645" ht="15.75" customHeight="1">
      <c r="G645" s="6"/>
      <c r="K645" s="8"/>
      <c r="O645" s="8"/>
    </row>
    <row r="646" ht="15.75" customHeight="1">
      <c r="G646" s="6"/>
      <c r="K646" s="8"/>
      <c r="O646" s="8"/>
    </row>
    <row r="647" ht="15.75" customHeight="1">
      <c r="G647" s="6"/>
      <c r="K647" s="8"/>
      <c r="O647" s="8"/>
    </row>
    <row r="648" ht="15.75" customHeight="1">
      <c r="G648" s="6"/>
      <c r="K648" s="8"/>
      <c r="O648" s="8"/>
    </row>
    <row r="649" ht="15.75" customHeight="1">
      <c r="G649" s="6"/>
      <c r="K649" s="8"/>
      <c r="O649" s="8"/>
    </row>
    <row r="650" ht="15.75" customHeight="1">
      <c r="G650" s="6"/>
      <c r="K650" s="8"/>
      <c r="O650" s="8"/>
    </row>
    <row r="651" ht="15.75" customHeight="1">
      <c r="G651" s="6"/>
      <c r="K651" s="8"/>
      <c r="O651" s="8"/>
    </row>
    <row r="652" ht="15.75" customHeight="1">
      <c r="G652" s="6"/>
      <c r="K652" s="8"/>
      <c r="O652" s="8"/>
    </row>
    <row r="653" ht="15.75" customHeight="1">
      <c r="G653" s="6"/>
      <c r="K653" s="8"/>
      <c r="O653" s="8"/>
    </row>
    <row r="654" ht="15.75" customHeight="1">
      <c r="G654" s="6"/>
      <c r="K654" s="8"/>
      <c r="O654" s="8"/>
    </row>
    <row r="655" ht="15.75" customHeight="1">
      <c r="G655" s="6"/>
      <c r="K655" s="8"/>
      <c r="O655" s="8"/>
    </row>
    <row r="656" ht="15.75" customHeight="1">
      <c r="G656" s="6"/>
      <c r="K656" s="8"/>
      <c r="O656" s="8"/>
    </row>
    <row r="657" ht="15.75" customHeight="1">
      <c r="G657" s="6"/>
      <c r="K657" s="8"/>
      <c r="O657" s="8"/>
    </row>
    <row r="658" ht="15.75" customHeight="1">
      <c r="G658" s="6"/>
      <c r="K658" s="8"/>
      <c r="O658" s="8"/>
    </row>
    <row r="659" ht="15.75" customHeight="1">
      <c r="G659" s="6"/>
      <c r="K659" s="8"/>
      <c r="O659" s="8"/>
    </row>
    <row r="660" ht="15.75" customHeight="1">
      <c r="G660" s="6"/>
      <c r="K660" s="8"/>
      <c r="O660" s="8"/>
    </row>
    <row r="661" ht="15.75" customHeight="1">
      <c r="G661" s="6"/>
      <c r="K661" s="8"/>
      <c r="O661" s="8"/>
    </row>
    <row r="662" ht="15.75" customHeight="1">
      <c r="G662" s="6"/>
      <c r="K662" s="8"/>
      <c r="O662" s="8"/>
    </row>
    <row r="663" ht="15.75" customHeight="1">
      <c r="G663" s="6"/>
      <c r="K663" s="8"/>
      <c r="O663" s="8"/>
    </row>
    <row r="664" ht="15.75" customHeight="1">
      <c r="G664" s="6"/>
      <c r="K664" s="8"/>
      <c r="O664" s="8"/>
    </row>
    <row r="665" ht="15.75" customHeight="1">
      <c r="G665" s="6"/>
      <c r="K665" s="8"/>
      <c r="O665" s="8"/>
    </row>
    <row r="666" ht="15.75" customHeight="1">
      <c r="G666" s="6"/>
      <c r="K666" s="8"/>
      <c r="O666" s="8"/>
    </row>
    <row r="667" ht="15.75" customHeight="1">
      <c r="G667" s="6"/>
      <c r="K667" s="8"/>
      <c r="O667" s="8"/>
    </row>
    <row r="668" ht="15.75" customHeight="1">
      <c r="G668" s="6"/>
      <c r="K668" s="8"/>
      <c r="O668" s="8"/>
    </row>
    <row r="669" ht="15.75" customHeight="1">
      <c r="G669" s="6"/>
      <c r="K669" s="8"/>
      <c r="O669" s="8"/>
    </row>
    <row r="670" ht="15.75" customHeight="1">
      <c r="G670" s="6"/>
      <c r="K670" s="8"/>
      <c r="O670" s="8"/>
    </row>
    <row r="671" ht="15.75" customHeight="1">
      <c r="G671" s="6"/>
      <c r="K671" s="8"/>
      <c r="O671" s="8"/>
    </row>
    <row r="672" ht="15.75" customHeight="1">
      <c r="G672" s="6"/>
      <c r="K672" s="8"/>
      <c r="O672" s="8"/>
    </row>
    <row r="673" ht="15.75" customHeight="1">
      <c r="G673" s="6"/>
      <c r="K673" s="8"/>
      <c r="O673" s="8"/>
    </row>
    <row r="674" ht="15.75" customHeight="1">
      <c r="G674" s="6"/>
      <c r="K674" s="8"/>
      <c r="O674" s="8"/>
    </row>
    <row r="675" ht="15.75" customHeight="1">
      <c r="G675" s="6"/>
      <c r="K675" s="8"/>
      <c r="O675" s="8"/>
    </row>
    <row r="676" ht="15.75" customHeight="1">
      <c r="G676" s="6"/>
      <c r="K676" s="8"/>
      <c r="O676" s="8"/>
    </row>
    <row r="677" ht="15.75" customHeight="1">
      <c r="G677" s="6"/>
      <c r="K677" s="8"/>
      <c r="O677" s="8"/>
    </row>
    <row r="678" ht="15.75" customHeight="1">
      <c r="G678" s="6"/>
      <c r="K678" s="8"/>
      <c r="O678" s="8"/>
    </row>
    <row r="679" ht="15.75" customHeight="1">
      <c r="G679" s="6"/>
      <c r="K679" s="8"/>
      <c r="O679" s="8"/>
    </row>
    <row r="680" ht="15.75" customHeight="1">
      <c r="G680" s="6"/>
      <c r="K680" s="8"/>
      <c r="O680" s="8"/>
    </row>
    <row r="681" ht="15.75" customHeight="1">
      <c r="G681" s="6"/>
      <c r="K681" s="8"/>
      <c r="O681" s="8"/>
    </row>
    <row r="682" ht="15.75" customHeight="1">
      <c r="G682" s="6"/>
      <c r="K682" s="8"/>
      <c r="O682" s="8"/>
    </row>
    <row r="683" ht="15.75" customHeight="1">
      <c r="G683" s="6"/>
      <c r="K683" s="8"/>
      <c r="O683" s="8"/>
    </row>
    <row r="684" ht="15.75" customHeight="1">
      <c r="G684" s="6"/>
      <c r="K684" s="8"/>
      <c r="O684" s="8"/>
    </row>
    <row r="685" ht="15.75" customHeight="1">
      <c r="G685" s="6"/>
      <c r="K685" s="8"/>
      <c r="O685" s="8"/>
    </row>
    <row r="686" ht="15.75" customHeight="1">
      <c r="G686" s="6"/>
      <c r="K686" s="8"/>
      <c r="O686" s="8"/>
    </row>
    <row r="687" ht="15.75" customHeight="1">
      <c r="G687" s="6"/>
      <c r="K687" s="8"/>
      <c r="O687" s="8"/>
    </row>
    <row r="688" ht="15.75" customHeight="1">
      <c r="G688" s="6"/>
      <c r="K688" s="8"/>
      <c r="O688" s="8"/>
    </row>
    <row r="689" ht="15.75" customHeight="1">
      <c r="G689" s="6"/>
      <c r="K689" s="8"/>
      <c r="O689" s="8"/>
    </row>
    <row r="690" ht="15.75" customHeight="1">
      <c r="G690" s="6"/>
      <c r="K690" s="8"/>
      <c r="O690" s="8"/>
    </row>
    <row r="691" ht="15.75" customHeight="1">
      <c r="G691" s="6"/>
      <c r="K691" s="8"/>
      <c r="O691" s="8"/>
    </row>
    <row r="692" ht="15.75" customHeight="1">
      <c r="G692" s="6"/>
      <c r="K692" s="8"/>
      <c r="O692" s="8"/>
    </row>
    <row r="693" ht="15.75" customHeight="1">
      <c r="G693" s="6"/>
      <c r="K693" s="8"/>
      <c r="O693" s="8"/>
    </row>
    <row r="694" ht="15.75" customHeight="1">
      <c r="G694" s="6"/>
      <c r="K694" s="8"/>
      <c r="O694" s="8"/>
    </row>
    <row r="695" ht="15.75" customHeight="1">
      <c r="G695" s="6"/>
      <c r="K695" s="8"/>
      <c r="O695" s="8"/>
    </row>
    <row r="696" ht="15.75" customHeight="1">
      <c r="G696" s="6"/>
      <c r="K696" s="8"/>
      <c r="O696" s="8"/>
    </row>
    <row r="697" ht="15.75" customHeight="1">
      <c r="G697" s="6"/>
      <c r="K697" s="8"/>
      <c r="O697" s="8"/>
    </row>
    <row r="698" ht="15.75" customHeight="1">
      <c r="G698" s="6"/>
      <c r="K698" s="8"/>
      <c r="O698" s="8"/>
    </row>
    <row r="699" ht="15.75" customHeight="1">
      <c r="G699" s="6"/>
      <c r="K699" s="8"/>
      <c r="O699" s="8"/>
    </row>
    <row r="700" ht="15.75" customHeight="1">
      <c r="G700" s="6"/>
      <c r="K700" s="8"/>
      <c r="O700" s="8"/>
    </row>
    <row r="701" ht="15.75" customHeight="1">
      <c r="G701" s="6"/>
      <c r="K701" s="8"/>
      <c r="O701" s="8"/>
    </row>
    <row r="702" ht="15.75" customHeight="1">
      <c r="G702" s="6"/>
      <c r="K702" s="8"/>
      <c r="O702" s="8"/>
    </row>
    <row r="703" ht="15.75" customHeight="1">
      <c r="G703" s="6"/>
      <c r="K703" s="8"/>
      <c r="O703" s="8"/>
    </row>
    <row r="704" ht="15.75" customHeight="1">
      <c r="G704" s="6"/>
      <c r="K704" s="8"/>
      <c r="O704" s="8"/>
    </row>
    <row r="705" ht="15.75" customHeight="1">
      <c r="G705" s="6"/>
      <c r="K705" s="8"/>
      <c r="O705" s="8"/>
    </row>
    <row r="706" ht="15.75" customHeight="1">
      <c r="G706" s="6"/>
      <c r="K706" s="8"/>
      <c r="O706" s="8"/>
    </row>
    <row r="707" ht="15.75" customHeight="1">
      <c r="G707" s="6"/>
      <c r="K707" s="8"/>
      <c r="O707" s="8"/>
    </row>
    <row r="708" ht="15.75" customHeight="1">
      <c r="G708" s="6"/>
      <c r="K708" s="8"/>
      <c r="O708" s="8"/>
    </row>
    <row r="709" ht="15.75" customHeight="1">
      <c r="G709" s="6"/>
      <c r="K709" s="8"/>
      <c r="O709" s="8"/>
    </row>
    <row r="710" ht="15.75" customHeight="1">
      <c r="G710" s="6"/>
      <c r="K710" s="8"/>
      <c r="O710" s="8"/>
    </row>
    <row r="711" ht="15.75" customHeight="1">
      <c r="G711" s="6"/>
      <c r="K711" s="8"/>
      <c r="O711" s="8"/>
    </row>
    <row r="712" ht="15.75" customHeight="1">
      <c r="G712" s="6"/>
      <c r="K712" s="8"/>
      <c r="O712" s="8"/>
    </row>
    <row r="713" ht="15.75" customHeight="1">
      <c r="G713" s="6"/>
      <c r="K713" s="8"/>
      <c r="O713" s="8"/>
    </row>
    <row r="714" ht="15.75" customHeight="1">
      <c r="G714" s="6"/>
      <c r="K714" s="8"/>
      <c r="O714" s="8"/>
    </row>
    <row r="715" ht="15.75" customHeight="1">
      <c r="G715" s="6"/>
      <c r="K715" s="8"/>
      <c r="O715" s="8"/>
    </row>
    <row r="716" ht="15.75" customHeight="1">
      <c r="G716" s="6"/>
      <c r="K716" s="8"/>
      <c r="O716" s="8"/>
    </row>
    <row r="717" ht="15.75" customHeight="1">
      <c r="G717" s="6"/>
      <c r="K717" s="8"/>
      <c r="O717" s="8"/>
    </row>
    <row r="718" ht="15.75" customHeight="1">
      <c r="G718" s="6"/>
      <c r="K718" s="8"/>
      <c r="O718" s="8"/>
    </row>
    <row r="719" ht="15.75" customHeight="1">
      <c r="G719" s="6"/>
      <c r="K719" s="8"/>
      <c r="O719" s="8"/>
    </row>
    <row r="720" ht="15.75" customHeight="1">
      <c r="G720" s="6"/>
      <c r="K720" s="8"/>
      <c r="O720" s="8"/>
    </row>
    <row r="721" ht="15.75" customHeight="1">
      <c r="G721" s="6"/>
      <c r="K721" s="8"/>
      <c r="O721" s="8"/>
    </row>
    <row r="722" ht="15.75" customHeight="1">
      <c r="G722" s="6"/>
      <c r="K722" s="8"/>
      <c r="O722" s="8"/>
    </row>
    <row r="723" ht="15.75" customHeight="1">
      <c r="G723" s="6"/>
      <c r="K723" s="8"/>
      <c r="O723" s="8"/>
    </row>
    <row r="724" ht="15.75" customHeight="1">
      <c r="G724" s="6"/>
      <c r="K724" s="8"/>
      <c r="O724" s="8"/>
    </row>
    <row r="725" ht="15.75" customHeight="1">
      <c r="G725" s="6"/>
      <c r="K725" s="8"/>
      <c r="O725" s="8"/>
    </row>
    <row r="726" ht="15.75" customHeight="1">
      <c r="G726" s="6"/>
      <c r="K726" s="8"/>
      <c r="O726" s="8"/>
    </row>
    <row r="727" ht="15.75" customHeight="1">
      <c r="G727" s="6"/>
      <c r="K727" s="8"/>
      <c r="O727" s="8"/>
    </row>
    <row r="728" ht="15.75" customHeight="1">
      <c r="G728" s="6"/>
      <c r="K728" s="8"/>
      <c r="O728" s="8"/>
    </row>
    <row r="729" ht="15.75" customHeight="1">
      <c r="G729" s="6"/>
      <c r="K729" s="8"/>
      <c r="O729" s="8"/>
    </row>
    <row r="730" ht="15.75" customHeight="1">
      <c r="G730" s="6"/>
      <c r="K730" s="8"/>
      <c r="O730" s="8"/>
    </row>
    <row r="731" ht="15.75" customHeight="1">
      <c r="G731" s="6"/>
      <c r="K731" s="8"/>
      <c r="O731" s="8"/>
    </row>
    <row r="732" ht="15.75" customHeight="1">
      <c r="G732" s="6"/>
      <c r="K732" s="8"/>
      <c r="O732" s="8"/>
    </row>
    <row r="733" ht="15.75" customHeight="1">
      <c r="G733" s="6"/>
      <c r="K733" s="8"/>
      <c r="O733" s="8"/>
    </row>
    <row r="734" ht="15.75" customHeight="1">
      <c r="G734" s="6"/>
      <c r="K734" s="8"/>
      <c r="O734" s="8"/>
    </row>
    <row r="735" ht="15.75" customHeight="1">
      <c r="G735" s="6"/>
      <c r="K735" s="8"/>
      <c r="O735" s="8"/>
    </row>
    <row r="736" ht="15.75" customHeight="1">
      <c r="G736" s="6"/>
      <c r="K736" s="8"/>
      <c r="O736" s="8"/>
    </row>
    <row r="737" ht="15.75" customHeight="1">
      <c r="G737" s="6"/>
      <c r="K737" s="8"/>
      <c r="O737" s="8"/>
    </row>
    <row r="738" ht="15.75" customHeight="1">
      <c r="G738" s="6"/>
      <c r="K738" s="8"/>
      <c r="O738" s="8"/>
    </row>
    <row r="739" ht="15.75" customHeight="1">
      <c r="G739" s="6"/>
      <c r="K739" s="8"/>
      <c r="O739" s="8"/>
    </row>
    <row r="740" ht="15.75" customHeight="1">
      <c r="G740" s="6"/>
      <c r="K740" s="8"/>
      <c r="O740" s="8"/>
    </row>
    <row r="741" ht="15.75" customHeight="1">
      <c r="G741" s="6"/>
      <c r="K741" s="8"/>
      <c r="O741" s="8"/>
    </row>
    <row r="742" ht="15.75" customHeight="1">
      <c r="G742" s="6"/>
      <c r="K742" s="8"/>
      <c r="O742" s="8"/>
    </row>
    <row r="743" ht="15.75" customHeight="1">
      <c r="G743" s="6"/>
      <c r="K743" s="8"/>
      <c r="O743" s="8"/>
    </row>
    <row r="744" ht="15.75" customHeight="1">
      <c r="G744" s="6"/>
      <c r="K744" s="8"/>
      <c r="O744" s="8"/>
    </row>
    <row r="745" ht="15.75" customHeight="1">
      <c r="G745" s="6"/>
      <c r="K745" s="8"/>
      <c r="O745" s="8"/>
    </row>
    <row r="746" ht="15.75" customHeight="1">
      <c r="G746" s="6"/>
      <c r="K746" s="8"/>
      <c r="O746" s="8"/>
    </row>
    <row r="747" ht="15.75" customHeight="1">
      <c r="G747" s="6"/>
      <c r="K747" s="8"/>
      <c r="O747" s="8"/>
    </row>
    <row r="748" ht="15.75" customHeight="1">
      <c r="G748" s="6"/>
      <c r="K748" s="8"/>
      <c r="O748" s="8"/>
    </row>
    <row r="749" ht="15.75" customHeight="1">
      <c r="G749" s="6"/>
      <c r="K749" s="8"/>
      <c r="O749" s="8"/>
    </row>
    <row r="750" ht="15.75" customHeight="1">
      <c r="G750" s="6"/>
      <c r="K750" s="8"/>
      <c r="O750" s="8"/>
    </row>
    <row r="751" ht="15.75" customHeight="1">
      <c r="G751" s="6"/>
      <c r="K751" s="8"/>
      <c r="O751" s="8"/>
    </row>
    <row r="752" ht="15.75" customHeight="1">
      <c r="G752" s="6"/>
      <c r="K752" s="8"/>
      <c r="O752" s="8"/>
    </row>
    <row r="753" ht="15.75" customHeight="1">
      <c r="G753" s="6"/>
      <c r="K753" s="8"/>
      <c r="O753" s="8"/>
    </row>
    <row r="754" ht="15.75" customHeight="1">
      <c r="G754" s="6"/>
      <c r="K754" s="8"/>
      <c r="O754" s="8"/>
    </row>
    <row r="755" ht="15.75" customHeight="1">
      <c r="G755" s="6"/>
      <c r="K755" s="8"/>
      <c r="O755" s="8"/>
    </row>
    <row r="756" ht="15.75" customHeight="1">
      <c r="G756" s="6"/>
      <c r="K756" s="8"/>
      <c r="O756" s="8"/>
    </row>
    <row r="757" ht="15.75" customHeight="1">
      <c r="G757" s="6"/>
      <c r="K757" s="8"/>
      <c r="O757" s="8"/>
    </row>
    <row r="758" ht="15.75" customHeight="1">
      <c r="G758" s="6"/>
      <c r="K758" s="8"/>
      <c r="O758" s="8"/>
    </row>
    <row r="759" ht="15.75" customHeight="1">
      <c r="G759" s="6"/>
      <c r="K759" s="8"/>
      <c r="O759" s="8"/>
    </row>
    <row r="760" ht="15.75" customHeight="1">
      <c r="G760" s="6"/>
      <c r="K760" s="8"/>
      <c r="O760" s="8"/>
    </row>
    <row r="761" ht="15.75" customHeight="1">
      <c r="G761" s="6"/>
      <c r="K761" s="8"/>
      <c r="O761" s="8"/>
    </row>
    <row r="762" ht="15.75" customHeight="1">
      <c r="G762" s="6"/>
      <c r="K762" s="8"/>
      <c r="O762" s="8"/>
    </row>
    <row r="763" ht="15.75" customHeight="1">
      <c r="G763" s="6"/>
      <c r="K763" s="8"/>
      <c r="O763" s="8"/>
    </row>
    <row r="764" ht="15.75" customHeight="1">
      <c r="G764" s="6"/>
      <c r="K764" s="8"/>
      <c r="O764" s="8"/>
    </row>
    <row r="765" ht="15.75" customHeight="1">
      <c r="G765" s="6"/>
      <c r="K765" s="8"/>
      <c r="O765" s="8"/>
    </row>
    <row r="766" ht="15.75" customHeight="1">
      <c r="G766" s="6"/>
      <c r="K766" s="8"/>
      <c r="O766" s="8"/>
    </row>
    <row r="767" ht="15.75" customHeight="1">
      <c r="G767" s="6"/>
      <c r="K767" s="8"/>
      <c r="O767" s="8"/>
    </row>
    <row r="768" ht="15.75" customHeight="1">
      <c r="G768" s="6"/>
      <c r="K768" s="8"/>
      <c r="O768" s="8"/>
    </row>
    <row r="769" ht="15.75" customHeight="1">
      <c r="G769" s="6"/>
      <c r="K769" s="8"/>
      <c r="O769" s="8"/>
    </row>
    <row r="770" ht="15.75" customHeight="1">
      <c r="G770" s="6"/>
      <c r="K770" s="8"/>
      <c r="O770" s="8"/>
    </row>
    <row r="771" ht="15.75" customHeight="1">
      <c r="G771" s="6"/>
      <c r="K771" s="8"/>
      <c r="O771" s="8"/>
    </row>
    <row r="772" ht="15.75" customHeight="1">
      <c r="G772" s="6"/>
      <c r="K772" s="8"/>
      <c r="O772" s="8"/>
    </row>
    <row r="773" ht="15.75" customHeight="1">
      <c r="G773" s="6"/>
      <c r="K773" s="8"/>
      <c r="O773" s="8"/>
    </row>
    <row r="774" ht="15.75" customHeight="1">
      <c r="G774" s="6"/>
      <c r="K774" s="8"/>
      <c r="O774" s="8"/>
    </row>
    <row r="775" ht="15.75" customHeight="1">
      <c r="G775" s="6"/>
      <c r="K775" s="8"/>
      <c r="O775" s="8"/>
    </row>
    <row r="776" ht="15.75" customHeight="1">
      <c r="G776" s="6"/>
      <c r="K776" s="8"/>
      <c r="O776" s="8"/>
    </row>
    <row r="777" ht="15.75" customHeight="1">
      <c r="G777" s="6"/>
      <c r="K777" s="8"/>
      <c r="O777" s="8"/>
    </row>
    <row r="778" ht="15.75" customHeight="1">
      <c r="G778" s="6"/>
      <c r="K778" s="8"/>
      <c r="O778" s="8"/>
    </row>
    <row r="779" ht="15.75" customHeight="1">
      <c r="G779" s="6"/>
      <c r="K779" s="8"/>
      <c r="O779" s="8"/>
    </row>
    <row r="780" ht="15.75" customHeight="1">
      <c r="G780" s="6"/>
      <c r="K780" s="8"/>
      <c r="O780" s="8"/>
    </row>
    <row r="781" ht="15.75" customHeight="1">
      <c r="G781" s="6"/>
      <c r="K781" s="8"/>
      <c r="O781" s="8"/>
    </row>
    <row r="782" ht="15.75" customHeight="1">
      <c r="G782" s="6"/>
      <c r="K782" s="8"/>
      <c r="O782" s="8"/>
    </row>
    <row r="783" ht="15.75" customHeight="1">
      <c r="G783" s="6"/>
      <c r="K783" s="8"/>
      <c r="O783" s="8"/>
    </row>
    <row r="784" ht="15.75" customHeight="1">
      <c r="G784" s="6"/>
      <c r="K784" s="8"/>
      <c r="O784" s="8"/>
    </row>
    <row r="785" ht="15.75" customHeight="1">
      <c r="G785" s="6"/>
      <c r="K785" s="8"/>
      <c r="O785" s="8"/>
    </row>
    <row r="786" ht="15.75" customHeight="1">
      <c r="G786" s="6"/>
      <c r="K786" s="8"/>
      <c r="O786" s="8"/>
    </row>
    <row r="787" ht="15.75" customHeight="1">
      <c r="G787" s="6"/>
      <c r="K787" s="8"/>
      <c r="O787" s="8"/>
    </row>
    <row r="788" ht="15.75" customHeight="1">
      <c r="G788" s="6"/>
      <c r="K788" s="8"/>
      <c r="O788" s="8"/>
    </row>
    <row r="789" ht="15.75" customHeight="1">
      <c r="G789" s="6"/>
      <c r="K789" s="8"/>
      <c r="O789" s="8"/>
    </row>
    <row r="790" ht="15.75" customHeight="1">
      <c r="G790" s="6"/>
      <c r="K790" s="8"/>
      <c r="O790" s="8"/>
    </row>
    <row r="791" ht="15.75" customHeight="1">
      <c r="G791" s="6"/>
      <c r="K791" s="8"/>
      <c r="O791" s="8"/>
    </row>
    <row r="792" ht="15.75" customHeight="1">
      <c r="G792" s="6"/>
      <c r="K792" s="8"/>
      <c r="O792" s="8"/>
    </row>
    <row r="793" ht="15.75" customHeight="1">
      <c r="G793" s="6"/>
      <c r="K793" s="8"/>
      <c r="O793" s="8"/>
    </row>
    <row r="794" ht="15.75" customHeight="1">
      <c r="G794" s="6"/>
      <c r="K794" s="8"/>
      <c r="O794" s="8"/>
    </row>
    <row r="795" ht="15.75" customHeight="1">
      <c r="G795" s="6"/>
      <c r="K795" s="8"/>
      <c r="O795" s="8"/>
    </row>
    <row r="796" ht="15.75" customHeight="1">
      <c r="G796" s="6"/>
      <c r="K796" s="8"/>
      <c r="O796" s="8"/>
    </row>
    <row r="797" ht="15.75" customHeight="1">
      <c r="G797" s="6"/>
      <c r="K797" s="8"/>
      <c r="O797" s="8"/>
    </row>
    <row r="798" ht="15.75" customHeight="1">
      <c r="G798" s="6"/>
      <c r="K798" s="8"/>
      <c r="O798" s="8"/>
    </row>
    <row r="799" ht="15.75" customHeight="1">
      <c r="G799" s="6"/>
      <c r="K799" s="8"/>
      <c r="O799" s="8"/>
    </row>
    <row r="800" ht="15.75" customHeight="1">
      <c r="G800" s="6"/>
      <c r="K800" s="8"/>
      <c r="O800" s="8"/>
    </row>
    <row r="801" ht="15.75" customHeight="1">
      <c r="G801" s="6"/>
      <c r="K801" s="8"/>
      <c r="O801" s="8"/>
    </row>
    <row r="802" ht="15.75" customHeight="1">
      <c r="G802" s="6"/>
      <c r="K802" s="8"/>
      <c r="O802" s="8"/>
    </row>
    <row r="803" ht="15.75" customHeight="1">
      <c r="G803" s="6"/>
      <c r="K803" s="8"/>
      <c r="O803" s="8"/>
    </row>
    <row r="804" ht="15.75" customHeight="1">
      <c r="G804" s="6"/>
      <c r="K804" s="8"/>
      <c r="O804" s="8"/>
    </row>
    <row r="805" ht="15.75" customHeight="1">
      <c r="G805" s="6"/>
      <c r="K805" s="8"/>
      <c r="O805" s="8"/>
    </row>
    <row r="806" ht="15.75" customHeight="1">
      <c r="G806" s="6"/>
      <c r="K806" s="8"/>
      <c r="O806" s="8"/>
    </row>
    <row r="807" ht="15.75" customHeight="1">
      <c r="G807" s="6"/>
      <c r="K807" s="8"/>
      <c r="O807" s="8"/>
    </row>
    <row r="808" ht="15.75" customHeight="1">
      <c r="G808" s="6"/>
      <c r="K808" s="8"/>
      <c r="O808" s="8"/>
    </row>
    <row r="809" ht="15.75" customHeight="1">
      <c r="G809" s="6"/>
      <c r="K809" s="8"/>
      <c r="O809" s="8"/>
    </row>
    <row r="810" ht="15.75" customHeight="1">
      <c r="G810" s="6"/>
      <c r="K810" s="8"/>
      <c r="O810" s="8"/>
    </row>
    <row r="811" ht="15.75" customHeight="1">
      <c r="G811" s="6"/>
      <c r="K811" s="8"/>
      <c r="O811" s="8"/>
    </row>
    <row r="812" ht="15.75" customHeight="1">
      <c r="G812" s="6"/>
      <c r="K812" s="8"/>
      <c r="O812" s="8"/>
    </row>
    <row r="813" ht="15.75" customHeight="1">
      <c r="G813" s="6"/>
      <c r="K813" s="8"/>
      <c r="O813" s="8"/>
    </row>
    <row r="814" ht="15.75" customHeight="1">
      <c r="G814" s="6"/>
      <c r="K814" s="8"/>
      <c r="O814" s="8"/>
    </row>
    <row r="815" ht="15.75" customHeight="1">
      <c r="G815" s="6"/>
      <c r="K815" s="8"/>
      <c r="O815" s="8"/>
    </row>
    <row r="816" ht="15.75" customHeight="1">
      <c r="G816" s="6"/>
      <c r="K816" s="8"/>
      <c r="O816" s="8"/>
    </row>
    <row r="817" ht="15.75" customHeight="1">
      <c r="G817" s="6"/>
      <c r="K817" s="8"/>
      <c r="O817" s="8"/>
    </row>
    <row r="818" ht="15.75" customHeight="1">
      <c r="G818" s="6"/>
      <c r="K818" s="8"/>
      <c r="O818" s="8"/>
    </row>
    <row r="819" ht="15.75" customHeight="1">
      <c r="G819" s="6"/>
      <c r="K819" s="8"/>
      <c r="O819" s="8"/>
    </row>
    <row r="820" ht="15.75" customHeight="1">
      <c r="G820" s="6"/>
      <c r="K820" s="8"/>
      <c r="O820" s="8"/>
    </row>
    <row r="821" ht="15.75" customHeight="1">
      <c r="G821" s="6"/>
      <c r="K821" s="8"/>
      <c r="O821" s="8"/>
    </row>
    <row r="822" ht="15.75" customHeight="1">
      <c r="G822" s="6"/>
      <c r="K822" s="8"/>
      <c r="O822" s="8"/>
    </row>
    <row r="823" ht="15.75" customHeight="1">
      <c r="G823" s="6"/>
      <c r="K823" s="8"/>
      <c r="O823" s="8"/>
    </row>
    <row r="824" ht="15.75" customHeight="1">
      <c r="G824" s="6"/>
      <c r="K824" s="8"/>
      <c r="O824" s="8"/>
    </row>
    <row r="825" ht="15.75" customHeight="1">
      <c r="G825" s="6"/>
      <c r="K825" s="8"/>
      <c r="O825" s="8"/>
    </row>
    <row r="826" ht="15.75" customHeight="1">
      <c r="G826" s="6"/>
      <c r="K826" s="8"/>
      <c r="O826" s="8"/>
    </row>
    <row r="827" ht="15.75" customHeight="1">
      <c r="G827" s="6"/>
      <c r="K827" s="8"/>
      <c r="O827" s="8"/>
    </row>
    <row r="828" ht="15.75" customHeight="1">
      <c r="G828" s="6"/>
      <c r="K828" s="8"/>
      <c r="O828" s="8"/>
    </row>
    <row r="829" ht="15.75" customHeight="1">
      <c r="G829" s="6"/>
      <c r="K829" s="8"/>
      <c r="O829" s="8"/>
    </row>
    <row r="830" ht="15.75" customHeight="1">
      <c r="G830" s="6"/>
      <c r="K830" s="8"/>
      <c r="O830" s="8"/>
    </row>
    <row r="831" ht="15.75" customHeight="1">
      <c r="G831" s="6"/>
      <c r="K831" s="8"/>
      <c r="O831" s="8"/>
    </row>
    <row r="832" ht="15.75" customHeight="1">
      <c r="G832" s="6"/>
      <c r="K832" s="8"/>
      <c r="O832" s="8"/>
    </row>
    <row r="833" ht="15.75" customHeight="1">
      <c r="G833" s="6"/>
      <c r="K833" s="8"/>
      <c r="O833" s="8"/>
    </row>
    <row r="834" ht="15.75" customHeight="1">
      <c r="G834" s="6"/>
      <c r="K834" s="8"/>
      <c r="O834" s="8"/>
    </row>
    <row r="835" ht="15.75" customHeight="1">
      <c r="G835" s="6"/>
      <c r="K835" s="8"/>
      <c r="O835" s="8"/>
    </row>
    <row r="836" ht="15.75" customHeight="1">
      <c r="G836" s="6"/>
      <c r="K836" s="8"/>
      <c r="O836" s="8"/>
    </row>
    <row r="837" ht="15.75" customHeight="1">
      <c r="G837" s="6"/>
      <c r="K837" s="8"/>
      <c r="O837" s="8"/>
    </row>
    <row r="838" ht="15.75" customHeight="1">
      <c r="G838" s="6"/>
      <c r="K838" s="8"/>
      <c r="O838" s="8"/>
    </row>
    <row r="839" ht="15.75" customHeight="1">
      <c r="G839" s="6"/>
      <c r="K839" s="8"/>
      <c r="O839" s="8"/>
    </row>
    <row r="840" ht="15.75" customHeight="1">
      <c r="G840" s="6"/>
      <c r="K840" s="8"/>
      <c r="O840" s="8"/>
    </row>
    <row r="841" ht="15.75" customHeight="1">
      <c r="G841" s="6"/>
      <c r="K841" s="8"/>
      <c r="O841" s="8"/>
    </row>
    <row r="842" ht="15.75" customHeight="1">
      <c r="G842" s="6"/>
      <c r="K842" s="8"/>
      <c r="O842" s="8"/>
    </row>
    <row r="843" ht="15.75" customHeight="1">
      <c r="G843" s="6"/>
      <c r="K843" s="8"/>
      <c r="O843" s="8"/>
    </row>
    <row r="844" ht="15.75" customHeight="1">
      <c r="G844" s="6"/>
      <c r="K844" s="8"/>
      <c r="O844" s="8"/>
    </row>
    <row r="845" ht="15.75" customHeight="1">
      <c r="G845" s="6"/>
      <c r="K845" s="8"/>
      <c r="O845" s="8"/>
    </row>
    <row r="846" ht="15.75" customHeight="1">
      <c r="G846" s="6"/>
      <c r="K846" s="8"/>
      <c r="O846" s="8"/>
    </row>
    <row r="847" ht="15.75" customHeight="1">
      <c r="G847" s="6"/>
      <c r="K847" s="8"/>
      <c r="O847" s="8"/>
    </row>
    <row r="848" ht="15.75" customHeight="1">
      <c r="G848" s="6"/>
      <c r="K848" s="8"/>
      <c r="O848" s="8"/>
    </row>
    <row r="849" ht="15.75" customHeight="1">
      <c r="G849" s="6"/>
      <c r="K849" s="8"/>
      <c r="O849" s="8"/>
    </row>
    <row r="850" ht="15.75" customHeight="1">
      <c r="G850" s="6"/>
      <c r="K850" s="8"/>
      <c r="O850" s="8"/>
    </row>
    <row r="851" ht="15.75" customHeight="1">
      <c r="G851" s="6"/>
      <c r="K851" s="8"/>
      <c r="O851" s="8"/>
    </row>
    <row r="852" ht="15.75" customHeight="1">
      <c r="G852" s="6"/>
      <c r="K852" s="8"/>
      <c r="O852" s="8"/>
    </row>
    <row r="853" ht="15.75" customHeight="1">
      <c r="G853" s="6"/>
      <c r="K853" s="8"/>
      <c r="O853" s="8"/>
    </row>
    <row r="854" ht="15.75" customHeight="1">
      <c r="G854" s="6"/>
      <c r="K854" s="8"/>
      <c r="O854" s="8"/>
    </row>
    <row r="855" ht="15.75" customHeight="1">
      <c r="G855" s="6"/>
      <c r="K855" s="8"/>
      <c r="O855" s="8"/>
    </row>
    <row r="856" ht="15.75" customHeight="1">
      <c r="G856" s="6"/>
      <c r="K856" s="8"/>
      <c r="O856" s="8"/>
    </row>
    <row r="857" ht="15.75" customHeight="1">
      <c r="G857" s="6"/>
      <c r="K857" s="8"/>
      <c r="O857" s="8"/>
    </row>
    <row r="858" ht="15.75" customHeight="1">
      <c r="G858" s="6"/>
      <c r="K858" s="8"/>
      <c r="O858" s="8"/>
    </row>
    <row r="859" ht="15.75" customHeight="1">
      <c r="G859" s="6"/>
      <c r="K859" s="8"/>
      <c r="O859" s="8"/>
    </row>
    <row r="860" ht="15.75" customHeight="1">
      <c r="G860" s="6"/>
      <c r="K860" s="8"/>
      <c r="O860" s="8"/>
    </row>
    <row r="861" ht="15.75" customHeight="1">
      <c r="G861" s="6"/>
      <c r="K861" s="8"/>
      <c r="O861" s="8"/>
    </row>
    <row r="862" ht="15.75" customHeight="1">
      <c r="G862" s="6"/>
      <c r="K862" s="8"/>
      <c r="O862" s="8"/>
    </row>
    <row r="863" ht="15.75" customHeight="1">
      <c r="G863" s="6"/>
      <c r="K863" s="8"/>
      <c r="O863" s="8"/>
    </row>
    <row r="864" ht="15.75" customHeight="1">
      <c r="G864" s="6"/>
      <c r="K864" s="8"/>
      <c r="O864" s="8"/>
    </row>
    <row r="865" ht="15.75" customHeight="1">
      <c r="G865" s="6"/>
      <c r="K865" s="8"/>
      <c r="O865" s="8"/>
    </row>
    <row r="866" ht="15.75" customHeight="1">
      <c r="G866" s="6"/>
      <c r="K866" s="8"/>
      <c r="O866" s="8"/>
    </row>
    <row r="867" ht="15.75" customHeight="1">
      <c r="G867" s="6"/>
      <c r="K867" s="8"/>
      <c r="O867" s="8"/>
    </row>
    <row r="868" ht="15.75" customHeight="1">
      <c r="G868" s="6"/>
      <c r="K868" s="8"/>
      <c r="O868" s="8"/>
    </row>
    <row r="869" ht="15.75" customHeight="1">
      <c r="G869" s="6"/>
      <c r="K869" s="8"/>
      <c r="O869" s="8"/>
    </row>
    <row r="870" ht="15.75" customHeight="1">
      <c r="G870" s="6"/>
      <c r="K870" s="8"/>
      <c r="O870" s="8"/>
    </row>
    <row r="871" ht="15.75" customHeight="1">
      <c r="G871" s="6"/>
      <c r="K871" s="8"/>
      <c r="O871" s="8"/>
    </row>
    <row r="872" ht="15.75" customHeight="1">
      <c r="G872" s="6"/>
      <c r="K872" s="8"/>
      <c r="O872" s="8"/>
    </row>
    <row r="873" ht="15.75" customHeight="1">
      <c r="G873" s="6"/>
      <c r="K873" s="8"/>
      <c r="O873" s="8"/>
    </row>
    <row r="874" ht="15.75" customHeight="1">
      <c r="G874" s="6"/>
      <c r="K874" s="8"/>
      <c r="O874" s="8"/>
    </row>
    <row r="875" ht="15.75" customHeight="1">
      <c r="G875" s="6"/>
      <c r="K875" s="8"/>
      <c r="O875" s="8"/>
    </row>
    <row r="876" ht="15.75" customHeight="1">
      <c r="G876" s="6"/>
      <c r="K876" s="8"/>
      <c r="O876" s="8"/>
    </row>
    <row r="877" ht="15.75" customHeight="1">
      <c r="G877" s="6"/>
      <c r="K877" s="8"/>
      <c r="O877" s="8"/>
    </row>
    <row r="878" ht="15.75" customHeight="1">
      <c r="G878" s="6"/>
      <c r="K878" s="8"/>
      <c r="O878" s="8"/>
    </row>
    <row r="879" ht="15.75" customHeight="1">
      <c r="G879" s="6"/>
      <c r="K879" s="8"/>
      <c r="O879" s="8"/>
    </row>
    <row r="880" ht="15.75" customHeight="1">
      <c r="G880" s="6"/>
      <c r="K880" s="8"/>
      <c r="O880" s="8"/>
    </row>
    <row r="881" ht="15.75" customHeight="1">
      <c r="G881" s="6"/>
      <c r="K881" s="8"/>
      <c r="O881" s="8"/>
    </row>
    <row r="882" ht="15.75" customHeight="1">
      <c r="G882" s="6"/>
      <c r="K882" s="8"/>
      <c r="O882" s="8"/>
    </row>
    <row r="883" ht="15.75" customHeight="1">
      <c r="G883" s="6"/>
      <c r="K883" s="8"/>
      <c r="O883" s="8"/>
    </row>
    <row r="884" ht="15.75" customHeight="1">
      <c r="G884" s="6"/>
      <c r="K884" s="8"/>
      <c r="O884" s="8"/>
    </row>
    <row r="885" ht="15.75" customHeight="1">
      <c r="G885" s="6"/>
      <c r="K885" s="8"/>
      <c r="O885" s="8"/>
    </row>
    <row r="886" ht="15.75" customHeight="1">
      <c r="G886" s="6"/>
      <c r="K886" s="8"/>
      <c r="O886" s="8"/>
    </row>
    <row r="887" ht="15.75" customHeight="1">
      <c r="G887" s="6"/>
      <c r="K887" s="8"/>
      <c r="O887" s="8"/>
    </row>
    <row r="888" ht="15.75" customHeight="1">
      <c r="G888" s="6"/>
      <c r="K888" s="8"/>
      <c r="O888" s="8"/>
    </row>
    <row r="889" ht="15.75" customHeight="1">
      <c r="G889" s="6"/>
      <c r="K889" s="8"/>
      <c r="O889" s="8"/>
    </row>
    <row r="890" ht="15.75" customHeight="1">
      <c r="G890" s="6"/>
      <c r="K890" s="8"/>
      <c r="O890" s="8"/>
    </row>
    <row r="891" ht="15.75" customHeight="1">
      <c r="G891" s="6"/>
      <c r="K891" s="8"/>
      <c r="O891" s="8"/>
    </row>
    <row r="892" ht="15.75" customHeight="1">
      <c r="G892" s="6"/>
      <c r="K892" s="8"/>
      <c r="O892" s="8"/>
    </row>
    <row r="893" ht="15.75" customHeight="1">
      <c r="G893" s="6"/>
      <c r="K893" s="8"/>
      <c r="O893" s="8"/>
    </row>
    <row r="894" ht="15.75" customHeight="1">
      <c r="G894" s="6"/>
      <c r="K894" s="8"/>
      <c r="O894" s="8"/>
    </row>
    <row r="895" ht="15.75" customHeight="1">
      <c r="G895" s="6"/>
      <c r="K895" s="8"/>
      <c r="O895" s="8"/>
    </row>
    <row r="896" ht="15.75" customHeight="1">
      <c r="G896" s="6"/>
      <c r="K896" s="8"/>
      <c r="O896" s="8"/>
    </row>
    <row r="897" ht="15.75" customHeight="1">
      <c r="G897" s="6"/>
      <c r="K897" s="8"/>
      <c r="O897" s="8"/>
    </row>
    <row r="898" ht="15.75" customHeight="1">
      <c r="G898" s="6"/>
      <c r="K898" s="8"/>
      <c r="O898" s="8"/>
    </row>
    <row r="899" ht="15.75" customHeight="1">
      <c r="G899" s="6"/>
      <c r="K899" s="8"/>
      <c r="O899" s="8"/>
    </row>
    <row r="900" ht="15.75" customHeight="1">
      <c r="G900" s="6"/>
      <c r="K900" s="8"/>
      <c r="O900" s="8"/>
    </row>
    <row r="901" ht="15.75" customHeight="1">
      <c r="G901" s="6"/>
      <c r="K901" s="8"/>
      <c r="O901" s="8"/>
    </row>
    <row r="902" ht="15.75" customHeight="1">
      <c r="G902" s="6"/>
      <c r="K902" s="8"/>
      <c r="O902" s="8"/>
    </row>
    <row r="903" ht="15.75" customHeight="1">
      <c r="G903" s="6"/>
      <c r="K903" s="8"/>
      <c r="O903" s="8"/>
    </row>
    <row r="904" ht="15.75" customHeight="1">
      <c r="G904" s="6"/>
      <c r="K904" s="8"/>
      <c r="O904" s="8"/>
    </row>
    <row r="905" ht="15.75" customHeight="1">
      <c r="G905" s="6"/>
      <c r="K905" s="8"/>
      <c r="O905" s="8"/>
    </row>
    <row r="906" ht="15.75" customHeight="1">
      <c r="G906" s="6"/>
      <c r="K906" s="8"/>
      <c r="O906" s="8"/>
    </row>
    <row r="907" ht="15.75" customHeight="1">
      <c r="G907" s="6"/>
      <c r="K907" s="8"/>
      <c r="O907" s="8"/>
    </row>
    <row r="908" ht="15.75" customHeight="1">
      <c r="G908" s="6"/>
      <c r="K908" s="8"/>
      <c r="O908" s="8"/>
    </row>
    <row r="909" ht="15.75" customHeight="1">
      <c r="G909" s="6"/>
      <c r="K909" s="8"/>
      <c r="O909" s="8"/>
    </row>
    <row r="910" ht="15.75" customHeight="1">
      <c r="G910" s="6"/>
      <c r="K910" s="8"/>
      <c r="O910" s="8"/>
    </row>
    <row r="911" ht="15.75" customHeight="1">
      <c r="G911" s="6"/>
      <c r="K911" s="8"/>
      <c r="O911" s="8"/>
    </row>
    <row r="912" ht="15.75" customHeight="1">
      <c r="G912" s="6"/>
      <c r="K912" s="8"/>
      <c r="O912" s="8"/>
    </row>
    <row r="913" ht="15.75" customHeight="1">
      <c r="G913" s="6"/>
      <c r="K913" s="8"/>
      <c r="O913" s="8"/>
    </row>
    <row r="914" ht="15.75" customHeight="1">
      <c r="G914" s="6"/>
      <c r="K914" s="8"/>
      <c r="O914" s="8"/>
    </row>
    <row r="915" ht="15.75" customHeight="1">
      <c r="G915" s="6"/>
      <c r="K915" s="8"/>
      <c r="O915" s="8"/>
    </row>
    <row r="916" ht="15.75" customHeight="1">
      <c r="G916" s="6"/>
      <c r="K916" s="8"/>
      <c r="O916" s="8"/>
    </row>
    <row r="917" ht="15.75" customHeight="1">
      <c r="G917" s="6"/>
      <c r="K917" s="8"/>
      <c r="O917" s="8"/>
    </row>
    <row r="918" ht="15.75" customHeight="1">
      <c r="G918" s="6"/>
      <c r="K918" s="8"/>
      <c r="O918" s="8"/>
    </row>
    <row r="919" ht="15.75" customHeight="1">
      <c r="G919" s="6"/>
      <c r="K919" s="8"/>
      <c r="O919" s="8"/>
    </row>
    <row r="920" ht="15.75" customHeight="1">
      <c r="G920" s="6"/>
      <c r="K920" s="8"/>
      <c r="O920" s="8"/>
    </row>
    <row r="921" ht="15.75" customHeight="1">
      <c r="G921" s="6"/>
      <c r="K921" s="8"/>
      <c r="O921" s="8"/>
    </row>
    <row r="922" ht="15.75" customHeight="1">
      <c r="G922" s="6"/>
      <c r="K922" s="8"/>
      <c r="O922" s="8"/>
    </row>
    <row r="923" ht="15.75" customHeight="1">
      <c r="G923" s="6"/>
      <c r="K923" s="8"/>
      <c r="O923" s="8"/>
    </row>
    <row r="924" ht="15.75" customHeight="1">
      <c r="G924" s="6"/>
      <c r="K924" s="8"/>
      <c r="O924" s="8"/>
    </row>
    <row r="925" ht="15.75" customHeight="1">
      <c r="G925" s="6"/>
      <c r="K925" s="8"/>
      <c r="O925" s="8"/>
    </row>
    <row r="926" ht="15.75" customHeight="1">
      <c r="G926" s="6"/>
      <c r="K926" s="8"/>
      <c r="O926" s="8"/>
    </row>
    <row r="927" ht="15.75" customHeight="1">
      <c r="G927" s="6"/>
      <c r="K927" s="8"/>
      <c r="O927" s="8"/>
    </row>
    <row r="928" ht="15.75" customHeight="1">
      <c r="G928" s="6"/>
      <c r="K928" s="8"/>
      <c r="O928" s="8"/>
    </row>
    <row r="929" ht="15.75" customHeight="1">
      <c r="G929" s="6"/>
      <c r="K929" s="8"/>
      <c r="O929" s="8"/>
    </row>
    <row r="930" ht="15.75" customHeight="1">
      <c r="G930" s="6"/>
      <c r="K930" s="8"/>
      <c r="O930" s="8"/>
    </row>
    <row r="931" ht="15.75" customHeight="1">
      <c r="G931" s="6"/>
      <c r="K931" s="8"/>
      <c r="O931" s="8"/>
    </row>
    <row r="932" ht="15.75" customHeight="1">
      <c r="G932" s="6"/>
      <c r="K932" s="8"/>
      <c r="O932" s="8"/>
    </row>
    <row r="933" ht="15.75" customHeight="1">
      <c r="G933" s="6"/>
      <c r="K933" s="8"/>
      <c r="O933" s="8"/>
    </row>
    <row r="934" ht="15.75" customHeight="1">
      <c r="G934" s="6"/>
      <c r="K934" s="8"/>
      <c r="O934" s="8"/>
    </row>
    <row r="935" ht="15.75" customHeight="1">
      <c r="G935" s="6"/>
      <c r="K935" s="8"/>
      <c r="O935" s="8"/>
    </row>
    <row r="936" ht="15.75" customHeight="1">
      <c r="G936" s="6"/>
      <c r="K936" s="8"/>
      <c r="O936" s="8"/>
    </row>
    <row r="937" ht="15.75" customHeight="1">
      <c r="G937" s="6"/>
      <c r="K937" s="8"/>
      <c r="O937" s="8"/>
    </row>
    <row r="938" ht="15.75" customHeight="1">
      <c r="G938" s="6"/>
      <c r="K938" s="8"/>
      <c r="O938" s="8"/>
    </row>
    <row r="939" ht="15.75" customHeight="1">
      <c r="G939" s="6"/>
      <c r="K939" s="8"/>
      <c r="O939" s="8"/>
    </row>
    <row r="940" ht="15.75" customHeight="1">
      <c r="G940" s="6"/>
      <c r="K940" s="8"/>
      <c r="O940" s="8"/>
    </row>
    <row r="941" ht="15.75" customHeight="1">
      <c r="G941" s="6"/>
      <c r="K941" s="8"/>
      <c r="O941" s="8"/>
    </row>
    <row r="942" ht="15.75" customHeight="1">
      <c r="G942" s="6"/>
      <c r="K942" s="8"/>
      <c r="O942" s="8"/>
    </row>
    <row r="943" ht="15.75" customHeight="1">
      <c r="G943" s="6"/>
      <c r="K943" s="8"/>
      <c r="O943" s="8"/>
    </row>
    <row r="944" ht="15.75" customHeight="1">
      <c r="G944" s="6"/>
      <c r="K944" s="8"/>
      <c r="O944" s="8"/>
    </row>
    <row r="945" ht="15.75" customHeight="1">
      <c r="G945" s="6"/>
      <c r="K945" s="8"/>
      <c r="O945" s="8"/>
    </row>
    <row r="946" ht="15.75" customHeight="1">
      <c r="G946" s="6"/>
      <c r="K946" s="8"/>
      <c r="O946" s="8"/>
    </row>
    <row r="947" ht="15.75" customHeight="1">
      <c r="G947" s="6"/>
      <c r="K947" s="8"/>
      <c r="O947" s="8"/>
    </row>
    <row r="948" ht="15.75" customHeight="1">
      <c r="G948" s="6"/>
      <c r="K948" s="8"/>
      <c r="O948" s="8"/>
    </row>
    <row r="949" ht="15.75" customHeight="1">
      <c r="G949" s="6"/>
      <c r="K949" s="8"/>
      <c r="O949" s="8"/>
    </row>
    <row r="950" ht="15.75" customHeight="1">
      <c r="G950" s="6"/>
      <c r="K950" s="8"/>
      <c r="O950" s="8"/>
    </row>
    <row r="951" ht="15.75" customHeight="1">
      <c r="G951" s="6"/>
      <c r="K951" s="8"/>
      <c r="O951" s="8"/>
    </row>
    <row r="952" ht="15.75" customHeight="1">
      <c r="G952" s="6"/>
      <c r="K952" s="8"/>
      <c r="O952" s="8"/>
    </row>
    <row r="953" ht="15.75" customHeight="1">
      <c r="G953" s="6"/>
      <c r="K953" s="8"/>
      <c r="O953" s="8"/>
    </row>
    <row r="954" ht="15.75" customHeight="1">
      <c r="G954" s="6"/>
      <c r="K954" s="8"/>
      <c r="O954" s="8"/>
    </row>
    <row r="955" ht="15.75" customHeight="1">
      <c r="G955" s="6"/>
      <c r="K955" s="8"/>
      <c r="O955" s="8"/>
    </row>
    <row r="956" ht="15.75" customHeight="1">
      <c r="G956" s="6"/>
      <c r="K956" s="8"/>
      <c r="O956" s="8"/>
    </row>
    <row r="957" ht="15.75" customHeight="1">
      <c r="G957" s="6"/>
      <c r="K957" s="8"/>
      <c r="O957" s="8"/>
    </row>
    <row r="958" ht="15.75" customHeight="1">
      <c r="G958" s="6"/>
      <c r="K958" s="8"/>
      <c r="O958" s="8"/>
    </row>
    <row r="959" ht="15.75" customHeight="1">
      <c r="G959" s="6"/>
      <c r="K959" s="8"/>
      <c r="O959" s="8"/>
    </row>
    <row r="960" ht="15.75" customHeight="1">
      <c r="G960" s="6"/>
      <c r="K960" s="8"/>
      <c r="O960" s="8"/>
    </row>
    <row r="961" ht="15.75" customHeight="1">
      <c r="G961" s="6"/>
      <c r="K961" s="8"/>
      <c r="O961" s="8"/>
    </row>
    <row r="962" ht="15.75" customHeight="1">
      <c r="G962" s="6"/>
      <c r="K962" s="8"/>
      <c r="O962" s="8"/>
    </row>
    <row r="963" ht="15.75" customHeight="1">
      <c r="G963" s="6"/>
      <c r="K963" s="8"/>
      <c r="O963" s="8"/>
    </row>
    <row r="964" ht="15.75" customHeight="1">
      <c r="G964" s="6"/>
      <c r="K964" s="8"/>
      <c r="O964" s="8"/>
    </row>
    <row r="965" ht="15.75" customHeight="1">
      <c r="G965" s="6"/>
      <c r="K965" s="8"/>
      <c r="O965" s="8"/>
    </row>
    <row r="966" ht="15.75" customHeight="1">
      <c r="G966" s="6"/>
      <c r="K966" s="8"/>
      <c r="O966" s="8"/>
    </row>
    <row r="967" ht="15.75" customHeight="1">
      <c r="G967" s="6"/>
      <c r="K967" s="8"/>
      <c r="O967" s="8"/>
    </row>
    <row r="968" ht="15.75" customHeight="1">
      <c r="G968" s="6"/>
      <c r="K968" s="8"/>
      <c r="O968" s="8"/>
    </row>
    <row r="969" ht="15.75" customHeight="1">
      <c r="G969" s="6"/>
      <c r="K969" s="8"/>
      <c r="O969" s="8"/>
    </row>
    <row r="970" ht="15.75" customHeight="1">
      <c r="G970" s="6"/>
      <c r="K970" s="8"/>
      <c r="O970" s="8"/>
    </row>
    <row r="971" ht="15.75" customHeight="1">
      <c r="G971" s="6"/>
      <c r="K971" s="8"/>
      <c r="O971" s="8"/>
    </row>
    <row r="972" ht="15.75" customHeight="1">
      <c r="G972" s="6"/>
      <c r="K972" s="8"/>
      <c r="O972" s="8"/>
    </row>
    <row r="973" ht="15.75" customHeight="1">
      <c r="G973" s="6"/>
      <c r="K973" s="8"/>
      <c r="O973" s="8"/>
    </row>
    <row r="974" ht="15.75" customHeight="1">
      <c r="G974" s="6"/>
      <c r="K974" s="8"/>
      <c r="O974" s="8"/>
    </row>
    <row r="975" ht="15.75" customHeight="1">
      <c r="G975" s="6"/>
      <c r="K975" s="8"/>
      <c r="O975" s="8"/>
    </row>
    <row r="976" ht="15.75" customHeight="1">
      <c r="G976" s="6"/>
      <c r="K976" s="8"/>
      <c r="O976" s="8"/>
    </row>
    <row r="977" ht="15.75" customHeight="1">
      <c r="G977" s="6"/>
      <c r="K977" s="8"/>
      <c r="O977" s="8"/>
    </row>
    <row r="978" ht="15.75" customHeight="1">
      <c r="G978" s="6"/>
      <c r="K978" s="8"/>
      <c r="O978" s="8"/>
    </row>
    <row r="979" ht="15.75" customHeight="1">
      <c r="G979" s="6"/>
      <c r="K979" s="8"/>
      <c r="O979" s="8"/>
    </row>
    <row r="980" ht="15.75" customHeight="1">
      <c r="G980" s="6"/>
      <c r="K980" s="8"/>
      <c r="O980" s="8"/>
    </row>
    <row r="981" ht="15.75" customHeight="1">
      <c r="G981" s="6"/>
      <c r="K981" s="8"/>
      <c r="O981" s="8"/>
    </row>
    <row r="982" ht="15.75" customHeight="1">
      <c r="G982" s="6"/>
      <c r="K982" s="8"/>
      <c r="O982" s="8"/>
    </row>
    <row r="983" ht="15.75" customHeight="1">
      <c r="G983" s="6"/>
      <c r="K983" s="8"/>
      <c r="O983" s="8"/>
    </row>
    <row r="984" ht="15.75" customHeight="1">
      <c r="G984" s="6"/>
      <c r="K984" s="8"/>
      <c r="O984" s="8"/>
    </row>
    <row r="985" ht="15.75" customHeight="1">
      <c r="G985" s="6"/>
      <c r="K985" s="8"/>
      <c r="O985" s="8"/>
    </row>
    <row r="986" ht="15.75" customHeight="1">
      <c r="G986" s="6"/>
      <c r="K986" s="8"/>
      <c r="O986" s="8"/>
    </row>
    <row r="987" ht="15.75" customHeight="1">
      <c r="G987" s="6"/>
      <c r="K987" s="8"/>
      <c r="O987" s="8"/>
    </row>
    <row r="988" ht="15.75" customHeight="1">
      <c r="G988" s="6"/>
      <c r="K988" s="8"/>
      <c r="O988" s="8"/>
    </row>
    <row r="989" ht="15.75" customHeight="1">
      <c r="G989" s="6"/>
      <c r="K989" s="8"/>
      <c r="O989" s="8"/>
    </row>
    <row r="990" ht="15.75" customHeight="1">
      <c r="G990" s="6"/>
      <c r="K990" s="8"/>
      <c r="O990" s="8"/>
    </row>
    <row r="991" ht="15.75" customHeight="1">
      <c r="G991" s="6"/>
      <c r="K991" s="8"/>
      <c r="O991" s="8"/>
    </row>
    <row r="992" ht="15.75" customHeight="1">
      <c r="G992" s="6"/>
      <c r="K992" s="8"/>
      <c r="O992" s="8"/>
    </row>
    <row r="993" ht="15.75" customHeight="1">
      <c r="G993" s="6"/>
      <c r="K993" s="8"/>
      <c r="O993" s="8"/>
    </row>
    <row r="994" ht="15.75" customHeight="1">
      <c r="G994" s="6"/>
      <c r="K994" s="8"/>
      <c r="O994" s="8"/>
    </row>
    <row r="995" ht="15.75" customHeight="1">
      <c r="G995" s="6"/>
      <c r="K995" s="8"/>
      <c r="O995" s="8"/>
    </row>
    <row r="996" ht="15.75" customHeight="1">
      <c r="G996" s="6"/>
      <c r="K996" s="8"/>
      <c r="O996" s="8"/>
    </row>
    <row r="997" ht="15.75" customHeight="1">
      <c r="G997" s="6"/>
      <c r="K997" s="8"/>
      <c r="O997" s="8"/>
    </row>
    <row r="998" ht="15.75" customHeight="1">
      <c r="G998" s="6"/>
      <c r="K998" s="8"/>
      <c r="O998" s="8"/>
    </row>
    <row r="999" ht="15.75" customHeight="1">
      <c r="G999" s="6"/>
      <c r="K999" s="8"/>
      <c r="O999" s="8"/>
    </row>
    <row r="1000" ht="15.75" customHeight="1">
      <c r="G1000" s="6"/>
      <c r="K1000" s="8"/>
      <c r="O1000" s="8"/>
    </row>
  </sheetData>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11"/>
    <col customWidth="1" min="2" max="2" width="10.56"/>
    <col customWidth="1" min="3" max="3" width="38.44"/>
    <col customWidth="1" min="4" max="4" width="26.11"/>
    <col customWidth="1" min="5" max="5" width="33.78"/>
    <col customWidth="1" min="6" max="6" width="18.11"/>
    <col customWidth="1" min="7" max="7" width="39.11"/>
    <col customWidth="1" min="8" max="8" width="21.44"/>
    <col customWidth="1" min="9" max="9" width="25.67"/>
    <col customWidth="1" min="10" max="10" width="28.0"/>
    <col customWidth="1" min="11" max="11" width="27.78"/>
    <col customWidth="1" min="12" max="12" width="18.44"/>
    <col customWidth="1" min="13" max="13" width="27.67"/>
    <col customWidth="1" min="14" max="14" width="62.33"/>
    <col customWidth="1" min="15" max="15" width="35.33"/>
    <col customWidth="1" min="16" max="16" width="47.44"/>
    <col customWidth="1" min="17" max="17" width="35.0"/>
    <col customWidth="1" min="18" max="18" width="77.33"/>
    <col customWidth="1" min="19" max="19" width="64.33"/>
    <col customWidth="1" min="20" max="20" width="56.11"/>
    <col customWidth="1" min="21" max="21" width="54.11"/>
    <col customWidth="1" min="22" max="22" width="28.78"/>
    <col customWidth="1" min="23" max="23" width="27.33"/>
    <col customWidth="1" min="24" max="24" width="26.11"/>
    <col customWidth="1" min="25" max="25" width="61.44"/>
    <col customWidth="1" min="26" max="26" width="69.33"/>
    <col customWidth="1" min="27" max="27" width="76.0"/>
    <col customWidth="1" min="28" max="28" width="62.0"/>
    <col customWidth="1" min="29" max="29" width="68.78"/>
    <col customWidth="1" min="30" max="30" width="46.67"/>
    <col customWidth="1" min="31" max="31" width="42.33"/>
    <col customWidth="1" min="32" max="32" width="70.78"/>
    <col customWidth="1" min="33" max="33" width="67.11"/>
    <col customWidth="1" min="34" max="34" width="70.0"/>
    <col customWidth="1" min="35" max="35" width="47.33"/>
    <col customWidth="1" min="36" max="36" width="51.67"/>
    <col customWidth="1" min="37" max="37" width="69.0"/>
    <col customWidth="1" min="38" max="38" width="99.33"/>
    <col customWidth="1" min="39" max="39" width="63.33"/>
    <col customWidth="1" min="40" max="40" width="67.0"/>
    <col customWidth="1" min="41" max="41" width="65.44"/>
    <col customWidth="1" min="42" max="42" width="73.0"/>
    <col customWidth="1" min="43" max="62" width="10.56"/>
  </cols>
  <sheetData>
    <row r="1">
      <c r="B1" s="1" t="s">
        <v>0</v>
      </c>
      <c r="C1" s="3" t="s">
        <v>2</v>
      </c>
      <c r="D1" s="4" t="s">
        <v>3</v>
      </c>
      <c r="E1" s="5" t="s">
        <v>4</v>
      </c>
      <c r="G1" s="6"/>
      <c r="K1" s="7" t="s">
        <v>5</v>
      </c>
      <c r="N1" s="61" t="s">
        <v>6</v>
      </c>
      <c r="O1" s="62" t="s">
        <v>7</v>
      </c>
      <c r="P1" s="69" t="s">
        <v>8</v>
      </c>
      <c r="Q1" s="10" t="s">
        <v>9</v>
      </c>
      <c r="R1" s="10" t="s">
        <v>10</v>
      </c>
      <c r="S1" s="9" t="s">
        <v>11</v>
      </c>
      <c r="T1" s="11">
        <v>0.3</v>
      </c>
      <c r="U1" s="33" t="s">
        <v>381</v>
      </c>
      <c r="V1" s="70" t="s">
        <v>382</v>
      </c>
      <c r="W1" s="71"/>
      <c r="X1" s="71"/>
      <c r="Y1" s="72"/>
      <c r="Z1" s="9" t="s">
        <v>383</v>
      </c>
      <c r="AA1" s="10"/>
      <c r="AB1" s="10"/>
      <c r="AC1" s="30">
        <f>(0.1*Q2) +R2</f>
        <v>0.77146</v>
      </c>
      <c r="AD1" s="8"/>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row>
    <row r="2">
      <c r="E2" s="1" t="s">
        <v>12</v>
      </c>
      <c r="F2" s="1">
        <v>0.973</v>
      </c>
      <c r="G2" s="12" t="s">
        <v>13</v>
      </c>
      <c r="H2" s="1" t="s">
        <v>14</v>
      </c>
      <c r="K2" s="7">
        <f>0.9-0.1</f>
        <v>0.8</v>
      </c>
      <c r="N2" s="64" t="s">
        <v>15</v>
      </c>
      <c r="O2" s="65" t="s">
        <v>16</v>
      </c>
      <c r="Q2" s="71">
        <f>-0.7914</f>
        <v>-0.7914</v>
      </c>
      <c r="R2" s="71">
        <f>0.8506</f>
        <v>0.8506</v>
      </c>
      <c r="S2" s="43" t="s">
        <v>18</v>
      </c>
      <c r="T2" s="39" t="s">
        <v>19</v>
      </c>
      <c r="U2" s="40" t="s">
        <v>97</v>
      </c>
      <c r="V2" s="41" t="s">
        <v>98</v>
      </c>
      <c r="W2" s="42" t="s">
        <v>100</v>
      </c>
      <c r="X2" s="42" t="s">
        <v>101</v>
      </c>
      <c r="Y2" s="43" t="s">
        <v>102</v>
      </c>
      <c r="Z2" s="43" t="s">
        <v>103</v>
      </c>
      <c r="AA2" s="44" t="s">
        <v>105</v>
      </c>
      <c r="AB2" s="43" t="s">
        <v>106</v>
      </c>
      <c r="AC2" s="45" t="s">
        <v>384</v>
      </c>
      <c r="AD2" s="46" t="s">
        <v>109</v>
      </c>
      <c r="AE2" s="73" t="s">
        <v>385</v>
      </c>
      <c r="AF2" s="43" t="s">
        <v>386</v>
      </c>
      <c r="AH2" s="43" t="s">
        <v>387</v>
      </c>
      <c r="AI2" s="43" t="s">
        <v>388</v>
      </c>
      <c r="AJ2" s="43" t="s">
        <v>389</v>
      </c>
      <c r="AK2" s="43" t="s">
        <v>390</v>
      </c>
      <c r="AL2" s="43" t="s">
        <v>391</v>
      </c>
      <c r="AM2" s="46" t="s">
        <v>392</v>
      </c>
      <c r="AN2" s="46" t="s">
        <v>393</v>
      </c>
      <c r="AO2" s="46" t="s">
        <v>394</v>
      </c>
      <c r="AP2" s="46" t="s">
        <v>395</v>
      </c>
      <c r="AQ2" s="13"/>
      <c r="AR2" s="13"/>
      <c r="AS2" s="13"/>
      <c r="AT2" s="13"/>
      <c r="AU2" s="13"/>
      <c r="AV2" s="13"/>
      <c r="AW2" s="13"/>
      <c r="AX2" s="13"/>
      <c r="AY2" s="13"/>
      <c r="AZ2" s="13"/>
      <c r="BA2" s="13"/>
      <c r="BB2" s="13"/>
      <c r="BC2" s="13"/>
      <c r="BD2" s="13"/>
      <c r="BE2" s="13"/>
      <c r="BF2" s="13"/>
      <c r="BG2" s="13"/>
      <c r="BH2" s="13"/>
      <c r="BI2" s="13"/>
      <c r="BJ2" s="13"/>
    </row>
    <row r="3">
      <c r="A3" s="18" t="s">
        <v>20</v>
      </c>
      <c r="B3" s="18" t="s">
        <v>21</v>
      </c>
      <c r="C3" s="18" t="s">
        <v>22</v>
      </c>
      <c r="D3" s="18" t="s">
        <v>23</v>
      </c>
      <c r="E3" s="18" t="s">
        <v>24</v>
      </c>
      <c r="F3" s="18" t="s">
        <v>25</v>
      </c>
      <c r="G3" s="4" t="s">
        <v>26</v>
      </c>
      <c r="H3" s="18" t="s">
        <v>27</v>
      </c>
      <c r="I3" s="18" t="s">
        <v>28</v>
      </c>
      <c r="J3" s="18" t="s">
        <v>29</v>
      </c>
      <c r="K3" s="19" t="s">
        <v>30</v>
      </c>
      <c r="L3" s="5" t="s">
        <v>31</v>
      </c>
      <c r="M3" s="47" t="s">
        <v>32</v>
      </c>
      <c r="N3" s="66" t="s">
        <v>33</v>
      </c>
      <c r="O3" s="67" t="s">
        <v>28</v>
      </c>
      <c r="P3" s="20" t="s">
        <v>34</v>
      </c>
      <c r="Q3" s="20" t="s">
        <v>115</v>
      </c>
      <c r="R3" s="20" t="s">
        <v>38</v>
      </c>
      <c r="S3" s="51" t="s">
        <v>39</v>
      </c>
      <c r="T3" s="52" t="s">
        <v>40</v>
      </c>
      <c r="U3" s="53" t="s">
        <v>117</v>
      </c>
      <c r="V3" s="54" t="s">
        <v>118</v>
      </c>
      <c r="W3" s="51" t="s">
        <v>120</v>
      </c>
      <c r="X3" s="55" t="s">
        <v>396</v>
      </c>
      <c r="Y3" s="56" t="s">
        <v>122</v>
      </c>
      <c r="Z3" s="56" t="s">
        <v>397</v>
      </c>
      <c r="AA3" s="57" t="s">
        <v>398</v>
      </c>
      <c r="AB3" s="58" t="s">
        <v>124</v>
      </c>
      <c r="AC3" s="59" t="s">
        <v>399</v>
      </c>
      <c r="AD3" s="60" t="s">
        <v>40</v>
      </c>
      <c r="AE3" s="74" t="s">
        <v>26</v>
      </c>
      <c r="AF3" s="56" t="s">
        <v>400</v>
      </c>
      <c r="AH3" s="56" t="s">
        <v>401</v>
      </c>
      <c r="AI3" s="56" t="s">
        <v>402</v>
      </c>
      <c r="AJ3" s="56" t="s">
        <v>403</v>
      </c>
      <c r="AK3" s="56" t="s">
        <v>404</v>
      </c>
      <c r="AL3" s="56" t="s">
        <v>405</v>
      </c>
      <c r="AM3" s="60" t="s">
        <v>406</v>
      </c>
      <c r="AN3" s="60" t="s">
        <v>407</v>
      </c>
      <c r="AO3" s="60" t="s">
        <v>408</v>
      </c>
      <c r="AP3" s="60" t="s">
        <v>409</v>
      </c>
      <c r="AQ3" s="13"/>
      <c r="AR3" s="13"/>
      <c r="AS3" s="13"/>
      <c r="AT3" s="13"/>
      <c r="AU3" s="13"/>
      <c r="AV3" s="13"/>
      <c r="AW3" s="13"/>
      <c r="AX3" s="13"/>
      <c r="AY3" s="13"/>
      <c r="AZ3" s="13"/>
      <c r="BA3" s="13"/>
      <c r="BB3" s="13"/>
      <c r="BC3" s="13"/>
      <c r="BD3" s="13"/>
      <c r="BE3" s="13"/>
      <c r="BF3" s="13"/>
      <c r="BG3" s="13"/>
      <c r="BH3" s="13"/>
      <c r="BI3" s="13"/>
      <c r="BJ3" s="13"/>
    </row>
    <row r="4">
      <c r="A4" s="23" t="s">
        <v>41</v>
      </c>
      <c r="B4" s="23" t="s">
        <v>42</v>
      </c>
      <c r="C4" s="23" t="s">
        <v>43</v>
      </c>
      <c r="D4" s="24">
        <v>2.0</v>
      </c>
      <c r="E4" s="24">
        <v>1060.0</v>
      </c>
      <c r="F4" s="24">
        <f t="shared" ref="F4:F247" si="1">0.973</f>
        <v>0.973</v>
      </c>
      <c r="G4" s="6">
        <f t="shared" ref="G4:G247" si="2">E4*12*F4</f>
        <v>12376.56</v>
      </c>
      <c r="H4" s="24">
        <v>148.0</v>
      </c>
      <c r="I4" s="24">
        <v>0.1616</v>
      </c>
      <c r="J4" s="24">
        <v>114.0</v>
      </c>
      <c r="K4" s="24">
        <v>153.0</v>
      </c>
      <c r="L4" s="1">
        <f t="shared" ref="L4:L247" si="3">K4-J4</f>
        <v>39</v>
      </c>
      <c r="M4" s="1">
        <f t="shared" ref="M4:M247" si="4">H4-J4</f>
        <v>34</v>
      </c>
      <c r="N4" s="1">
        <f t="shared" ref="N4:N247" si="5">0.8*M4/L4+0.1</f>
        <v>0.7974358974</v>
      </c>
      <c r="O4" s="24">
        <v>0.1616</v>
      </c>
      <c r="T4" s="8"/>
      <c r="U4" s="24">
        <v>114.0</v>
      </c>
      <c r="V4" s="1">
        <f t="shared" ref="V4:V247" si="6">1.25*L4</f>
        <v>48.75</v>
      </c>
      <c r="W4" s="26">
        <f t="shared" ref="W4:W247" si="7">J4-L4/8</f>
        <v>109.125</v>
      </c>
      <c r="X4" s="75">
        <f t="shared" ref="X4:X247" si="8">1.25*(L4/(2*Q$2))</f>
        <v>-30.79984837</v>
      </c>
      <c r="Y4" s="76">
        <f t="shared" ref="Y4:Y247" si="9">(($Q$2*W4/V4)-$R$2)*X4</f>
        <v>80.76085102</v>
      </c>
      <c r="Z4" s="77">
        <f t="shared" ref="Z4:Z247" si="10">if(Y4&gt;U4,Y4,U4)</f>
        <v>114</v>
      </c>
      <c r="AA4" s="78">
        <f t="shared" ref="AA4:AA247" si="11">(Z4-W4)/V4</f>
        <v>0.1</v>
      </c>
      <c r="AB4" s="1">
        <f t="shared" ref="AB4:AB247" si="12">$Q$2*AA4+$R$2</f>
        <v>0.77146</v>
      </c>
      <c r="AC4" s="1">
        <f t="shared" ref="AC4:AC247" si="13">Z4*AB4*365</f>
        <v>32100.4506</v>
      </c>
      <c r="AD4" s="8">
        <f t="shared" ref="AD4:AD247" si="14">(1-$T$1)*AC4</f>
        <v>22470.31542</v>
      </c>
      <c r="AE4" s="75">
        <f t="shared" ref="AE4:AE247" si="15">E4*12*F4</f>
        <v>12376.56</v>
      </c>
      <c r="AF4" s="1">
        <f t="shared" ref="AF4:AF247" si="16">AD4-AE4</f>
        <v>10093.75542</v>
      </c>
      <c r="AG4" s="79" t="s">
        <v>410</v>
      </c>
      <c r="AH4" s="80">
        <f t="shared" ref="AH4:AH247" si="17">(AB4)*(365/$AG$23)*$AG$21</f>
        <v>9386.096667</v>
      </c>
      <c r="AI4" s="81">
        <f t="shared" ref="AI4:AI247" si="18">-$AG$7-$AG$13-AH4</f>
        <v>-42986.09667</v>
      </c>
      <c r="AJ4" s="81">
        <f t="shared" ref="AJ4:AJ247" si="19">-$AG$13-AH4-$AG$18</f>
        <v>-18986.09667</v>
      </c>
      <c r="AK4" s="82">
        <f t="shared" ref="AK4:AK247" si="20">-$AG$7/$AG$9-$AG$13-AH4</f>
        <v>-18986.09667</v>
      </c>
      <c r="AL4" s="82">
        <f t="shared" ref="AL4:AL247" si="21">AK4-$AG$18</f>
        <v>-24986.09667</v>
      </c>
      <c r="AM4" s="82">
        <f t="shared" ref="AM4:AM247" si="22">AF4+AI4</f>
        <v>-32892.34125</v>
      </c>
      <c r="AN4" s="83">
        <f t="shared" ref="AN4:AN247" si="23">AF4+AJ4</f>
        <v>-8892.341247</v>
      </c>
      <c r="AO4" s="82">
        <f t="shared" ref="AO4:AO247" si="24">AF4+AK4</f>
        <v>-8892.341247</v>
      </c>
      <c r="AP4" s="82">
        <f t="shared" ref="AP4:AP247" si="25">AF4+AL4</f>
        <v>-14892.34125</v>
      </c>
      <c r="AQ4" s="13"/>
      <c r="AR4" s="13"/>
      <c r="AS4" s="13"/>
      <c r="AT4" s="13"/>
      <c r="AU4" s="13"/>
      <c r="AV4" s="13"/>
      <c r="AW4" s="13"/>
      <c r="AX4" s="13"/>
      <c r="AY4" s="13"/>
      <c r="AZ4" s="13"/>
      <c r="BA4" s="13"/>
      <c r="BB4" s="13"/>
      <c r="BC4" s="13"/>
      <c r="BD4" s="13"/>
      <c r="BE4" s="13"/>
      <c r="BF4" s="13"/>
      <c r="BG4" s="13"/>
      <c r="BH4" s="13"/>
      <c r="BI4" s="13"/>
      <c r="BJ4" s="13"/>
    </row>
    <row r="5">
      <c r="A5" s="23" t="s">
        <v>44</v>
      </c>
      <c r="B5" s="23" t="s">
        <v>45</v>
      </c>
      <c r="C5" s="23" t="s">
        <v>43</v>
      </c>
      <c r="D5" s="24">
        <v>2.0</v>
      </c>
      <c r="E5" s="24">
        <v>1200.0</v>
      </c>
      <c r="F5" s="24">
        <f t="shared" si="1"/>
        <v>0.973</v>
      </c>
      <c r="G5" s="6">
        <f t="shared" si="2"/>
        <v>14011.2</v>
      </c>
      <c r="H5" s="24">
        <v>133.0</v>
      </c>
      <c r="I5" s="24">
        <v>0.3479</v>
      </c>
      <c r="J5" s="24">
        <v>111.0</v>
      </c>
      <c r="K5" s="24">
        <v>149.0</v>
      </c>
      <c r="L5" s="1">
        <f t="shared" si="3"/>
        <v>38</v>
      </c>
      <c r="M5" s="1">
        <f t="shared" si="4"/>
        <v>22</v>
      </c>
      <c r="N5" s="1">
        <f t="shared" si="5"/>
        <v>0.5631578947</v>
      </c>
      <c r="O5" s="24">
        <v>0.3479</v>
      </c>
      <c r="T5" s="8"/>
      <c r="U5" s="24">
        <v>111.0</v>
      </c>
      <c r="V5" s="1">
        <f t="shared" si="6"/>
        <v>47.5</v>
      </c>
      <c r="W5" s="26">
        <f t="shared" si="7"/>
        <v>106.25</v>
      </c>
      <c r="X5" s="75">
        <f t="shared" si="8"/>
        <v>-30.01010867</v>
      </c>
      <c r="Y5" s="76">
        <f t="shared" si="9"/>
        <v>78.65159843</v>
      </c>
      <c r="Z5" s="77">
        <f t="shared" si="10"/>
        <v>111</v>
      </c>
      <c r="AA5" s="78">
        <f t="shared" si="11"/>
        <v>0.1</v>
      </c>
      <c r="AB5" s="1">
        <f t="shared" si="12"/>
        <v>0.77146</v>
      </c>
      <c r="AC5" s="1">
        <f t="shared" si="13"/>
        <v>31255.7019</v>
      </c>
      <c r="AD5" s="8">
        <f t="shared" si="14"/>
        <v>21878.99133</v>
      </c>
      <c r="AE5" s="75">
        <f t="shared" si="15"/>
        <v>14011.2</v>
      </c>
      <c r="AF5" s="1">
        <f t="shared" si="16"/>
        <v>7867.79133</v>
      </c>
      <c r="AG5" s="84"/>
      <c r="AH5" s="80">
        <f t="shared" si="17"/>
        <v>9386.096667</v>
      </c>
      <c r="AI5" s="81">
        <f t="shared" si="18"/>
        <v>-42986.09667</v>
      </c>
      <c r="AJ5" s="81">
        <f t="shared" si="19"/>
        <v>-18986.09667</v>
      </c>
      <c r="AK5" s="82">
        <f t="shared" si="20"/>
        <v>-18986.09667</v>
      </c>
      <c r="AL5" s="82">
        <f t="shared" si="21"/>
        <v>-24986.09667</v>
      </c>
      <c r="AM5" s="82">
        <f t="shared" si="22"/>
        <v>-35118.30534</v>
      </c>
      <c r="AN5" s="83">
        <f t="shared" si="23"/>
        <v>-11118.30534</v>
      </c>
      <c r="AO5" s="82">
        <f t="shared" si="24"/>
        <v>-11118.30534</v>
      </c>
      <c r="AP5" s="82">
        <f t="shared" si="25"/>
        <v>-17118.30534</v>
      </c>
      <c r="AQ5" s="13"/>
      <c r="AR5" s="13"/>
      <c r="AS5" s="13"/>
      <c r="AT5" s="13"/>
      <c r="AU5" s="13"/>
      <c r="AV5" s="13"/>
      <c r="AW5" s="13"/>
      <c r="AX5" s="13"/>
      <c r="AY5" s="13"/>
      <c r="AZ5" s="13"/>
      <c r="BA5" s="13"/>
      <c r="BB5" s="13"/>
      <c r="BC5" s="13"/>
      <c r="BD5" s="13"/>
      <c r="BE5" s="13"/>
      <c r="BF5" s="13"/>
      <c r="BG5" s="13"/>
      <c r="BH5" s="13"/>
      <c r="BI5" s="13"/>
      <c r="BJ5" s="13"/>
    </row>
    <row r="6">
      <c r="A6" s="23" t="s">
        <v>46</v>
      </c>
      <c r="B6" s="23" t="s">
        <v>47</v>
      </c>
      <c r="C6" s="23" t="s">
        <v>43</v>
      </c>
      <c r="D6" s="24">
        <v>1.0</v>
      </c>
      <c r="E6" s="24">
        <v>3300.0</v>
      </c>
      <c r="F6" s="24">
        <f t="shared" si="1"/>
        <v>0.973</v>
      </c>
      <c r="G6" s="6">
        <f t="shared" si="2"/>
        <v>38530.8</v>
      </c>
      <c r="H6" s="24">
        <v>372.0</v>
      </c>
      <c r="I6" s="24">
        <v>0.3973</v>
      </c>
      <c r="J6" s="24">
        <v>108.0</v>
      </c>
      <c r="K6" s="24">
        <v>610.0</v>
      </c>
      <c r="L6" s="1">
        <f t="shared" si="3"/>
        <v>502</v>
      </c>
      <c r="M6" s="1">
        <f t="shared" si="4"/>
        <v>264</v>
      </c>
      <c r="N6" s="1">
        <f t="shared" si="5"/>
        <v>0.5207171315</v>
      </c>
      <c r="O6" s="24">
        <v>0.3973</v>
      </c>
      <c r="T6" s="8"/>
      <c r="U6" s="24">
        <v>108.0</v>
      </c>
      <c r="V6" s="1">
        <f t="shared" si="6"/>
        <v>627.5</v>
      </c>
      <c r="W6" s="26">
        <f t="shared" si="7"/>
        <v>45.25</v>
      </c>
      <c r="X6" s="75">
        <f t="shared" si="8"/>
        <v>-396.4493303</v>
      </c>
      <c r="Y6" s="76">
        <f t="shared" si="9"/>
        <v>359.8448004</v>
      </c>
      <c r="Z6" s="77">
        <f t="shared" si="10"/>
        <v>359.8448004</v>
      </c>
      <c r="AA6" s="78">
        <f t="shared" si="11"/>
        <v>0.5013462954</v>
      </c>
      <c r="AB6" s="1">
        <f t="shared" si="12"/>
        <v>0.4538345418</v>
      </c>
      <c r="AC6" s="1">
        <f t="shared" si="13"/>
        <v>59608.15004</v>
      </c>
      <c r="AD6" s="8">
        <f t="shared" si="14"/>
        <v>41725.70503</v>
      </c>
      <c r="AE6" s="75">
        <f t="shared" si="15"/>
        <v>38530.8</v>
      </c>
      <c r="AF6" s="1">
        <f t="shared" si="16"/>
        <v>3194.905025</v>
      </c>
      <c r="AG6" s="40" t="s">
        <v>411</v>
      </c>
      <c r="AH6" s="80">
        <f t="shared" si="17"/>
        <v>5521.653592</v>
      </c>
      <c r="AI6" s="81">
        <f t="shared" si="18"/>
        <v>-39121.65359</v>
      </c>
      <c r="AJ6" s="81">
        <f t="shared" si="19"/>
        <v>-15121.65359</v>
      </c>
      <c r="AK6" s="82">
        <f t="shared" si="20"/>
        <v>-15121.65359</v>
      </c>
      <c r="AL6" s="82">
        <f t="shared" si="21"/>
        <v>-21121.65359</v>
      </c>
      <c r="AM6" s="82">
        <f t="shared" si="22"/>
        <v>-35926.74857</v>
      </c>
      <c r="AN6" s="83">
        <f t="shared" si="23"/>
        <v>-11926.74857</v>
      </c>
      <c r="AO6" s="82">
        <f t="shared" si="24"/>
        <v>-11926.74857</v>
      </c>
      <c r="AP6" s="82">
        <f t="shared" si="25"/>
        <v>-17926.74857</v>
      </c>
      <c r="AQ6" s="13"/>
      <c r="AR6" s="13"/>
      <c r="AS6" s="13"/>
      <c r="AT6" s="13"/>
      <c r="AU6" s="13"/>
      <c r="AV6" s="13"/>
      <c r="AW6" s="13"/>
      <c r="AX6" s="13"/>
      <c r="AY6" s="13"/>
      <c r="AZ6" s="13"/>
      <c r="BA6" s="13"/>
      <c r="BB6" s="13"/>
      <c r="BC6" s="13"/>
      <c r="BD6" s="13"/>
      <c r="BE6" s="13"/>
      <c r="BF6" s="13"/>
      <c r="BG6" s="13"/>
      <c r="BH6" s="13"/>
      <c r="BI6" s="13"/>
      <c r="BJ6" s="13"/>
    </row>
    <row r="7">
      <c r="A7" s="23" t="s">
        <v>48</v>
      </c>
      <c r="B7" s="23" t="s">
        <v>49</v>
      </c>
      <c r="C7" s="23" t="s">
        <v>43</v>
      </c>
      <c r="D7" s="24">
        <v>1.0</v>
      </c>
      <c r="E7" s="24">
        <v>1400.0</v>
      </c>
      <c r="F7" s="24">
        <f t="shared" si="1"/>
        <v>0.973</v>
      </c>
      <c r="G7" s="6">
        <f t="shared" si="2"/>
        <v>16346.4</v>
      </c>
      <c r="H7" s="24">
        <v>302.0</v>
      </c>
      <c r="I7" s="24">
        <v>0.3644</v>
      </c>
      <c r="J7" s="24">
        <v>178.0</v>
      </c>
      <c r="K7" s="24">
        <v>533.0</v>
      </c>
      <c r="L7" s="1">
        <f t="shared" si="3"/>
        <v>355</v>
      </c>
      <c r="M7" s="1">
        <f t="shared" si="4"/>
        <v>124</v>
      </c>
      <c r="N7" s="1">
        <f t="shared" si="5"/>
        <v>0.3794366197</v>
      </c>
      <c r="O7" s="24">
        <v>0.3644</v>
      </c>
      <c r="T7" s="8"/>
      <c r="U7" s="24">
        <v>178.0</v>
      </c>
      <c r="V7" s="1">
        <f t="shared" si="6"/>
        <v>443.75</v>
      </c>
      <c r="W7" s="26">
        <f t="shared" si="7"/>
        <v>133.625</v>
      </c>
      <c r="X7" s="75">
        <f t="shared" si="8"/>
        <v>-280.3575941</v>
      </c>
      <c r="Y7" s="76">
        <f t="shared" si="9"/>
        <v>305.2846696</v>
      </c>
      <c r="Z7" s="77">
        <f t="shared" si="10"/>
        <v>305.2846696</v>
      </c>
      <c r="AA7" s="78">
        <f t="shared" si="11"/>
        <v>0.386838692</v>
      </c>
      <c r="AB7" s="1">
        <f t="shared" si="12"/>
        <v>0.5444558592</v>
      </c>
      <c r="AC7" s="1">
        <f t="shared" si="13"/>
        <v>60668.11988</v>
      </c>
      <c r="AD7" s="8">
        <f t="shared" si="14"/>
        <v>42467.68391</v>
      </c>
      <c r="AE7" s="75">
        <f t="shared" si="15"/>
        <v>16346.4</v>
      </c>
      <c r="AF7" s="1">
        <f t="shared" si="16"/>
        <v>26121.28391</v>
      </c>
      <c r="AG7" s="86">
        <v>30000.0</v>
      </c>
      <c r="AH7" s="80">
        <f t="shared" si="17"/>
        <v>6624.212953</v>
      </c>
      <c r="AI7" s="81">
        <f t="shared" si="18"/>
        <v>-40224.21295</v>
      </c>
      <c r="AJ7" s="81">
        <f t="shared" si="19"/>
        <v>-16224.21295</v>
      </c>
      <c r="AK7" s="82">
        <f t="shared" si="20"/>
        <v>-16224.21295</v>
      </c>
      <c r="AL7" s="82">
        <f t="shared" si="21"/>
        <v>-22224.21295</v>
      </c>
      <c r="AM7" s="82">
        <f t="shared" si="22"/>
        <v>-14102.92904</v>
      </c>
      <c r="AN7" s="83">
        <f t="shared" si="23"/>
        <v>9897.070961</v>
      </c>
      <c r="AO7" s="82">
        <f t="shared" si="24"/>
        <v>9897.070961</v>
      </c>
      <c r="AP7" s="82">
        <f t="shared" si="25"/>
        <v>3897.070961</v>
      </c>
      <c r="AQ7" s="13"/>
    </row>
    <row r="8">
      <c r="A8" s="23" t="s">
        <v>50</v>
      </c>
      <c r="B8" s="23" t="s">
        <v>49</v>
      </c>
      <c r="C8" s="23" t="s">
        <v>43</v>
      </c>
      <c r="D8" s="24">
        <v>2.0</v>
      </c>
      <c r="E8" s="24">
        <v>2000.0</v>
      </c>
      <c r="F8" s="24">
        <f t="shared" si="1"/>
        <v>0.973</v>
      </c>
      <c r="G8" s="6">
        <f t="shared" si="2"/>
        <v>23352</v>
      </c>
      <c r="H8" s="24">
        <v>429.0</v>
      </c>
      <c r="I8" s="24">
        <v>0.411</v>
      </c>
      <c r="J8" s="24">
        <v>221.0</v>
      </c>
      <c r="K8" s="24">
        <v>617.0</v>
      </c>
      <c r="L8" s="1">
        <f t="shared" si="3"/>
        <v>396</v>
      </c>
      <c r="M8" s="1">
        <f t="shared" si="4"/>
        <v>208</v>
      </c>
      <c r="N8" s="1">
        <f t="shared" si="5"/>
        <v>0.5202020202</v>
      </c>
      <c r="O8" s="24">
        <v>0.411</v>
      </c>
      <c r="T8" s="8"/>
      <c r="U8" s="24">
        <v>221.0</v>
      </c>
      <c r="V8" s="1">
        <f t="shared" si="6"/>
        <v>495</v>
      </c>
      <c r="W8" s="26">
        <f t="shared" si="7"/>
        <v>171.5</v>
      </c>
      <c r="X8" s="75">
        <f t="shared" si="8"/>
        <v>-312.7369219</v>
      </c>
      <c r="Y8" s="76">
        <f t="shared" si="9"/>
        <v>351.7640258</v>
      </c>
      <c r="Z8" s="77">
        <f t="shared" si="10"/>
        <v>351.7640258</v>
      </c>
      <c r="AA8" s="78">
        <f t="shared" si="11"/>
        <v>0.364169749</v>
      </c>
      <c r="AB8" s="1">
        <f t="shared" si="12"/>
        <v>0.5623960606</v>
      </c>
      <c r="AC8" s="1">
        <f t="shared" si="13"/>
        <v>72208.20636</v>
      </c>
      <c r="AD8" s="8">
        <f t="shared" si="14"/>
        <v>50545.74445</v>
      </c>
      <c r="AE8" s="75">
        <f t="shared" si="15"/>
        <v>23352</v>
      </c>
      <c r="AF8" s="1">
        <f t="shared" si="16"/>
        <v>27193.74445</v>
      </c>
      <c r="AG8" s="87" t="s">
        <v>412</v>
      </c>
      <c r="AH8" s="80">
        <f t="shared" si="17"/>
        <v>6842.485404</v>
      </c>
      <c r="AI8" s="81">
        <f t="shared" si="18"/>
        <v>-40442.4854</v>
      </c>
      <c r="AJ8" s="81">
        <f t="shared" si="19"/>
        <v>-16442.4854</v>
      </c>
      <c r="AK8" s="82">
        <f t="shared" si="20"/>
        <v>-16442.4854</v>
      </c>
      <c r="AL8" s="82">
        <f t="shared" si="21"/>
        <v>-22442.4854</v>
      </c>
      <c r="AM8" s="82">
        <f t="shared" si="22"/>
        <v>-13248.74095</v>
      </c>
      <c r="AN8" s="83">
        <f t="shared" si="23"/>
        <v>10751.25905</v>
      </c>
      <c r="AO8" s="82">
        <f t="shared" si="24"/>
        <v>10751.25905</v>
      </c>
      <c r="AP8" s="82">
        <f t="shared" si="25"/>
        <v>4751.259049</v>
      </c>
      <c r="AQ8" s="13"/>
    </row>
    <row r="9">
      <c r="A9" s="23" t="s">
        <v>51</v>
      </c>
      <c r="B9" s="23" t="s">
        <v>49</v>
      </c>
      <c r="C9" s="23" t="s">
        <v>52</v>
      </c>
      <c r="D9" s="24">
        <v>1.0</v>
      </c>
      <c r="E9" s="24">
        <v>1600.0</v>
      </c>
      <c r="F9" s="24">
        <f t="shared" si="1"/>
        <v>0.973</v>
      </c>
      <c r="G9" s="6">
        <f t="shared" si="2"/>
        <v>18681.6</v>
      </c>
      <c r="H9" s="24">
        <v>380.0</v>
      </c>
      <c r="I9" s="24">
        <v>0.411</v>
      </c>
      <c r="J9" s="24">
        <v>202.0</v>
      </c>
      <c r="K9" s="24">
        <v>646.0</v>
      </c>
      <c r="L9" s="1">
        <f t="shared" si="3"/>
        <v>444</v>
      </c>
      <c r="M9" s="1">
        <f t="shared" si="4"/>
        <v>178</v>
      </c>
      <c r="N9" s="1">
        <f t="shared" si="5"/>
        <v>0.4207207207</v>
      </c>
      <c r="O9" s="24">
        <v>0.411</v>
      </c>
      <c r="T9" s="8"/>
      <c r="U9" s="24">
        <v>202.0</v>
      </c>
      <c r="V9" s="1">
        <f t="shared" si="6"/>
        <v>555</v>
      </c>
      <c r="W9" s="26">
        <f t="shared" si="7"/>
        <v>146.5</v>
      </c>
      <c r="X9" s="75">
        <f t="shared" si="8"/>
        <v>-350.6444276</v>
      </c>
      <c r="Y9" s="76">
        <f t="shared" si="9"/>
        <v>371.5081501</v>
      </c>
      <c r="Z9" s="77">
        <f t="shared" si="10"/>
        <v>371.5081501</v>
      </c>
      <c r="AA9" s="78">
        <f t="shared" si="11"/>
        <v>0.4054200903</v>
      </c>
      <c r="AB9" s="1">
        <f t="shared" si="12"/>
        <v>0.5297505405</v>
      </c>
      <c r="AC9" s="1">
        <f t="shared" si="13"/>
        <v>71834.42482</v>
      </c>
      <c r="AD9" s="8">
        <f t="shared" si="14"/>
        <v>50284.09737</v>
      </c>
      <c r="AE9" s="75">
        <f t="shared" si="15"/>
        <v>18681.6</v>
      </c>
      <c r="AF9" s="1">
        <f t="shared" si="16"/>
        <v>31602.49737</v>
      </c>
      <c r="AG9" s="88">
        <v>5.0</v>
      </c>
      <c r="AH9" s="80">
        <f t="shared" si="17"/>
        <v>6445.298243</v>
      </c>
      <c r="AI9" s="81">
        <f t="shared" si="18"/>
        <v>-40045.29824</v>
      </c>
      <c r="AJ9" s="81">
        <f t="shared" si="19"/>
        <v>-16045.29824</v>
      </c>
      <c r="AK9" s="82">
        <f t="shared" si="20"/>
        <v>-16045.29824</v>
      </c>
      <c r="AL9" s="82">
        <f t="shared" si="21"/>
        <v>-22045.29824</v>
      </c>
      <c r="AM9" s="82">
        <f t="shared" si="22"/>
        <v>-8442.80087</v>
      </c>
      <c r="AN9" s="83">
        <f t="shared" si="23"/>
        <v>15557.19913</v>
      </c>
      <c r="AO9" s="82">
        <f t="shared" si="24"/>
        <v>15557.19913</v>
      </c>
      <c r="AP9" s="82">
        <f t="shared" si="25"/>
        <v>9557.19913</v>
      </c>
      <c r="AQ9" s="13"/>
    </row>
    <row r="10">
      <c r="A10" s="23" t="s">
        <v>53</v>
      </c>
      <c r="B10" s="23" t="s">
        <v>49</v>
      </c>
      <c r="C10" s="23" t="s">
        <v>52</v>
      </c>
      <c r="D10" s="24">
        <v>2.0</v>
      </c>
      <c r="E10" s="24">
        <v>2800.0</v>
      </c>
      <c r="F10" s="24">
        <f t="shared" si="1"/>
        <v>0.973</v>
      </c>
      <c r="G10" s="6">
        <f t="shared" si="2"/>
        <v>32692.8</v>
      </c>
      <c r="H10" s="24">
        <v>374.0</v>
      </c>
      <c r="I10" s="24">
        <v>0.526</v>
      </c>
      <c r="J10" s="24">
        <v>197.0</v>
      </c>
      <c r="K10" s="24">
        <v>639.0</v>
      </c>
      <c r="L10" s="1">
        <f t="shared" si="3"/>
        <v>442</v>
      </c>
      <c r="M10" s="1">
        <f t="shared" si="4"/>
        <v>177</v>
      </c>
      <c r="N10" s="1">
        <f t="shared" si="5"/>
        <v>0.420361991</v>
      </c>
      <c r="O10" s="24">
        <v>0.526</v>
      </c>
      <c r="T10" s="8"/>
      <c r="U10" s="24">
        <v>197.0</v>
      </c>
      <c r="V10" s="1">
        <f t="shared" si="6"/>
        <v>552.5</v>
      </c>
      <c r="W10" s="26">
        <f t="shared" si="7"/>
        <v>141.75</v>
      </c>
      <c r="X10" s="75">
        <f t="shared" si="8"/>
        <v>-349.0649482</v>
      </c>
      <c r="Y10" s="76">
        <f t="shared" si="9"/>
        <v>367.7896449</v>
      </c>
      <c r="Z10" s="77">
        <f t="shared" si="10"/>
        <v>367.7896449</v>
      </c>
      <c r="AA10" s="78">
        <f t="shared" si="11"/>
        <v>0.4091215293</v>
      </c>
      <c r="AB10" s="1">
        <f t="shared" si="12"/>
        <v>0.5268212217</v>
      </c>
      <c r="AC10" s="1">
        <f t="shared" si="13"/>
        <v>70722.17738</v>
      </c>
      <c r="AD10" s="8">
        <f t="shared" si="14"/>
        <v>49505.52417</v>
      </c>
      <c r="AE10" s="75">
        <f t="shared" si="15"/>
        <v>32692.8</v>
      </c>
      <c r="AF10" s="1">
        <f t="shared" si="16"/>
        <v>16812.72417</v>
      </c>
      <c r="AG10" s="84"/>
      <c r="AH10" s="80">
        <f t="shared" si="17"/>
        <v>6409.658198</v>
      </c>
      <c r="AI10" s="81">
        <f t="shared" si="18"/>
        <v>-40009.6582</v>
      </c>
      <c r="AJ10" s="81">
        <f t="shared" si="19"/>
        <v>-16009.6582</v>
      </c>
      <c r="AK10" s="82">
        <f t="shared" si="20"/>
        <v>-16009.6582</v>
      </c>
      <c r="AL10" s="82">
        <f t="shared" si="21"/>
        <v>-22009.6582</v>
      </c>
      <c r="AM10" s="82">
        <f t="shared" si="22"/>
        <v>-23196.93403</v>
      </c>
      <c r="AN10" s="83">
        <f t="shared" si="23"/>
        <v>803.0659677</v>
      </c>
      <c r="AO10" s="82">
        <f t="shared" si="24"/>
        <v>803.0659677</v>
      </c>
      <c r="AP10" s="82">
        <f t="shared" si="25"/>
        <v>-5196.934032</v>
      </c>
      <c r="AQ10" s="13"/>
    </row>
    <row r="11">
      <c r="A11" s="23" t="s">
        <v>54</v>
      </c>
      <c r="B11" s="23" t="s">
        <v>55</v>
      </c>
      <c r="C11" s="23" t="s">
        <v>43</v>
      </c>
      <c r="D11" s="24">
        <v>1.0</v>
      </c>
      <c r="E11" s="24">
        <v>1100.0</v>
      </c>
      <c r="F11" s="24">
        <f t="shared" si="1"/>
        <v>0.973</v>
      </c>
      <c r="G11" s="6">
        <f t="shared" si="2"/>
        <v>12843.6</v>
      </c>
      <c r="H11" s="24">
        <v>386.0</v>
      </c>
      <c r="I11" s="24">
        <v>0.4329</v>
      </c>
      <c r="J11" s="24">
        <v>114.0</v>
      </c>
      <c r="K11" s="24">
        <v>477.0</v>
      </c>
      <c r="L11" s="1">
        <f t="shared" si="3"/>
        <v>363</v>
      </c>
      <c r="M11" s="1">
        <f t="shared" si="4"/>
        <v>272</v>
      </c>
      <c r="N11" s="1">
        <f t="shared" si="5"/>
        <v>0.6994490358</v>
      </c>
      <c r="O11" s="24">
        <v>0.4329</v>
      </c>
      <c r="T11" s="8"/>
      <c r="U11" s="24">
        <v>114.0</v>
      </c>
      <c r="V11" s="1">
        <f t="shared" si="6"/>
        <v>453.75</v>
      </c>
      <c r="W11" s="26">
        <f t="shared" si="7"/>
        <v>68.625</v>
      </c>
      <c r="X11" s="75">
        <f t="shared" si="8"/>
        <v>-286.6755118</v>
      </c>
      <c r="Y11" s="76">
        <f t="shared" si="9"/>
        <v>278.1586903</v>
      </c>
      <c r="Z11" s="77">
        <f t="shared" si="10"/>
        <v>278.1586903</v>
      </c>
      <c r="AA11" s="78">
        <f t="shared" si="11"/>
        <v>0.4617822376</v>
      </c>
      <c r="AB11" s="1">
        <f t="shared" si="12"/>
        <v>0.4851455372</v>
      </c>
      <c r="AC11" s="1">
        <f t="shared" si="13"/>
        <v>49255.81824</v>
      </c>
      <c r="AD11" s="8">
        <f t="shared" si="14"/>
        <v>34479.07277</v>
      </c>
      <c r="AE11" s="75">
        <f t="shared" si="15"/>
        <v>12843.6</v>
      </c>
      <c r="AF11" s="1">
        <f t="shared" si="16"/>
        <v>21635.47277</v>
      </c>
      <c r="AG11" s="40" t="s">
        <v>413</v>
      </c>
      <c r="AH11" s="80">
        <f t="shared" si="17"/>
        <v>5902.604036</v>
      </c>
      <c r="AI11" s="81">
        <f t="shared" si="18"/>
        <v>-39502.60404</v>
      </c>
      <c r="AJ11" s="81">
        <f t="shared" si="19"/>
        <v>-15502.60404</v>
      </c>
      <c r="AK11" s="82">
        <f t="shared" si="20"/>
        <v>-15502.60404</v>
      </c>
      <c r="AL11" s="82">
        <f t="shared" si="21"/>
        <v>-21502.60404</v>
      </c>
      <c r="AM11" s="82">
        <f t="shared" si="22"/>
        <v>-17867.13127</v>
      </c>
      <c r="AN11" s="83">
        <f t="shared" si="23"/>
        <v>6132.868731</v>
      </c>
      <c r="AO11" s="82">
        <f t="shared" si="24"/>
        <v>6132.868731</v>
      </c>
      <c r="AP11" s="82">
        <f t="shared" si="25"/>
        <v>132.8687308</v>
      </c>
      <c r="AQ11" s="13"/>
    </row>
    <row r="12">
      <c r="A12" s="23" t="s">
        <v>56</v>
      </c>
      <c r="B12" s="23" t="s">
        <v>55</v>
      </c>
      <c r="C12" s="23" t="s">
        <v>43</v>
      </c>
      <c r="D12" s="24">
        <v>2.0</v>
      </c>
      <c r="E12" s="24">
        <v>1900.0</v>
      </c>
      <c r="F12" s="24">
        <f t="shared" si="1"/>
        <v>0.973</v>
      </c>
      <c r="G12" s="6">
        <f t="shared" si="2"/>
        <v>22184.4</v>
      </c>
      <c r="H12" s="24">
        <v>212.0</v>
      </c>
      <c r="I12" s="24">
        <v>0.6959</v>
      </c>
      <c r="J12" s="24">
        <v>80.0</v>
      </c>
      <c r="K12" s="24">
        <v>583.0</v>
      </c>
      <c r="L12" s="1">
        <f t="shared" si="3"/>
        <v>503</v>
      </c>
      <c r="M12" s="1">
        <f t="shared" si="4"/>
        <v>132</v>
      </c>
      <c r="N12" s="1">
        <f t="shared" si="5"/>
        <v>0.3099403579</v>
      </c>
      <c r="O12" s="24">
        <v>0.6959</v>
      </c>
      <c r="T12" s="8"/>
      <c r="U12" s="24">
        <v>80.0</v>
      </c>
      <c r="V12" s="1">
        <f t="shared" si="6"/>
        <v>628.75</v>
      </c>
      <c r="W12" s="26">
        <f t="shared" si="7"/>
        <v>17.125</v>
      </c>
      <c r="X12" s="75">
        <f t="shared" si="8"/>
        <v>-397.23907</v>
      </c>
      <c r="Y12" s="76">
        <f t="shared" si="9"/>
        <v>346.4540529</v>
      </c>
      <c r="Z12" s="77">
        <f t="shared" si="10"/>
        <v>346.4540529</v>
      </c>
      <c r="AA12" s="78">
        <f t="shared" si="11"/>
        <v>0.523783782</v>
      </c>
      <c r="AB12" s="1">
        <f t="shared" si="12"/>
        <v>0.4360775149</v>
      </c>
      <c r="AC12" s="1">
        <f t="shared" si="13"/>
        <v>55144.50019</v>
      </c>
      <c r="AD12" s="8">
        <f t="shared" si="14"/>
        <v>38601.15013</v>
      </c>
      <c r="AE12" s="75">
        <f t="shared" si="15"/>
        <v>22184.4</v>
      </c>
      <c r="AF12" s="1">
        <f t="shared" si="16"/>
        <v>16416.75013</v>
      </c>
      <c r="AG12" s="12" t="s">
        <v>414</v>
      </c>
      <c r="AH12" s="80">
        <f t="shared" si="17"/>
        <v>5305.609765</v>
      </c>
      <c r="AI12" s="81">
        <f t="shared" si="18"/>
        <v>-38905.60976</v>
      </c>
      <c r="AJ12" s="81">
        <f t="shared" si="19"/>
        <v>-14905.60976</v>
      </c>
      <c r="AK12" s="82">
        <f t="shared" si="20"/>
        <v>-14905.60976</v>
      </c>
      <c r="AL12" s="82">
        <f t="shared" si="21"/>
        <v>-20905.60976</v>
      </c>
      <c r="AM12" s="82">
        <f t="shared" si="22"/>
        <v>-22488.85963</v>
      </c>
      <c r="AN12" s="83">
        <f t="shared" si="23"/>
        <v>1511.140368</v>
      </c>
      <c r="AO12" s="82">
        <f t="shared" si="24"/>
        <v>1511.140368</v>
      </c>
      <c r="AP12" s="82">
        <f t="shared" si="25"/>
        <v>-4488.859632</v>
      </c>
      <c r="AQ12" s="13"/>
    </row>
    <row r="13">
      <c r="A13" s="23" t="s">
        <v>57</v>
      </c>
      <c r="B13" s="23" t="s">
        <v>55</v>
      </c>
      <c r="C13" s="23" t="s">
        <v>52</v>
      </c>
      <c r="D13" s="24">
        <v>1.0</v>
      </c>
      <c r="E13" s="24">
        <v>1800.0</v>
      </c>
      <c r="F13" s="24">
        <f t="shared" si="1"/>
        <v>0.973</v>
      </c>
      <c r="G13" s="6">
        <f t="shared" si="2"/>
        <v>21016.8</v>
      </c>
      <c r="H13" s="24">
        <v>969.0</v>
      </c>
      <c r="I13" s="24">
        <v>0.1096</v>
      </c>
      <c r="J13" s="24">
        <v>239.0</v>
      </c>
      <c r="K13" s="24">
        <v>1431.0</v>
      </c>
      <c r="L13" s="1">
        <f t="shared" si="3"/>
        <v>1192</v>
      </c>
      <c r="M13" s="1">
        <f t="shared" si="4"/>
        <v>730</v>
      </c>
      <c r="N13" s="1">
        <f t="shared" si="5"/>
        <v>0.5899328859</v>
      </c>
      <c r="O13" s="24">
        <v>0.1096</v>
      </c>
      <c r="T13" s="8"/>
      <c r="U13" s="24">
        <v>239.0</v>
      </c>
      <c r="V13" s="1">
        <f t="shared" si="6"/>
        <v>1490</v>
      </c>
      <c r="W13" s="26">
        <f t="shared" si="7"/>
        <v>90</v>
      </c>
      <c r="X13" s="75">
        <f t="shared" si="8"/>
        <v>-941.3697245</v>
      </c>
      <c r="Y13" s="76">
        <f t="shared" si="9"/>
        <v>845.7290877</v>
      </c>
      <c r="Z13" s="77">
        <f t="shared" si="10"/>
        <v>845.7290877</v>
      </c>
      <c r="AA13" s="78">
        <f t="shared" si="11"/>
        <v>0.50720073</v>
      </c>
      <c r="AB13" s="1">
        <f t="shared" si="12"/>
        <v>0.4492013423</v>
      </c>
      <c r="AC13" s="1">
        <f t="shared" si="13"/>
        <v>138664.4641</v>
      </c>
      <c r="AD13" s="8">
        <f t="shared" si="14"/>
        <v>97065.12488</v>
      </c>
      <c r="AE13" s="75">
        <f t="shared" si="15"/>
        <v>21016.8</v>
      </c>
      <c r="AF13" s="1">
        <f t="shared" si="16"/>
        <v>76048.32488</v>
      </c>
      <c r="AG13" s="87">
        <v>3600.0</v>
      </c>
      <c r="AH13" s="80">
        <f t="shared" si="17"/>
        <v>5465.282998</v>
      </c>
      <c r="AI13" s="81">
        <f t="shared" si="18"/>
        <v>-39065.283</v>
      </c>
      <c r="AJ13" s="81">
        <f t="shared" si="19"/>
        <v>-15065.283</v>
      </c>
      <c r="AK13" s="82">
        <f t="shared" si="20"/>
        <v>-15065.283</v>
      </c>
      <c r="AL13" s="82">
        <f t="shared" si="21"/>
        <v>-21065.283</v>
      </c>
      <c r="AM13" s="82">
        <f t="shared" si="22"/>
        <v>36983.04188</v>
      </c>
      <c r="AN13" s="83">
        <f t="shared" si="23"/>
        <v>60983.04188</v>
      </c>
      <c r="AO13" s="82">
        <f t="shared" si="24"/>
        <v>60983.04188</v>
      </c>
      <c r="AP13" s="82">
        <f t="shared" si="25"/>
        <v>54983.04188</v>
      </c>
      <c r="AQ13" s="13"/>
    </row>
    <row r="14">
      <c r="A14" s="23" t="s">
        <v>58</v>
      </c>
      <c r="B14" s="23" t="s">
        <v>55</v>
      </c>
      <c r="C14" s="23" t="s">
        <v>52</v>
      </c>
      <c r="D14" s="24">
        <v>2.0</v>
      </c>
      <c r="E14" s="24">
        <v>3200.0</v>
      </c>
      <c r="F14" s="24">
        <f t="shared" si="1"/>
        <v>0.973</v>
      </c>
      <c r="G14" s="6">
        <f t="shared" si="2"/>
        <v>37363.2</v>
      </c>
      <c r="H14" s="24">
        <v>885.0</v>
      </c>
      <c r="I14" s="24">
        <v>0.2247</v>
      </c>
      <c r="J14" s="24">
        <v>236.0</v>
      </c>
      <c r="K14" s="24">
        <v>1533.0</v>
      </c>
      <c r="L14" s="1">
        <f t="shared" si="3"/>
        <v>1297</v>
      </c>
      <c r="M14" s="1">
        <f t="shared" si="4"/>
        <v>649</v>
      </c>
      <c r="N14" s="1">
        <f t="shared" si="5"/>
        <v>0.500308404</v>
      </c>
      <c r="O14" s="24">
        <v>0.2247</v>
      </c>
      <c r="T14" s="8"/>
      <c r="U14" s="24">
        <v>236.0</v>
      </c>
      <c r="V14" s="1">
        <f t="shared" si="6"/>
        <v>1621.25</v>
      </c>
      <c r="W14" s="26">
        <f t="shared" si="7"/>
        <v>73.875</v>
      </c>
      <c r="X14" s="75">
        <f t="shared" si="8"/>
        <v>-1024.292393</v>
      </c>
      <c r="Y14" s="76">
        <f t="shared" si="9"/>
        <v>908.2006097</v>
      </c>
      <c r="Z14" s="77">
        <f t="shared" si="10"/>
        <v>908.2006097</v>
      </c>
      <c r="AA14" s="78">
        <f t="shared" si="11"/>
        <v>0.5146187261</v>
      </c>
      <c r="AB14" s="1">
        <f t="shared" si="12"/>
        <v>0.4433307402</v>
      </c>
      <c r="AC14" s="1">
        <f t="shared" si="13"/>
        <v>146961.1357</v>
      </c>
      <c r="AD14" s="8">
        <f t="shared" si="14"/>
        <v>102872.795</v>
      </c>
      <c r="AE14" s="75">
        <f t="shared" si="15"/>
        <v>37363.2</v>
      </c>
      <c r="AF14" s="1">
        <f t="shared" si="16"/>
        <v>65509.59499</v>
      </c>
      <c r="AG14" s="12" t="s">
        <v>415</v>
      </c>
      <c r="AH14" s="80">
        <f t="shared" si="17"/>
        <v>5393.857339</v>
      </c>
      <c r="AI14" s="81">
        <f t="shared" si="18"/>
        <v>-38993.85734</v>
      </c>
      <c r="AJ14" s="81">
        <f t="shared" si="19"/>
        <v>-14993.85734</v>
      </c>
      <c r="AK14" s="82">
        <f t="shared" si="20"/>
        <v>-14993.85734</v>
      </c>
      <c r="AL14" s="82">
        <f t="shared" si="21"/>
        <v>-20993.85734</v>
      </c>
      <c r="AM14" s="82">
        <f t="shared" si="22"/>
        <v>26515.73766</v>
      </c>
      <c r="AN14" s="83">
        <f t="shared" si="23"/>
        <v>50515.73766</v>
      </c>
      <c r="AO14" s="82">
        <f t="shared" si="24"/>
        <v>50515.73766</v>
      </c>
      <c r="AP14" s="82">
        <f t="shared" si="25"/>
        <v>44515.73766</v>
      </c>
      <c r="AQ14" s="13"/>
    </row>
    <row r="15">
      <c r="A15" s="23" t="s">
        <v>59</v>
      </c>
      <c r="B15" s="23" t="s">
        <v>60</v>
      </c>
      <c r="C15" s="23" t="s">
        <v>43</v>
      </c>
      <c r="D15" s="24">
        <v>1.0</v>
      </c>
      <c r="E15" s="24">
        <v>1000.0</v>
      </c>
      <c r="F15" s="24">
        <f t="shared" si="1"/>
        <v>0.973</v>
      </c>
      <c r="G15" s="6">
        <f t="shared" si="2"/>
        <v>11676</v>
      </c>
      <c r="H15" s="24">
        <v>287.0</v>
      </c>
      <c r="I15" s="24">
        <v>0.2192</v>
      </c>
      <c r="J15" s="24">
        <v>138.0</v>
      </c>
      <c r="K15" s="24">
        <v>550.0</v>
      </c>
      <c r="L15" s="1">
        <f t="shared" si="3"/>
        <v>412</v>
      </c>
      <c r="M15" s="1">
        <f t="shared" si="4"/>
        <v>149</v>
      </c>
      <c r="N15" s="1">
        <f t="shared" si="5"/>
        <v>0.3893203883</v>
      </c>
      <c r="O15" s="24">
        <v>0.2192</v>
      </c>
      <c r="T15" s="8"/>
      <c r="U15" s="24">
        <v>138.0</v>
      </c>
      <c r="V15" s="1">
        <f t="shared" si="6"/>
        <v>515</v>
      </c>
      <c r="W15" s="26">
        <f t="shared" si="7"/>
        <v>86.5</v>
      </c>
      <c r="X15" s="75">
        <f t="shared" si="8"/>
        <v>-325.3727571</v>
      </c>
      <c r="Y15" s="76">
        <f t="shared" si="9"/>
        <v>320.0120672</v>
      </c>
      <c r="Z15" s="77">
        <f t="shared" si="10"/>
        <v>320.0120672</v>
      </c>
      <c r="AA15" s="78">
        <f t="shared" si="11"/>
        <v>0.4534214898</v>
      </c>
      <c r="AB15" s="1">
        <f t="shared" si="12"/>
        <v>0.491762233</v>
      </c>
      <c r="AC15" s="1">
        <f t="shared" si="13"/>
        <v>57439.9948</v>
      </c>
      <c r="AD15" s="8">
        <f t="shared" si="14"/>
        <v>40207.99636</v>
      </c>
      <c r="AE15" s="75">
        <f t="shared" si="15"/>
        <v>11676</v>
      </c>
      <c r="AF15" s="1">
        <f t="shared" si="16"/>
        <v>28531.99636</v>
      </c>
      <c r="AG15" s="12" t="s">
        <v>416</v>
      </c>
      <c r="AH15" s="80">
        <f t="shared" si="17"/>
        <v>5983.107168</v>
      </c>
      <c r="AI15" s="81">
        <f t="shared" si="18"/>
        <v>-39583.10717</v>
      </c>
      <c r="AJ15" s="81">
        <f t="shared" si="19"/>
        <v>-15583.10717</v>
      </c>
      <c r="AK15" s="82">
        <f t="shared" si="20"/>
        <v>-15583.10717</v>
      </c>
      <c r="AL15" s="82">
        <f t="shared" si="21"/>
        <v>-21583.10717</v>
      </c>
      <c r="AM15" s="82">
        <f t="shared" si="22"/>
        <v>-11051.11081</v>
      </c>
      <c r="AN15" s="83">
        <f t="shared" si="23"/>
        <v>12948.88919</v>
      </c>
      <c r="AO15" s="82">
        <f t="shared" si="24"/>
        <v>12948.88919</v>
      </c>
      <c r="AP15" s="82">
        <f t="shared" si="25"/>
        <v>6948.889192</v>
      </c>
      <c r="AQ15" s="13"/>
    </row>
    <row r="16">
      <c r="A16" s="23" t="s">
        <v>61</v>
      </c>
      <c r="B16" s="23" t="s">
        <v>45</v>
      </c>
      <c r="C16" s="23" t="s">
        <v>52</v>
      </c>
      <c r="D16" s="24">
        <v>1.0</v>
      </c>
      <c r="E16" s="24">
        <v>1000.0</v>
      </c>
      <c r="F16" s="24">
        <f t="shared" si="1"/>
        <v>0.973</v>
      </c>
      <c r="G16" s="6">
        <f t="shared" si="2"/>
        <v>11676</v>
      </c>
      <c r="H16" s="24">
        <v>206.0</v>
      </c>
      <c r="I16" s="24">
        <v>0.3918</v>
      </c>
      <c r="J16" s="24">
        <v>116.0</v>
      </c>
      <c r="K16" s="24">
        <v>296.0</v>
      </c>
      <c r="L16" s="1">
        <f t="shared" si="3"/>
        <v>180</v>
      </c>
      <c r="M16" s="1">
        <f t="shared" si="4"/>
        <v>90</v>
      </c>
      <c r="N16" s="1">
        <f t="shared" si="5"/>
        <v>0.5</v>
      </c>
      <c r="O16" s="24">
        <v>0.3918</v>
      </c>
      <c r="T16" s="8"/>
      <c r="U16" s="24">
        <v>116.0</v>
      </c>
      <c r="V16" s="1">
        <f t="shared" si="6"/>
        <v>225</v>
      </c>
      <c r="W16" s="26">
        <f t="shared" si="7"/>
        <v>93.5</v>
      </c>
      <c r="X16" s="75">
        <f t="shared" si="8"/>
        <v>-142.1531463</v>
      </c>
      <c r="Y16" s="76">
        <f t="shared" si="9"/>
        <v>167.6654663</v>
      </c>
      <c r="Z16" s="77">
        <f t="shared" si="10"/>
        <v>167.6654663</v>
      </c>
      <c r="AA16" s="78">
        <f t="shared" si="11"/>
        <v>0.3296242945</v>
      </c>
      <c r="AB16" s="1">
        <f t="shared" si="12"/>
        <v>0.5897353333</v>
      </c>
      <c r="AC16" s="1">
        <f t="shared" si="13"/>
        <v>36090.56112</v>
      </c>
      <c r="AD16" s="8">
        <f t="shared" si="14"/>
        <v>25263.39278</v>
      </c>
      <c r="AE16" s="75">
        <f t="shared" si="15"/>
        <v>11676</v>
      </c>
      <c r="AF16" s="1">
        <f t="shared" si="16"/>
        <v>13587.39278</v>
      </c>
      <c r="AG16" s="87">
        <v>0.0</v>
      </c>
      <c r="AH16" s="80">
        <f t="shared" si="17"/>
        <v>7175.113222</v>
      </c>
      <c r="AI16" s="81">
        <f t="shared" si="18"/>
        <v>-40775.11322</v>
      </c>
      <c r="AJ16" s="81">
        <f t="shared" si="19"/>
        <v>-16775.11322</v>
      </c>
      <c r="AK16" s="82">
        <f t="shared" si="20"/>
        <v>-16775.11322</v>
      </c>
      <c r="AL16" s="82">
        <f t="shared" si="21"/>
        <v>-22775.11322</v>
      </c>
      <c r="AM16" s="82">
        <f t="shared" si="22"/>
        <v>-27187.72044</v>
      </c>
      <c r="AN16" s="83">
        <f t="shared" si="23"/>
        <v>-3187.720441</v>
      </c>
      <c r="AO16" s="82">
        <f t="shared" si="24"/>
        <v>-3187.720441</v>
      </c>
      <c r="AP16" s="82">
        <f t="shared" si="25"/>
        <v>-9187.720441</v>
      </c>
      <c r="AQ16" s="13"/>
    </row>
    <row r="17">
      <c r="A17" s="23" t="s">
        <v>62</v>
      </c>
      <c r="B17" s="23" t="s">
        <v>60</v>
      </c>
      <c r="C17" s="23" t="s">
        <v>43</v>
      </c>
      <c r="D17" s="24">
        <v>2.0</v>
      </c>
      <c r="E17" s="24">
        <v>1300.0</v>
      </c>
      <c r="F17" s="24">
        <f t="shared" si="1"/>
        <v>0.973</v>
      </c>
      <c r="G17" s="6">
        <f t="shared" si="2"/>
        <v>15178.8</v>
      </c>
      <c r="H17" s="24">
        <v>462.0</v>
      </c>
      <c r="I17" s="24">
        <v>0.537</v>
      </c>
      <c r="J17" s="24">
        <v>175.0</v>
      </c>
      <c r="K17" s="24">
        <v>917.0</v>
      </c>
      <c r="L17" s="1">
        <f t="shared" si="3"/>
        <v>742</v>
      </c>
      <c r="M17" s="1">
        <f t="shared" si="4"/>
        <v>287</v>
      </c>
      <c r="N17" s="1">
        <f t="shared" si="5"/>
        <v>0.4094339623</v>
      </c>
      <c r="O17" s="24">
        <v>0.537</v>
      </c>
      <c r="T17" s="8"/>
      <c r="U17" s="24">
        <v>175.0</v>
      </c>
      <c r="V17" s="1">
        <f t="shared" si="6"/>
        <v>927.5</v>
      </c>
      <c r="W17" s="26">
        <f t="shared" si="7"/>
        <v>82.25</v>
      </c>
      <c r="X17" s="75">
        <f t="shared" si="8"/>
        <v>-585.9868587</v>
      </c>
      <c r="Y17" s="76">
        <f t="shared" si="9"/>
        <v>539.565422</v>
      </c>
      <c r="Z17" s="77">
        <f t="shared" si="10"/>
        <v>539.565422</v>
      </c>
      <c r="AA17" s="78">
        <f t="shared" si="11"/>
        <v>0.4930624496</v>
      </c>
      <c r="AB17" s="1">
        <f t="shared" si="12"/>
        <v>0.4603903774</v>
      </c>
      <c r="AC17" s="1">
        <f t="shared" si="13"/>
        <v>90669.91582</v>
      </c>
      <c r="AD17" s="8">
        <f t="shared" si="14"/>
        <v>63468.94107</v>
      </c>
      <c r="AE17" s="75">
        <f t="shared" si="15"/>
        <v>15178.8</v>
      </c>
      <c r="AF17" s="1">
        <f t="shared" si="16"/>
        <v>48290.14107</v>
      </c>
      <c r="AG17" s="12" t="s">
        <v>417</v>
      </c>
      <c r="AH17" s="80">
        <f t="shared" si="17"/>
        <v>5601.416258</v>
      </c>
      <c r="AI17" s="81">
        <f t="shared" si="18"/>
        <v>-39201.41626</v>
      </c>
      <c r="AJ17" s="81">
        <f t="shared" si="19"/>
        <v>-15201.41626</v>
      </c>
      <c r="AK17" s="82">
        <f t="shared" si="20"/>
        <v>-15201.41626</v>
      </c>
      <c r="AL17" s="82">
        <f t="shared" si="21"/>
        <v>-21201.41626</v>
      </c>
      <c r="AM17" s="82">
        <f t="shared" si="22"/>
        <v>9088.724813</v>
      </c>
      <c r="AN17" s="83">
        <f t="shared" si="23"/>
        <v>33088.72481</v>
      </c>
      <c r="AO17" s="82">
        <f t="shared" si="24"/>
        <v>33088.72481</v>
      </c>
      <c r="AP17" s="82">
        <f t="shared" si="25"/>
        <v>27088.72481</v>
      </c>
      <c r="AQ17" s="13"/>
    </row>
    <row r="18">
      <c r="A18" s="23" t="s">
        <v>63</v>
      </c>
      <c r="B18" s="23" t="s">
        <v>60</v>
      </c>
      <c r="C18" s="23" t="s">
        <v>52</v>
      </c>
      <c r="D18" s="24">
        <v>1.0</v>
      </c>
      <c r="E18" s="24">
        <v>1200.0</v>
      </c>
      <c r="F18" s="24">
        <f t="shared" si="1"/>
        <v>0.973</v>
      </c>
      <c r="G18" s="6">
        <f t="shared" si="2"/>
        <v>14011.2</v>
      </c>
      <c r="H18" s="24">
        <v>389.0</v>
      </c>
      <c r="I18" s="24">
        <v>0.5123</v>
      </c>
      <c r="J18" s="24">
        <v>130.0</v>
      </c>
      <c r="K18" s="24">
        <v>821.0</v>
      </c>
      <c r="L18" s="1">
        <f t="shared" si="3"/>
        <v>691</v>
      </c>
      <c r="M18" s="1">
        <f t="shared" si="4"/>
        <v>259</v>
      </c>
      <c r="N18" s="1">
        <f t="shared" si="5"/>
        <v>0.3998552822</v>
      </c>
      <c r="O18" s="24">
        <v>0.5123</v>
      </c>
      <c r="T18" s="8"/>
      <c r="U18" s="24">
        <v>130.0</v>
      </c>
      <c r="V18" s="1">
        <f t="shared" si="6"/>
        <v>863.75</v>
      </c>
      <c r="W18" s="26">
        <f t="shared" si="7"/>
        <v>43.625</v>
      </c>
      <c r="X18" s="75">
        <f t="shared" si="8"/>
        <v>-545.7101339</v>
      </c>
      <c r="Y18" s="76">
        <f t="shared" si="9"/>
        <v>485.9935399</v>
      </c>
      <c r="Z18" s="77">
        <f t="shared" si="10"/>
        <v>485.9935399</v>
      </c>
      <c r="AA18" s="78">
        <f t="shared" si="11"/>
        <v>0.5121488161</v>
      </c>
      <c r="AB18" s="1">
        <f t="shared" si="12"/>
        <v>0.4452854269</v>
      </c>
      <c r="AC18" s="1">
        <f t="shared" si="13"/>
        <v>78988.13193</v>
      </c>
      <c r="AD18" s="8">
        <f t="shared" si="14"/>
        <v>55291.69235</v>
      </c>
      <c r="AE18" s="75">
        <f t="shared" si="15"/>
        <v>14011.2</v>
      </c>
      <c r="AF18" s="1">
        <f t="shared" si="16"/>
        <v>41280.49235</v>
      </c>
      <c r="AG18" s="89">
        <v>6000.0</v>
      </c>
      <c r="AH18" s="80">
        <f t="shared" si="17"/>
        <v>5417.639361</v>
      </c>
      <c r="AI18" s="81">
        <f t="shared" si="18"/>
        <v>-39017.63936</v>
      </c>
      <c r="AJ18" s="81">
        <f t="shared" si="19"/>
        <v>-15017.63936</v>
      </c>
      <c r="AK18" s="82">
        <f t="shared" si="20"/>
        <v>-15017.63936</v>
      </c>
      <c r="AL18" s="82">
        <f t="shared" si="21"/>
        <v>-21017.63936</v>
      </c>
      <c r="AM18" s="82">
        <f t="shared" si="22"/>
        <v>2262.852991</v>
      </c>
      <c r="AN18" s="83">
        <f t="shared" si="23"/>
        <v>26262.85299</v>
      </c>
      <c r="AO18" s="82">
        <f t="shared" si="24"/>
        <v>26262.85299</v>
      </c>
      <c r="AP18" s="82">
        <f t="shared" si="25"/>
        <v>20262.85299</v>
      </c>
      <c r="AQ18" s="13"/>
    </row>
    <row r="19">
      <c r="A19" s="23" t="s">
        <v>64</v>
      </c>
      <c r="B19" s="23" t="s">
        <v>60</v>
      </c>
      <c r="C19" s="23" t="s">
        <v>52</v>
      </c>
      <c r="D19" s="24">
        <v>2.0</v>
      </c>
      <c r="E19" s="24">
        <v>1600.0</v>
      </c>
      <c r="F19" s="24">
        <f t="shared" si="1"/>
        <v>0.973</v>
      </c>
      <c r="G19" s="6">
        <f t="shared" si="2"/>
        <v>18681.6</v>
      </c>
      <c r="H19" s="24">
        <v>678.0</v>
      </c>
      <c r="I19" s="24">
        <v>0.3616</v>
      </c>
      <c r="J19" s="24">
        <v>241.0</v>
      </c>
      <c r="K19" s="24">
        <v>866.0</v>
      </c>
      <c r="L19" s="1">
        <f t="shared" si="3"/>
        <v>625</v>
      </c>
      <c r="M19" s="1">
        <f t="shared" si="4"/>
        <v>437</v>
      </c>
      <c r="N19" s="1">
        <f t="shared" si="5"/>
        <v>0.65936</v>
      </c>
      <c r="O19" s="24">
        <v>0.3616</v>
      </c>
      <c r="T19" s="8"/>
      <c r="U19" s="24">
        <v>241.0</v>
      </c>
      <c r="V19" s="1">
        <f t="shared" si="6"/>
        <v>781.25</v>
      </c>
      <c r="W19" s="26">
        <f t="shared" si="7"/>
        <v>162.875</v>
      </c>
      <c r="X19" s="75">
        <f t="shared" si="8"/>
        <v>-493.5873136</v>
      </c>
      <c r="Y19" s="76">
        <f t="shared" si="9"/>
        <v>501.282869</v>
      </c>
      <c r="Z19" s="77">
        <f t="shared" si="10"/>
        <v>501.282869</v>
      </c>
      <c r="AA19" s="78">
        <f t="shared" si="11"/>
        <v>0.4331620723</v>
      </c>
      <c r="AB19" s="1">
        <f t="shared" si="12"/>
        <v>0.507795536</v>
      </c>
      <c r="AC19" s="1">
        <f t="shared" si="13"/>
        <v>92910.45914</v>
      </c>
      <c r="AD19" s="8">
        <f t="shared" si="14"/>
        <v>65037.3214</v>
      </c>
      <c r="AE19" s="75">
        <f t="shared" si="15"/>
        <v>18681.6</v>
      </c>
      <c r="AF19" s="1">
        <f t="shared" si="16"/>
        <v>46355.7214</v>
      </c>
      <c r="AG19" s="84"/>
      <c r="AH19" s="80">
        <f t="shared" si="17"/>
        <v>6178.179021</v>
      </c>
      <c r="AI19" s="81">
        <f t="shared" si="18"/>
        <v>-39778.17902</v>
      </c>
      <c r="AJ19" s="81">
        <f t="shared" si="19"/>
        <v>-15778.17902</v>
      </c>
      <c r="AK19" s="82">
        <f t="shared" si="20"/>
        <v>-15778.17902</v>
      </c>
      <c r="AL19" s="82">
        <f t="shared" si="21"/>
        <v>-21778.17902</v>
      </c>
      <c r="AM19" s="82">
        <f t="shared" si="22"/>
        <v>6577.54238</v>
      </c>
      <c r="AN19" s="83">
        <f t="shared" si="23"/>
        <v>30577.54238</v>
      </c>
      <c r="AO19" s="82">
        <f t="shared" si="24"/>
        <v>30577.54238</v>
      </c>
      <c r="AP19" s="82">
        <f t="shared" si="25"/>
        <v>24577.54238</v>
      </c>
      <c r="AQ19" s="13"/>
    </row>
    <row r="20">
      <c r="A20" s="23" t="s">
        <v>65</v>
      </c>
      <c r="B20" s="23" t="s">
        <v>66</v>
      </c>
      <c r="C20" s="23" t="s">
        <v>43</v>
      </c>
      <c r="D20" s="24">
        <v>1.0</v>
      </c>
      <c r="E20" s="24">
        <v>800.0</v>
      </c>
      <c r="F20" s="24">
        <f t="shared" si="1"/>
        <v>0.973</v>
      </c>
      <c r="G20" s="6">
        <f t="shared" si="2"/>
        <v>9340.8</v>
      </c>
      <c r="H20" s="24">
        <v>163.0</v>
      </c>
      <c r="I20" s="24">
        <v>0.8438</v>
      </c>
      <c r="J20" s="24">
        <v>134.0</v>
      </c>
      <c r="K20" s="24">
        <v>288.0</v>
      </c>
      <c r="L20" s="1">
        <f t="shared" si="3"/>
        <v>154</v>
      </c>
      <c r="M20" s="1">
        <f t="shared" si="4"/>
        <v>29</v>
      </c>
      <c r="N20" s="1">
        <f t="shared" si="5"/>
        <v>0.2506493506</v>
      </c>
      <c r="O20" s="24">
        <v>0.8438</v>
      </c>
      <c r="T20" s="8"/>
      <c r="U20" s="24">
        <v>134.0</v>
      </c>
      <c r="V20" s="1">
        <f t="shared" si="6"/>
        <v>192.5</v>
      </c>
      <c r="W20" s="26">
        <f t="shared" si="7"/>
        <v>114.75</v>
      </c>
      <c r="X20" s="75">
        <f t="shared" si="8"/>
        <v>-121.6199141</v>
      </c>
      <c r="Y20" s="76">
        <f t="shared" si="9"/>
        <v>160.8248989</v>
      </c>
      <c r="Z20" s="77">
        <f t="shared" si="10"/>
        <v>160.8248989</v>
      </c>
      <c r="AA20" s="78">
        <f t="shared" si="11"/>
        <v>0.2393501242</v>
      </c>
      <c r="AB20" s="1">
        <f t="shared" si="12"/>
        <v>0.6611783117</v>
      </c>
      <c r="AC20" s="1">
        <f t="shared" si="13"/>
        <v>38811.88633</v>
      </c>
      <c r="AD20" s="8">
        <f t="shared" si="14"/>
        <v>27168.32043</v>
      </c>
      <c r="AE20" s="75">
        <f t="shared" si="15"/>
        <v>9340.8</v>
      </c>
      <c r="AF20" s="1">
        <f t="shared" si="16"/>
        <v>17827.52043</v>
      </c>
      <c r="AG20" s="40" t="s">
        <v>418</v>
      </c>
      <c r="AH20" s="80">
        <f t="shared" si="17"/>
        <v>8044.336126</v>
      </c>
      <c r="AI20" s="81">
        <f t="shared" si="18"/>
        <v>-41644.33613</v>
      </c>
      <c r="AJ20" s="81">
        <f t="shared" si="19"/>
        <v>-17644.33613</v>
      </c>
      <c r="AK20" s="82">
        <f t="shared" si="20"/>
        <v>-17644.33613</v>
      </c>
      <c r="AL20" s="82">
        <f t="shared" si="21"/>
        <v>-23644.33613</v>
      </c>
      <c r="AM20" s="82">
        <f t="shared" si="22"/>
        <v>-23816.8157</v>
      </c>
      <c r="AN20" s="83">
        <f t="shared" si="23"/>
        <v>183.184303</v>
      </c>
      <c r="AO20" s="82">
        <f t="shared" si="24"/>
        <v>183.184303</v>
      </c>
      <c r="AP20" s="82">
        <f t="shared" si="25"/>
        <v>-5816.815697</v>
      </c>
      <c r="AQ20" s="13"/>
    </row>
    <row r="21" ht="15.75" customHeight="1">
      <c r="A21" s="23" t="s">
        <v>67</v>
      </c>
      <c r="B21" s="23" t="s">
        <v>66</v>
      </c>
      <c r="C21" s="23" t="s">
        <v>43</v>
      </c>
      <c r="D21" s="24">
        <v>2.0</v>
      </c>
      <c r="E21" s="24">
        <v>1200.0</v>
      </c>
      <c r="F21" s="24">
        <f t="shared" si="1"/>
        <v>0.973</v>
      </c>
      <c r="G21" s="6">
        <f t="shared" si="2"/>
        <v>14011.2</v>
      </c>
      <c r="H21" s="24">
        <v>374.0</v>
      </c>
      <c r="I21" s="24">
        <v>0.9151</v>
      </c>
      <c r="J21" s="24">
        <v>234.0</v>
      </c>
      <c r="K21" s="24">
        <v>794.0</v>
      </c>
      <c r="L21" s="1">
        <f t="shared" si="3"/>
        <v>560</v>
      </c>
      <c r="M21" s="1">
        <f t="shared" si="4"/>
        <v>140</v>
      </c>
      <c r="N21" s="1">
        <f t="shared" si="5"/>
        <v>0.3</v>
      </c>
      <c r="O21" s="24">
        <v>0.9151</v>
      </c>
      <c r="T21" s="8"/>
      <c r="U21" s="24">
        <v>234.0</v>
      </c>
      <c r="V21" s="1">
        <f t="shared" si="6"/>
        <v>700</v>
      </c>
      <c r="W21" s="26">
        <f t="shared" si="7"/>
        <v>164</v>
      </c>
      <c r="X21" s="75">
        <f t="shared" si="8"/>
        <v>-442.254233</v>
      </c>
      <c r="Y21" s="76">
        <f t="shared" si="9"/>
        <v>458.1814506</v>
      </c>
      <c r="Z21" s="77">
        <f t="shared" si="10"/>
        <v>458.1814506</v>
      </c>
      <c r="AA21" s="78">
        <f t="shared" si="11"/>
        <v>0.4202592151</v>
      </c>
      <c r="AB21" s="1">
        <f t="shared" si="12"/>
        <v>0.5180068571</v>
      </c>
      <c r="AC21" s="1">
        <f t="shared" si="13"/>
        <v>86629.51363</v>
      </c>
      <c r="AD21" s="8">
        <f t="shared" si="14"/>
        <v>60640.65954</v>
      </c>
      <c r="AE21" s="75">
        <f t="shared" si="15"/>
        <v>14011.2</v>
      </c>
      <c r="AF21" s="1">
        <f t="shared" si="16"/>
        <v>46629.45954</v>
      </c>
      <c r="AG21" s="87">
        <v>100.0</v>
      </c>
      <c r="AH21" s="80">
        <f t="shared" si="17"/>
        <v>6302.416762</v>
      </c>
      <c r="AI21" s="81">
        <f t="shared" si="18"/>
        <v>-39902.41676</v>
      </c>
      <c r="AJ21" s="81">
        <f t="shared" si="19"/>
        <v>-15902.41676</v>
      </c>
      <c r="AK21" s="82">
        <f t="shared" si="20"/>
        <v>-15902.41676</v>
      </c>
      <c r="AL21" s="82">
        <f t="shared" si="21"/>
        <v>-21902.41676</v>
      </c>
      <c r="AM21" s="82">
        <f t="shared" si="22"/>
        <v>6727.042777</v>
      </c>
      <c r="AN21" s="83">
        <f t="shared" si="23"/>
        <v>30727.04278</v>
      </c>
      <c r="AO21" s="82">
        <f t="shared" si="24"/>
        <v>30727.04278</v>
      </c>
      <c r="AP21" s="82">
        <f t="shared" si="25"/>
        <v>24727.04278</v>
      </c>
      <c r="AQ21" s="13"/>
    </row>
    <row r="22" ht="15.75" customHeight="1">
      <c r="A22" s="23" t="s">
        <v>68</v>
      </c>
      <c r="B22" s="23" t="s">
        <v>66</v>
      </c>
      <c r="C22" s="23" t="s">
        <v>52</v>
      </c>
      <c r="D22" s="24">
        <v>1.0</v>
      </c>
      <c r="E22" s="24">
        <v>900.0</v>
      </c>
      <c r="F22" s="24">
        <f t="shared" si="1"/>
        <v>0.973</v>
      </c>
      <c r="G22" s="6">
        <f t="shared" si="2"/>
        <v>10508.4</v>
      </c>
      <c r="H22" s="24">
        <v>444.0</v>
      </c>
      <c r="I22" s="24">
        <v>0.4301</v>
      </c>
      <c r="J22" s="24">
        <v>252.0</v>
      </c>
      <c r="K22" s="24">
        <v>547.0</v>
      </c>
      <c r="L22" s="1">
        <f t="shared" si="3"/>
        <v>295</v>
      </c>
      <c r="M22" s="1">
        <f t="shared" si="4"/>
        <v>192</v>
      </c>
      <c r="N22" s="1">
        <f t="shared" si="5"/>
        <v>0.6206779661</v>
      </c>
      <c r="O22" s="24">
        <v>0.4301</v>
      </c>
      <c r="T22" s="8"/>
      <c r="U22" s="24">
        <v>252.0</v>
      </c>
      <c r="V22" s="1">
        <f t="shared" si="6"/>
        <v>368.75</v>
      </c>
      <c r="W22" s="26">
        <f t="shared" si="7"/>
        <v>215.125</v>
      </c>
      <c r="X22" s="75">
        <f t="shared" si="8"/>
        <v>-232.973212</v>
      </c>
      <c r="Y22" s="76">
        <f t="shared" si="9"/>
        <v>305.7295142</v>
      </c>
      <c r="Z22" s="77">
        <f t="shared" si="10"/>
        <v>305.7295142</v>
      </c>
      <c r="AA22" s="78">
        <f t="shared" si="11"/>
        <v>0.245707157</v>
      </c>
      <c r="AB22" s="1">
        <f t="shared" si="12"/>
        <v>0.6561473559</v>
      </c>
      <c r="AC22" s="1">
        <f t="shared" si="13"/>
        <v>73220.3185</v>
      </c>
      <c r="AD22" s="8">
        <f t="shared" si="14"/>
        <v>51254.22295</v>
      </c>
      <c r="AE22" s="75">
        <f t="shared" si="15"/>
        <v>10508.4</v>
      </c>
      <c r="AF22" s="1">
        <f t="shared" si="16"/>
        <v>40745.82295</v>
      </c>
      <c r="AG22" s="6" t="s">
        <v>419</v>
      </c>
      <c r="AH22" s="80">
        <f t="shared" si="17"/>
        <v>7983.126164</v>
      </c>
      <c r="AI22" s="81">
        <f t="shared" si="18"/>
        <v>-41583.12616</v>
      </c>
      <c r="AJ22" s="81">
        <f t="shared" si="19"/>
        <v>-17583.12616</v>
      </c>
      <c r="AK22" s="82">
        <f t="shared" si="20"/>
        <v>-17583.12616</v>
      </c>
      <c r="AL22" s="82">
        <f t="shared" si="21"/>
        <v>-23583.12616</v>
      </c>
      <c r="AM22" s="82">
        <f t="shared" si="22"/>
        <v>-837.3032106</v>
      </c>
      <c r="AN22" s="83">
        <f t="shared" si="23"/>
        <v>23162.69679</v>
      </c>
      <c r="AO22" s="82">
        <f t="shared" si="24"/>
        <v>23162.69679</v>
      </c>
      <c r="AP22" s="82">
        <f t="shared" si="25"/>
        <v>17162.69679</v>
      </c>
      <c r="AQ22" s="13"/>
    </row>
    <row r="23" ht="15.75" customHeight="1">
      <c r="A23" s="23" t="s">
        <v>69</v>
      </c>
      <c r="B23" s="23" t="s">
        <v>66</v>
      </c>
      <c r="C23" s="23" t="s">
        <v>52</v>
      </c>
      <c r="D23" s="24">
        <v>2.0</v>
      </c>
      <c r="E23" s="24">
        <v>1100.0</v>
      </c>
      <c r="F23" s="24">
        <f t="shared" si="1"/>
        <v>0.973</v>
      </c>
      <c r="G23" s="6">
        <f t="shared" si="2"/>
        <v>12843.6</v>
      </c>
      <c r="H23" s="24">
        <v>426.0</v>
      </c>
      <c r="I23" s="24">
        <v>0.4822</v>
      </c>
      <c r="J23" s="24">
        <v>246.0</v>
      </c>
      <c r="K23" s="24">
        <v>616.0</v>
      </c>
      <c r="L23" s="1">
        <f t="shared" si="3"/>
        <v>370</v>
      </c>
      <c r="M23" s="1">
        <f t="shared" si="4"/>
        <v>180</v>
      </c>
      <c r="N23" s="1">
        <f t="shared" si="5"/>
        <v>0.4891891892</v>
      </c>
      <c r="O23" s="24">
        <v>0.4822</v>
      </c>
      <c r="T23" s="8"/>
      <c r="U23" s="24">
        <v>246.0</v>
      </c>
      <c r="V23" s="1">
        <f t="shared" si="6"/>
        <v>462.5</v>
      </c>
      <c r="W23" s="26">
        <f t="shared" si="7"/>
        <v>199.75</v>
      </c>
      <c r="X23" s="75">
        <f t="shared" si="8"/>
        <v>-292.2036897</v>
      </c>
      <c r="Y23" s="76">
        <f t="shared" si="9"/>
        <v>348.4234584</v>
      </c>
      <c r="Z23" s="77">
        <f t="shared" si="10"/>
        <v>348.4234584</v>
      </c>
      <c r="AA23" s="78">
        <f t="shared" si="11"/>
        <v>0.3214561263</v>
      </c>
      <c r="AB23" s="1">
        <f t="shared" si="12"/>
        <v>0.5961996216</v>
      </c>
      <c r="AC23" s="1">
        <f t="shared" si="13"/>
        <v>75821.42594</v>
      </c>
      <c r="AD23" s="8">
        <f t="shared" si="14"/>
        <v>53074.99816</v>
      </c>
      <c r="AE23" s="75">
        <f t="shared" si="15"/>
        <v>12843.6</v>
      </c>
      <c r="AF23" s="1">
        <f t="shared" si="16"/>
        <v>40231.39816</v>
      </c>
      <c r="AG23" s="53">
        <v>3.0</v>
      </c>
      <c r="AH23" s="80">
        <f t="shared" si="17"/>
        <v>7253.762063</v>
      </c>
      <c r="AI23" s="81">
        <f t="shared" si="18"/>
        <v>-40853.76206</v>
      </c>
      <c r="AJ23" s="81">
        <f t="shared" si="19"/>
        <v>-16853.76206</v>
      </c>
      <c r="AK23" s="82">
        <f t="shared" si="20"/>
        <v>-16853.76206</v>
      </c>
      <c r="AL23" s="82">
        <f t="shared" si="21"/>
        <v>-22853.76206</v>
      </c>
      <c r="AM23" s="82">
        <f t="shared" si="22"/>
        <v>-622.3639059</v>
      </c>
      <c r="AN23" s="83">
        <f t="shared" si="23"/>
        <v>23377.63609</v>
      </c>
      <c r="AO23" s="82">
        <f t="shared" si="24"/>
        <v>23377.63609</v>
      </c>
      <c r="AP23" s="82">
        <f t="shared" si="25"/>
        <v>17377.63609</v>
      </c>
      <c r="AQ23" s="13"/>
    </row>
    <row r="24" ht="15.75" customHeight="1">
      <c r="A24" s="23" t="s">
        <v>70</v>
      </c>
      <c r="B24" s="23" t="s">
        <v>71</v>
      </c>
      <c r="C24" s="23" t="s">
        <v>43</v>
      </c>
      <c r="D24" s="24">
        <v>1.0</v>
      </c>
      <c r="E24" s="24">
        <v>1000.0</v>
      </c>
      <c r="F24" s="24">
        <f t="shared" si="1"/>
        <v>0.973</v>
      </c>
      <c r="G24" s="6">
        <f t="shared" si="2"/>
        <v>11676</v>
      </c>
      <c r="H24" s="24">
        <v>332.0</v>
      </c>
      <c r="I24" s="24">
        <v>0.4904</v>
      </c>
      <c r="J24" s="24">
        <v>171.0</v>
      </c>
      <c r="K24" s="24">
        <v>457.0</v>
      </c>
      <c r="L24" s="1">
        <f t="shared" si="3"/>
        <v>286</v>
      </c>
      <c r="M24" s="1">
        <f t="shared" si="4"/>
        <v>161</v>
      </c>
      <c r="N24" s="1">
        <f t="shared" si="5"/>
        <v>0.5503496503</v>
      </c>
      <c r="O24" s="24">
        <v>0.4904</v>
      </c>
      <c r="T24" s="8"/>
      <c r="U24" s="24">
        <v>171.0</v>
      </c>
      <c r="V24" s="1">
        <f t="shared" si="6"/>
        <v>357.5</v>
      </c>
      <c r="W24" s="26">
        <f t="shared" si="7"/>
        <v>135.25</v>
      </c>
      <c r="X24" s="75">
        <f t="shared" si="8"/>
        <v>-225.8655547</v>
      </c>
      <c r="Y24" s="76">
        <f t="shared" si="9"/>
        <v>259.7462408</v>
      </c>
      <c r="Z24" s="77">
        <f t="shared" si="10"/>
        <v>259.7462408</v>
      </c>
      <c r="AA24" s="78">
        <f t="shared" si="11"/>
        <v>0.3482412331</v>
      </c>
      <c r="AB24" s="1">
        <f t="shared" si="12"/>
        <v>0.5750018881</v>
      </c>
      <c r="AC24" s="1">
        <f t="shared" si="13"/>
        <v>54514.4213</v>
      </c>
      <c r="AD24" s="8">
        <f t="shared" si="14"/>
        <v>38160.09491</v>
      </c>
      <c r="AE24" s="75">
        <f t="shared" si="15"/>
        <v>11676</v>
      </c>
      <c r="AF24" s="1">
        <f t="shared" si="16"/>
        <v>26484.09491</v>
      </c>
      <c r="AG24" s="5"/>
      <c r="AH24" s="80">
        <f t="shared" si="17"/>
        <v>6995.856305</v>
      </c>
      <c r="AI24" s="81">
        <f t="shared" si="18"/>
        <v>-40595.85631</v>
      </c>
      <c r="AJ24" s="81">
        <f t="shared" si="19"/>
        <v>-16595.85631</v>
      </c>
      <c r="AK24" s="82">
        <f t="shared" si="20"/>
        <v>-16595.85631</v>
      </c>
      <c r="AL24" s="82">
        <f t="shared" si="21"/>
        <v>-22595.85631</v>
      </c>
      <c r="AM24" s="82">
        <f t="shared" si="22"/>
        <v>-14111.76139</v>
      </c>
      <c r="AN24" s="83">
        <f t="shared" si="23"/>
        <v>9888.238607</v>
      </c>
      <c r="AO24" s="82">
        <f t="shared" si="24"/>
        <v>9888.238607</v>
      </c>
      <c r="AP24" s="82">
        <f t="shared" si="25"/>
        <v>3888.238607</v>
      </c>
      <c r="AQ24" s="13"/>
    </row>
    <row r="25" ht="15.75" customHeight="1">
      <c r="A25" s="23" t="s">
        <v>72</v>
      </c>
      <c r="B25" s="23" t="s">
        <v>71</v>
      </c>
      <c r="C25" s="23" t="s">
        <v>43</v>
      </c>
      <c r="D25" s="24">
        <v>2.0</v>
      </c>
      <c r="E25" s="24">
        <v>1400.0</v>
      </c>
      <c r="F25" s="24">
        <f t="shared" si="1"/>
        <v>0.973</v>
      </c>
      <c r="G25" s="6">
        <f t="shared" si="2"/>
        <v>16346.4</v>
      </c>
      <c r="H25" s="24">
        <v>430.0</v>
      </c>
      <c r="I25" s="24">
        <v>0.5233</v>
      </c>
      <c r="J25" s="24">
        <v>262.0</v>
      </c>
      <c r="K25" s="24">
        <v>567.0</v>
      </c>
      <c r="L25" s="1">
        <f t="shared" si="3"/>
        <v>305</v>
      </c>
      <c r="M25" s="1">
        <f t="shared" si="4"/>
        <v>168</v>
      </c>
      <c r="N25" s="1">
        <f t="shared" si="5"/>
        <v>0.5406557377</v>
      </c>
      <c r="O25" s="24">
        <v>0.5233</v>
      </c>
      <c r="T25" s="8"/>
      <c r="U25" s="24">
        <v>262.0</v>
      </c>
      <c r="V25" s="1">
        <f t="shared" si="6"/>
        <v>381.25</v>
      </c>
      <c r="W25" s="26">
        <f t="shared" si="7"/>
        <v>223.875</v>
      </c>
      <c r="X25" s="75">
        <f t="shared" si="8"/>
        <v>-240.870609</v>
      </c>
      <c r="Y25" s="76">
        <f t="shared" si="9"/>
        <v>316.8220401</v>
      </c>
      <c r="Z25" s="77">
        <f t="shared" si="10"/>
        <v>316.8220401</v>
      </c>
      <c r="AA25" s="78">
        <f t="shared" si="11"/>
        <v>0.2437955149</v>
      </c>
      <c r="AB25" s="1">
        <f t="shared" si="12"/>
        <v>0.6576602295</v>
      </c>
      <c r="AC25" s="1">
        <f t="shared" si="13"/>
        <v>76051.85829</v>
      </c>
      <c r="AD25" s="8">
        <f t="shared" si="14"/>
        <v>53236.3008</v>
      </c>
      <c r="AE25" s="75">
        <f t="shared" si="15"/>
        <v>16346.4</v>
      </c>
      <c r="AF25" s="1">
        <f t="shared" si="16"/>
        <v>36889.9008</v>
      </c>
      <c r="AG25" s="40" t="s">
        <v>420</v>
      </c>
      <c r="AH25" s="80">
        <f t="shared" si="17"/>
        <v>8001.532792</v>
      </c>
      <c r="AI25" s="81">
        <f t="shared" si="18"/>
        <v>-41601.53279</v>
      </c>
      <c r="AJ25" s="81">
        <f t="shared" si="19"/>
        <v>-17601.53279</v>
      </c>
      <c r="AK25" s="82">
        <f t="shared" si="20"/>
        <v>-17601.53279</v>
      </c>
      <c r="AL25" s="82">
        <f t="shared" si="21"/>
        <v>-23601.53279</v>
      </c>
      <c r="AM25" s="82">
        <f t="shared" si="22"/>
        <v>-4711.631993</v>
      </c>
      <c r="AN25" s="83">
        <f t="shared" si="23"/>
        <v>19288.36801</v>
      </c>
      <c r="AO25" s="82">
        <f t="shared" si="24"/>
        <v>19288.36801</v>
      </c>
      <c r="AP25" s="82">
        <f t="shared" si="25"/>
        <v>13288.36801</v>
      </c>
      <c r="AQ25" s="13"/>
    </row>
    <row r="26" ht="15.75" customHeight="1">
      <c r="A26" s="23" t="s">
        <v>73</v>
      </c>
      <c r="B26" s="23" t="s">
        <v>71</v>
      </c>
      <c r="C26" s="23" t="s">
        <v>52</v>
      </c>
      <c r="D26" s="24">
        <v>1.0</v>
      </c>
      <c r="E26" s="24">
        <v>1500.0</v>
      </c>
      <c r="F26" s="24">
        <f t="shared" si="1"/>
        <v>0.973</v>
      </c>
      <c r="G26" s="6">
        <f t="shared" si="2"/>
        <v>17514</v>
      </c>
      <c r="H26" s="24">
        <v>662.0</v>
      </c>
      <c r="I26" s="24">
        <v>0.4493</v>
      </c>
      <c r="J26" s="24">
        <v>229.0</v>
      </c>
      <c r="K26" s="24">
        <v>859.0</v>
      </c>
      <c r="L26" s="1">
        <f t="shared" si="3"/>
        <v>630</v>
      </c>
      <c r="M26" s="1">
        <f t="shared" si="4"/>
        <v>433</v>
      </c>
      <c r="N26" s="1">
        <f t="shared" si="5"/>
        <v>0.6498412698</v>
      </c>
      <c r="O26" s="24">
        <v>0.4493</v>
      </c>
      <c r="T26" s="8"/>
      <c r="U26" s="24">
        <v>229.0</v>
      </c>
      <c r="V26" s="1">
        <f t="shared" si="6"/>
        <v>787.5</v>
      </c>
      <c r="W26" s="26">
        <f t="shared" si="7"/>
        <v>150.25</v>
      </c>
      <c r="X26" s="75">
        <f t="shared" si="8"/>
        <v>-497.5360121</v>
      </c>
      <c r="Y26" s="76">
        <f t="shared" si="9"/>
        <v>498.3291319</v>
      </c>
      <c r="Z26" s="77">
        <f t="shared" si="10"/>
        <v>498.3291319</v>
      </c>
      <c r="AA26" s="78">
        <f t="shared" si="11"/>
        <v>0.4420052469</v>
      </c>
      <c r="AB26" s="1">
        <f t="shared" si="12"/>
        <v>0.5007970476</v>
      </c>
      <c r="AC26" s="1">
        <f t="shared" si="13"/>
        <v>91090.04167</v>
      </c>
      <c r="AD26" s="8">
        <f t="shared" si="14"/>
        <v>63763.02917</v>
      </c>
      <c r="AE26" s="75">
        <f t="shared" si="15"/>
        <v>17514</v>
      </c>
      <c r="AF26" s="1">
        <f t="shared" si="16"/>
        <v>46249.02917</v>
      </c>
      <c r="AG26" s="90">
        <v>0.3</v>
      </c>
      <c r="AH26" s="80">
        <f t="shared" si="17"/>
        <v>6093.030746</v>
      </c>
      <c r="AI26" s="81">
        <f t="shared" si="18"/>
        <v>-39693.03075</v>
      </c>
      <c r="AJ26" s="81">
        <f t="shared" si="19"/>
        <v>-15693.03075</v>
      </c>
      <c r="AK26" s="82">
        <f t="shared" si="20"/>
        <v>-15693.03075</v>
      </c>
      <c r="AL26" s="82">
        <f t="shared" si="21"/>
        <v>-21693.03075</v>
      </c>
      <c r="AM26" s="82">
        <f t="shared" si="22"/>
        <v>6555.998425</v>
      </c>
      <c r="AN26" s="83">
        <f t="shared" si="23"/>
        <v>30555.99842</v>
      </c>
      <c r="AO26" s="82">
        <f t="shared" si="24"/>
        <v>30555.99842</v>
      </c>
      <c r="AP26" s="82">
        <f t="shared" si="25"/>
        <v>24555.99842</v>
      </c>
      <c r="AQ26" s="13"/>
    </row>
    <row r="27" ht="15.75" customHeight="1">
      <c r="A27" s="23" t="s">
        <v>74</v>
      </c>
      <c r="B27" s="23" t="s">
        <v>45</v>
      </c>
      <c r="C27" s="23" t="s">
        <v>52</v>
      </c>
      <c r="D27" s="24">
        <v>2.0</v>
      </c>
      <c r="E27" s="24">
        <v>1300.0</v>
      </c>
      <c r="F27" s="24">
        <f t="shared" si="1"/>
        <v>0.973</v>
      </c>
      <c r="G27" s="6">
        <f t="shared" si="2"/>
        <v>15178.8</v>
      </c>
      <c r="H27" s="24">
        <v>186.0</v>
      </c>
      <c r="I27" s="24">
        <v>0.6603</v>
      </c>
      <c r="J27" s="24">
        <v>136.0</v>
      </c>
      <c r="K27" s="24">
        <v>336.0</v>
      </c>
      <c r="L27" s="1">
        <f t="shared" si="3"/>
        <v>200</v>
      </c>
      <c r="M27" s="1">
        <f t="shared" si="4"/>
        <v>50</v>
      </c>
      <c r="N27" s="1">
        <f t="shared" si="5"/>
        <v>0.3</v>
      </c>
      <c r="O27" s="24">
        <v>0.6603</v>
      </c>
      <c r="T27" s="8"/>
      <c r="U27" s="24">
        <v>136.0</v>
      </c>
      <c r="V27" s="1">
        <f t="shared" si="6"/>
        <v>250</v>
      </c>
      <c r="W27" s="26">
        <f t="shared" si="7"/>
        <v>111</v>
      </c>
      <c r="X27" s="75">
        <f t="shared" si="8"/>
        <v>-157.9479404</v>
      </c>
      <c r="Y27" s="76">
        <f t="shared" si="9"/>
        <v>189.8505181</v>
      </c>
      <c r="Z27" s="77">
        <f t="shared" si="10"/>
        <v>189.8505181</v>
      </c>
      <c r="AA27" s="78">
        <f t="shared" si="11"/>
        <v>0.3154020723</v>
      </c>
      <c r="AB27" s="1">
        <f t="shared" si="12"/>
        <v>0.6009908</v>
      </c>
      <c r="AC27" s="1">
        <f t="shared" si="13"/>
        <v>41645.92138</v>
      </c>
      <c r="AD27" s="8">
        <f t="shared" si="14"/>
        <v>29152.14496</v>
      </c>
      <c r="AE27" s="75">
        <f t="shared" si="15"/>
        <v>15178.8</v>
      </c>
      <c r="AF27" s="1">
        <f t="shared" si="16"/>
        <v>13973.34496</v>
      </c>
      <c r="AG27" s="5"/>
      <c r="AH27" s="80">
        <f t="shared" si="17"/>
        <v>7312.054733</v>
      </c>
      <c r="AI27" s="81">
        <f t="shared" si="18"/>
        <v>-40912.05473</v>
      </c>
      <c r="AJ27" s="81">
        <f t="shared" si="19"/>
        <v>-16912.05473</v>
      </c>
      <c r="AK27" s="82">
        <f t="shared" si="20"/>
        <v>-16912.05473</v>
      </c>
      <c r="AL27" s="82">
        <f t="shared" si="21"/>
        <v>-22912.05473</v>
      </c>
      <c r="AM27" s="82">
        <f t="shared" si="22"/>
        <v>-26938.70977</v>
      </c>
      <c r="AN27" s="83">
        <f t="shared" si="23"/>
        <v>-2938.709769</v>
      </c>
      <c r="AO27" s="82">
        <f t="shared" si="24"/>
        <v>-2938.709769</v>
      </c>
      <c r="AP27" s="82">
        <f t="shared" si="25"/>
        <v>-8938.709769</v>
      </c>
      <c r="AQ27" s="13"/>
    </row>
    <row r="28" ht="15.75" customHeight="1">
      <c r="A28" s="23" t="s">
        <v>75</v>
      </c>
      <c r="B28" s="23" t="s">
        <v>71</v>
      </c>
      <c r="C28" s="23" t="s">
        <v>52</v>
      </c>
      <c r="D28" s="24">
        <v>2.0</v>
      </c>
      <c r="E28" s="24">
        <v>1600.0</v>
      </c>
      <c r="F28" s="24">
        <f t="shared" si="1"/>
        <v>0.973</v>
      </c>
      <c r="G28" s="6">
        <f t="shared" si="2"/>
        <v>18681.6</v>
      </c>
      <c r="H28" s="24">
        <v>696.0</v>
      </c>
      <c r="I28" s="24">
        <v>0.4877</v>
      </c>
      <c r="J28" s="24">
        <v>449.0</v>
      </c>
      <c r="K28" s="24">
        <v>899.0</v>
      </c>
      <c r="L28" s="1">
        <f t="shared" si="3"/>
        <v>450</v>
      </c>
      <c r="M28" s="1">
        <f t="shared" si="4"/>
        <v>247</v>
      </c>
      <c r="N28" s="1">
        <f t="shared" si="5"/>
        <v>0.5391111111</v>
      </c>
      <c r="O28" s="24">
        <v>0.4877</v>
      </c>
      <c r="T28" s="8"/>
      <c r="U28" s="24">
        <v>449.0</v>
      </c>
      <c r="V28" s="1">
        <f t="shared" si="6"/>
        <v>562.5</v>
      </c>
      <c r="W28" s="26">
        <f t="shared" si="7"/>
        <v>392.75</v>
      </c>
      <c r="X28" s="75">
        <f t="shared" si="8"/>
        <v>-355.3828658</v>
      </c>
      <c r="Y28" s="76">
        <f t="shared" si="9"/>
        <v>498.6636657</v>
      </c>
      <c r="Z28" s="77">
        <f t="shared" si="10"/>
        <v>498.6636657</v>
      </c>
      <c r="AA28" s="78">
        <f t="shared" si="11"/>
        <v>0.1882909612</v>
      </c>
      <c r="AB28" s="1">
        <f t="shared" si="12"/>
        <v>0.7015865333</v>
      </c>
      <c r="AC28" s="1">
        <f t="shared" si="13"/>
        <v>127697.3351</v>
      </c>
      <c r="AD28" s="8">
        <f t="shared" si="14"/>
        <v>89388.13454</v>
      </c>
      <c r="AE28" s="75">
        <f t="shared" si="15"/>
        <v>18681.6</v>
      </c>
      <c r="AF28" s="1">
        <f t="shared" si="16"/>
        <v>70706.53454</v>
      </c>
      <c r="AG28" s="6" t="s">
        <v>421</v>
      </c>
      <c r="AH28" s="80">
        <f t="shared" si="17"/>
        <v>8535.969489</v>
      </c>
      <c r="AI28" s="81">
        <f t="shared" si="18"/>
        <v>-42135.96949</v>
      </c>
      <c r="AJ28" s="81">
        <f t="shared" si="19"/>
        <v>-18135.96949</v>
      </c>
      <c r="AK28" s="82">
        <f t="shared" si="20"/>
        <v>-18135.96949</v>
      </c>
      <c r="AL28" s="82">
        <f t="shared" si="21"/>
        <v>-24135.96949</v>
      </c>
      <c r="AM28" s="82">
        <f t="shared" si="22"/>
        <v>28570.56505</v>
      </c>
      <c r="AN28" s="83">
        <f t="shared" si="23"/>
        <v>52570.56505</v>
      </c>
      <c r="AO28" s="82">
        <f t="shared" si="24"/>
        <v>52570.56505</v>
      </c>
      <c r="AP28" s="82">
        <f t="shared" si="25"/>
        <v>46570.56505</v>
      </c>
      <c r="AQ28" s="13"/>
    </row>
    <row r="29" ht="15.75" customHeight="1">
      <c r="A29" s="23" t="s">
        <v>76</v>
      </c>
      <c r="B29" s="23" t="s">
        <v>77</v>
      </c>
      <c r="C29" s="23" t="s">
        <v>43</v>
      </c>
      <c r="D29" s="24">
        <v>1.0</v>
      </c>
      <c r="E29" s="24">
        <v>600.0</v>
      </c>
      <c r="F29" s="24">
        <f t="shared" si="1"/>
        <v>0.973</v>
      </c>
      <c r="G29" s="6">
        <f t="shared" si="2"/>
        <v>7005.6</v>
      </c>
      <c r="H29" s="24">
        <v>182.0</v>
      </c>
      <c r="I29" s="24">
        <v>0.4384</v>
      </c>
      <c r="J29" s="24">
        <v>132.0</v>
      </c>
      <c r="K29" s="24">
        <v>226.0</v>
      </c>
      <c r="L29" s="1">
        <f t="shared" si="3"/>
        <v>94</v>
      </c>
      <c r="M29" s="1">
        <f t="shared" si="4"/>
        <v>50</v>
      </c>
      <c r="N29" s="1">
        <f t="shared" si="5"/>
        <v>0.5255319149</v>
      </c>
      <c r="O29" s="24">
        <v>0.4384</v>
      </c>
      <c r="T29" s="8"/>
      <c r="U29" s="24">
        <v>132.0</v>
      </c>
      <c r="V29" s="1">
        <f t="shared" si="6"/>
        <v>117.5</v>
      </c>
      <c r="W29" s="26">
        <f t="shared" si="7"/>
        <v>120.25</v>
      </c>
      <c r="X29" s="75">
        <f t="shared" si="8"/>
        <v>-74.23553197</v>
      </c>
      <c r="Y29" s="76">
        <f t="shared" si="9"/>
        <v>123.2697435</v>
      </c>
      <c r="Z29" s="77">
        <f t="shared" si="10"/>
        <v>132</v>
      </c>
      <c r="AA29" s="78">
        <f t="shared" si="11"/>
        <v>0.1</v>
      </c>
      <c r="AB29" s="1">
        <f t="shared" si="12"/>
        <v>0.77146</v>
      </c>
      <c r="AC29" s="1">
        <f t="shared" si="13"/>
        <v>37168.9428</v>
      </c>
      <c r="AD29" s="8">
        <f t="shared" si="14"/>
        <v>26018.25996</v>
      </c>
      <c r="AE29" s="75">
        <f t="shared" si="15"/>
        <v>7005.6</v>
      </c>
      <c r="AF29" s="1">
        <f t="shared" si="16"/>
        <v>19012.65996</v>
      </c>
      <c r="AG29" s="87">
        <v>6000.0</v>
      </c>
      <c r="AH29" s="80">
        <f t="shared" si="17"/>
        <v>9386.096667</v>
      </c>
      <c r="AI29" s="81">
        <f t="shared" si="18"/>
        <v>-42986.09667</v>
      </c>
      <c r="AJ29" s="81">
        <f t="shared" si="19"/>
        <v>-18986.09667</v>
      </c>
      <c r="AK29" s="82">
        <f t="shared" si="20"/>
        <v>-18986.09667</v>
      </c>
      <c r="AL29" s="82">
        <f t="shared" si="21"/>
        <v>-24986.09667</v>
      </c>
      <c r="AM29" s="82">
        <f t="shared" si="22"/>
        <v>-23973.43671</v>
      </c>
      <c r="AN29" s="83">
        <f t="shared" si="23"/>
        <v>26.56329333</v>
      </c>
      <c r="AO29" s="82">
        <f t="shared" si="24"/>
        <v>26.56329333</v>
      </c>
      <c r="AP29" s="82">
        <f t="shared" si="25"/>
        <v>-5973.436707</v>
      </c>
      <c r="AQ29" s="13"/>
    </row>
    <row r="30" ht="15.75" customHeight="1">
      <c r="A30" s="23" t="s">
        <v>78</v>
      </c>
      <c r="B30" s="23" t="s">
        <v>77</v>
      </c>
      <c r="C30" s="23" t="s">
        <v>43</v>
      </c>
      <c r="D30" s="24">
        <v>2.0</v>
      </c>
      <c r="E30" s="24">
        <v>800.0</v>
      </c>
      <c r="F30" s="24">
        <f t="shared" si="1"/>
        <v>0.973</v>
      </c>
      <c r="G30" s="6">
        <f t="shared" si="2"/>
        <v>9340.8</v>
      </c>
      <c r="H30" s="24">
        <v>241.0</v>
      </c>
      <c r="I30" s="24">
        <v>0.5315</v>
      </c>
      <c r="J30" s="24">
        <v>157.0</v>
      </c>
      <c r="K30" s="24">
        <v>340.0</v>
      </c>
      <c r="L30" s="1">
        <f t="shared" si="3"/>
        <v>183</v>
      </c>
      <c r="M30" s="1">
        <f t="shared" si="4"/>
        <v>84</v>
      </c>
      <c r="N30" s="1">
        <f t="shared" si="5"/>
        <v>0.4672131148</v>
      </c>
      <c r="O30" s="24">
        <v>0.5315</v>
      </c>
      <c r="T30" s="8"/>
      <c r="U30" s="24">
        <v>157.0</v>
      </c>
      <c r="V30" s="1">
        <f t="shared" si="6"/>
        <v>228.75</v>
      </c>
      <c r="W30" s="26">
        <f t="shared" si="7"/>
        <v>134.125</v>
      </c>
      <c r="X30" s="75">
        <f t="shared" si="8"/>
        <v>-144.5223654</v>
      </c>
      <c r="Y30" s="76">
        <f t="shared" si="9"/>
        <v>189.993224</v>
      </c>
      <c r="Z30" s="77">
        <f t="shared" si="10"/>
        <v>189.993224</v>
      </c>
      <c r="AA30" s="78">
        <f t="shared" si="11"/>
        <v>0.2442326734</v>
      </c>
      <c r="AB30" s="1">
        <f t="shared" si="12"/>
        <v>0.6573142623</v>
      </c>
      <c r="AC30" s="1">
        <f t="shared" si="13"/>
        <v>45583.1184</v>
      </c>
      <c r="AD30" s="8">
        <f t="shared" si="14"/>
        <v>31908.18288</v>
      </c>
      <c r="AE30" s="75">
        <f t="shared" si="15"/>
        <v>9340.8</v>
      </c>
      <c r="AF30" s="1">
        <f t="shared" si="16"/>
        <v>22567.38288</v>
      </c>
      <c r="AG30" s="5"/>
      <c r="AH30" s="80">
        <f t="shared" si="17"/>
        <v>7997.323525</v>
      </c>
      <c r="AI30" s="81">
        <f t="shared" si="18"/>
        <v>-41597.32352</v>
      </c>
      <c r="AJ30" s="81">
        <f t="shared" si="19"/>
        <v>-17597.32352</v>
      </c>
      <c r="AK30" s="82">
        <f t="shared" si="20"/>
        <v>-17597.32352</v>
      </c>
      <c r="AL30" s="82">
        <f t="shared" si="21"/>
        <v>-23597.32352</v>
      </c>
      <c r="AM30" s="82">
        <f t="shared" si="22"/>
        <v>-19029.94064</v>
      </c>
      <c r="AN30" s="83">
        <f t="shared" si="23"/>
        <v>4970.059357</v>
      </c>
      <c r="AO30" s="82">
        <f t="shared" si="24"/>
        <v>4970.059357</v>
      </c>
      <c r="AP30" s="82">
        <f t="shared" si="25"/>
        <v>-1029.940643</v>
      </c>
      <c r="AQ30" s="13"/>
    </row>
    <row r="31" ht="15.75" customHeight="1">
      <c r="A31" s="23" t="s">
        <v>79</v>
      </c>
      <c r="B31" s="23" t="s">
        <v>77</v>
      </c>
      <c r="C31" s="23" t="s">
        <v>52</v>
      </c>
      <c r="D31" s="24">
        <v>1.0</v>
      </c>
      <c r="E31" s="24">
        <v>700.0</v>
      </c>
      <c r="F31" s="24">
        <f t="shared" si="1"/>
        <v>0.973</v>
      </c>
      <c r="G31" s="6">
        <f t="shared" si="2"/>
        <v>8173.2</v>
      </c>
      <c r="H31" s="24">
        <v>363.0</v>
      </c>
      <c r="I31" s="24">
        <v>0.1397</v>
      </c>
      <c r="J31" s="24">
        <v>215.0</v>
      </c>
      <c r="K31" s="24">
        <v>377.0</v>
      </c>
      <c r="L31" s="1">
        <f t="shared" si="3"/>
        <v>162</v>
      </c>
      <c r="M31" s="1">
        <f t="shared" si="4"/>
        <v>148</v>
      </c>
      <c r="N31" s="1">
        <f t="shared" si="5"/>
        <v>0.8308641975</v>
      </c>
      <c r="O31" s="24">
        <v>0.1397</v>
      </c>
      <c r="T31" s="8"/>
      <c r="U31" s="24">
        <v>215.0</v>
      </c>
      <c r="V31" s="1">
        <f t="shared" si="6"/>
        <v>202.5</v>
      </c>
      <c r="W31" s="26">
        <f t="shared" si="7"/>
        <v>194.75</v>
      </c>
      <c r="X31" s="75">
        <f t="shared" si="8"/>
        <v>-127.9378317</v>
      </c>
      <c r="Y31" s="76">
        <f t="shared" si="9"/>
        <v>206.1989196</v>
      </c>
      <c r="Z31" s="77">
        <f t="shared" si="10"/>
        <v>215</v>
      </c>
      <c r="AA31" s="78">
        <f t="shared" si="11"/>
        <v>0.1</v>
      </c>
      <c r="AB31" s="1">
        <f t="shared" si="12"/>
        <v>0.77146</v>
      </c>
      <c r="AC31" s="1">
        <f t="shared" si="13"/>
        <v>60540.3235</v>
      </c>
      <c r="AD31" s="8">
        <f t="shared" si="14"/>
        <v>42378.22645</v>
      </c>
      <c r="AE31" s="75">
        <f t="shared" si="15"/>
        <v>8173.2</v>
      </c>
      <c r="AF31" s="1">
        <f t="shared" si="16"/>
        <v>34205.02645</v>
      </c>
      <c r="AG31" s="91" t="s">
        <v>422</v>
      </c>
      <c r="AH31" s="80">
        <f t="shared" si="17"/>
        <v>9386.096667</v>
      </c>
      <c r="AI31" s="81">
        <f t="shared" si="18"/>
        <v>-42986.09667</v>
      </c>
      <c r="AJ31" s="81">
        <f t="shared" si="19"/>
        <v>-18986.09667</v>
      </c>
      <c r="AK31" s="82">
        <f t="shared" si="20"/>
        <v>-18986.09667</v>
      </c>
      <c r="AL31" s="82">
        <f t="shared" si="21"/>
        <v>-24986.09667</v>
      </c>
      <c r="AM31" s="82">
        <f t="shared" si="22"/>
        <v>-8781.070217</v>
      </c>
      <c r="AN31" s="83">
        <f t="shared" si="23"/>
        <v>15218.92978</v>
      </c>
      <c r="AO31" s="82">
        <f t="shared" si="24"/>
        <v>15218.92978</v>
      </c>
      <c r="AP31" s="82">
        <f t="shared" si="25"/>
        <v>9218.929783</v>
      </c>
      <c r="AQ31" s="13"/>
    </row>
    <row r="32" ht="15.75" customHeight="1">
      <c r="A32" s="23" t="s">
        <v>80</v>
      </c>
      <c r="B32" s="23" t="s">
        <v>77</v>
      </c>
      <c r="C32" s="23" t="s">
        <v>52</v>
      </c>
      <c r="D32" s="24">
        <v>2.0</v>
      </c>
      <c r="E32" s="24">
        <v>1000.0</v>
      </c>
      <c r="F32" s="24">
        <f t="shared" si="1"/>
        <v>0.973</v>
      </c>
      <c r="G32" s="6">
        <f t="shared" si="2"/>
        <v>11676</v>
      </c>
      <c r="H32" s="24">
        <v>301.0</v>
      </c>
      <c r="I32" s="24">
        <v>0.4685</v>
      </c>
      <c r="J32" s="24">
        <v>202.0</v>
      </c>
      <c r="K32" s="24">
        <v>374.0</v>
      </c>
      <c r="L32" s="1">
        <f t="shared" si="3"/>
        <v>172</v>
      </c>
      <c r="M32" s="1">
        <f t="shared" si="4"/>
        <v>99</v>
      </c>
      <c r="N32" s="1">
        <f t="shared" si="5"/>
        <v>0.5604651163</v>
      </c>
      <c r="O32" s="24">
        <v>0.4685</v>
      </c>
      <c r="T32" s="8"/>
      <c r="U32" s="24">
        <v>202.0</v>
      </c>
      <c r="V32" s="1">
        <f t="shared" si="6"/>
        <v>215</v>
      </c>
      <c r="W32" s="26">
        <f t="shared" si="7"/>
        <v>180.5</v>
      </c>
      <c r="X32" s="75">
        <f t="shared" si="8"/>
        <v>-135.8352287</v>
      </c>
      <c r="Y32" s="76">
        <f t="shared" si="9"/>
        <v>205.7914455</v>
      </c>
      <c r="Z32" s="77">
        <f t="shared" si="10"/>
        <v>205.7914455</v>
      </c>
      <c r="AA32" s="78">
        <f t="shared" si="11"/>
        <v>0.1176346304</v>
      </c>
      <c r="AB32" s="1">
        <f t="shared" si="12"/>
        <v>0.7575039535</v>
      </c>
      <c r="AC32" s="1">
        <f t="shared" si="13"/>
        <v>56899.05926</v>
      </c>
      <c r="AD32" s="8">
        <f t="shared" si="14"/>
        <v>39829.34148</v>
      </c>
      <c r="AE32" s="75">
        <f t="shared" si="15"/>
        <v>11676</v>
      </c>
      <c r="AF32" s="1">
        <f t="shared" si="16"/>
        <v>28153.34148</v>
      </c>
      <c r="AG32" s="92" t="s">
        <v>423</v>
      </c>
      <c r="AH32" s="80">
        <f t="shared" si="17"/>
        <v>9216.298101</v>
      </c>
      <c r="AI32" s="81">
        <f t="shared" si="18"/>
        <v>-42816.2981</v>
      </c>
      <c r="AJ32" s="81">
        <f t="shared" si="19"/>
        <v>-18816.2981</v>
      </c>
      <c r="AK32" s="82">
        <f t="shared" si="20"/>
        <v>-18816.2981</v>
      </c>
      <c r="AL32" s="82">
        <f t="shared" si="21"/>
        <v>-24816.2981</v>
      </c>
      <c r="AM32" s="82">
        <f t="shared" si="22"/>
        <v>-14662.95662</v>
      </c>
      <c r="AN32" s="83">
        <f t="shared" si="23"/>
        <v>9337.043382</v>
      </c>
      <c r="AO32" s="82">
        <f t="shared" si="24"/>
        <v>9337.043382</v>
      </c>
      <c r="AP32" s="82">
        <f t="shared" si="25"/>
        <v>3337.043382</v>
      </c>
      <c r="AQ32" s="13"/>
    </row>
    <row r="33" ht="15.75" customHeight="1">
      <c r="A33" s="23" t="s">
        <v>81</v>
      </c>
      <c r="B33" s="23" t="s">
        <v>82</v>
      </c>
      <c r="C33" s="23" t="s">
        <v>43</v>
      </c>
      <c r="D33" s="24">
        <v>1.0</v>
      </c>
      <c r="E33" s="24">
        <v>700.0</v>
      </c>
      <c r="F33" s="24">
        <f t="shared" si="1"/>
        <v>0.973</v>
      </c>
      <c r="G33" s="6">
        <f t="shared" si="2"/>
        <v>8173.2</v>
      </c>
      <c r="H33" s="24">
        <v>212.0</v>
      </c>
      <c r="I33" s="24">
        <v>0.5014</v>
      </c>
      <c r="J33" s="24">
        <v>94.0</v>
      </c>
      <c r="K33" s="24">
        <v>356.0</v>
      </c>
      <c r="L33" s="1">
        <f t="shared" si="3"/>
        <v>262</v>
      </c>
      <c r="M33" s="1">
        <f t="shared" si="4"/>
        <v>118</v>
      </c>
      <c r="N33" s="1">
        <f t="shared" si="5"/>
        <v>0.4603053435</v>
      </c>
      <c r="O33" s="24">
        <v>0.5014</v>
      </c>
      <c r="T33" s="8"/>
      <c r="U33" s="24">
        <v>94.0</v>
      </c>
      <c r="V33" s="1">
        <f t="shared" si="6"/>
        <v>327.5</v>
      </c>
      <c r="W33" s="26">
        <f t="shared" si="7"/>
        <v>61.25</v>
      </c>
      <c r="X33" s="75">
        <f t="shared" si="8"/>
        <v>-206.9118019</v>
      </c>
      <c r="Y33" s="76">
        <f t="shared" si="9"/>
        <v>206.6241787</v>
      </c>
      <c r="Z33" s="77">
        <f t="shared" si="10"/>
        <v>206.6241787</v>
      </c>
      <c r="AA33" s="78">
        <f t="shared" si="11"/>
        <v>0.4438906219</v>
      </c>
      <c r="AB33" s="1">
        <f t="shared" si="12"/>
        <v>0.4993049618</v>
      </c>
      <c r="AC33" s="1">
        <f t="shared" si="13"/>
        <v>37656.49434</v>
      </c>
      <c r="AD33" s="8">
        <f t="shared" si="14"/>
        <v>26359.54604</v>
      </c>
      <c r="AE33" s="75">
        <f t="shared" si="15"/>
        <v>8173.2</v>
      </c>
      <c r="AF33" s="1">
        <f t="shared" si="16"/>
        <v>18186.34604</v>
      </c>
      <c r="AG33" s="92" t="s">
        <v>424</v>
      </c>
      <c r="AH33" s="80">
        <f t="shared" si="17"/>
        <v>6074.877036</v>
      </c>
      <c r="AI33" s="81">
        <f t="shared" si="18"/>
        <v>-39674.87704</v>
      </c>
      <c r="AJ33" s="81">
        <f t="shared" si="19"/>
        <v>-15674.87704</v>
      </c>
      <c r="AK33" s="82">
        <f t="shared" si="20"/>
        <v>-15674.87704</v>
      </c>
      <c r="AL33" s="82">
        <f t="shared" si="21"/>
        <v>-21674.87704</v>
      </c>
      <c r="AM33" s="82">
        <f t="shared" si="22"/>
        <v>-21488.531</v>
      </c>
      <c r="AN33" s="83">
        <f t="shared" si="23"/>
        <v>2511.469003</v>
      </c>
      <c r="AO33" s="82">
        <f t="shared" si="24"/>
        <v>2511.469003</v>
      </c>
      <c r="AP33" s="82">
        <f t="shared" si="25"/>
        <v>-3488.530997</v>
      </c>
      <c r="AQ33" s="13"/>
    </row>
    <row r="34" ht="15.75" customHeight="1">
      <c r="A34" s="23" t="s">
        <v>83</v>
      </c>
      <c r="B34" s="23" t="s">
        <v>82</v>
      </c>
      <c r="C34" s="23" t="s">
        <v>43</v>
      </c>
      <c r="D34" s="24">
        <v>2.0</v>
      </c>
      <c r="E34" s="24">
        <v>900.0</v>
      </c>
      <c r="F34" s="24">
        <f t="shared" si="1"/>
        <v>0.973</v>
      </c>
      <c r="G34" s="6">
        <f t="shared" si="2"/>
        <v>10508.4</v>
      </c>
      <c r="H34" s="24">
        <v>340.0</v>
      </c>
      <c r="I34" s="24">
        <v>0.3068</v>
      </c>
      <c r="J34" s="24">
        <v>69.0</v>
      </c>
      <c r="K34" s="24">
        <v>485.0</v>
      </c>
      <c r="L34" s="1">
        <f t="shared" si="3"/>
        <v>416</v>
      </c>
      <c r="M34" s="1">
        <f t="shared" si="4"/>
        <v>271</v>
      </c>
      <c r="N34" s="1">
        <f t="shared" si="5"/>
        <v>0.6211538462</v>
      </c>
      <c r="O34" s="24">
        <v>0.3068</v>
      </c>
      <c r="T34" s="8"/>
      <c r="U34" s="24">
        <v>69.0</v>
      </c>
      <c r="V34" s="1">
        <f t="shared" si="6"/>
        <v>520</v>
      </c>
      <c r="W34" s="26">
        <f t="shared" si="7"/>
        <v>17</v>
      </c>
      <c r="X34" s="75">
        <f t="shared" si="8"/>
        <v>-328.5317159</v>
      </c>
      <c r="Y34" s="76">
        <f t="shared" si="9"/>
        <v>287.9490776</v>
      </c>
      <c r="Z34" s="77">
        <f t="shared" si="10"/>
        <v>287.9490776</v>
      </c>
      <c r="AA34" s="78">
        <f t="shared" si="11"/>
        <v>0.5210559184</v>
      </c>
      <c r="AB34" s="1">
        <f t="shared" si="12"/>
        <v>0.4382363462</v>
      </c>
      <c r="AC34" s="1">
        <f t="shared" si="13"/>
        <v>46059.25935</v>
      </c>
      <c r="AD34" s="8">
        <f t="shared" si="14"/>
        <v>32241.48154</v>
      </c>
      <c r="AE34" s="75">
        <f t="shared" si="15"/>
        <v>10508.4</v>
      </c>
      <c r="AF34" s="1">
        <f t="shared" si="16"/>
        <v>21733.08154</v>
      </c>
      <c r="AG34" s="92" t="s">
        <v>425</v>
      </c>
      <c r="AH34" s="80">
        <f t="shared" si="17"/>
        <v>5331.875545</v>
      </c>
      <c r="AI34" s="81">
        <f t="shared" si="18"/>
        <v>-38931.87554</v>
      </c>
      <c r="AJ34" s="81">
        <f t="shared" si="19"/>
        <v>-14931.87554</v>
      </c>
      <c r="AK34" s="82">
        <f t="shared" si="20"/>
        <v>-14931.87554</v>
      </c>
      <c r="AL34" s="82">
        <f t="shared" si="21"/>
        <v>-20931.87554</v>
      </c>
      <c r="AM34" s="82">
        <f t="shared" si="22"/>
        <v>-17198.794</v>
      </c>
      <c r="AN34" s="83">
        <f t="shared" si="23"/>
        <v>6801.205999</v>
      </c>
      <c r="AO34" s="82">
        <f t="shared" si="24"/>
        <v>6801.205999</v>
      </c>
      <c r="AP34" s="82">
        <f t="shared" si="25"/>
        <v>801.2059988</v>
      </c>
      <c r="AQ34" s="13"/>
    </row>
    <row r="35" ht="15.75" customHeight="1">
      <c r="A35" s="23" t="s">
        <v>84</v>
      </c>
      <c r="B35" s="23" t="s">
        <v>82</v>
      </c>
      <c r="C35" s="23" t="s">
        <v>52</v>
      </c>
      <c r="D35" s="24">
        <v>1.0</v>
      </c>
      <c r="E35" s="24">
        <v>1000.0</v>
      </c>
      <c r="F35" s="24">
        <f t="shared" si="1"/>
        <v>0.973</v>
      </c>
      <c r="G35" s="6">
        <f t="shared" si="2"/>
        <v>11676</v>
      </c>
      <c r="H35" s="24">
        <v>266.0</v>
      </c>
      <c r="I35" s="24">
        <v>0.5205</v>
      </c>
      <c r="J35" s="24">
        <v>84.0</v>
      </c>
      <c r="K35" s="24">
        <v>376.0</v>
      </c>
      <c r="L35" s="1">
        <f t="shared" si="3"/>
        <v>292</v>
      </c>
      <c r="M35" s="1">
        <f t="shared" si="4"/>
        <v>182</v>
      </c>
      <c r="N35" s="1">
        <f t="shared" si="5"/>
        <v>0.598630137</v>
      </c>
      <c r="O35" s="24">
        <v>0.5205</v>
      </c>
      <c r="T35" s="8"/>
      <c r="U35" s="24">
        <v>84.0</v>
      </c>
      <c r="V35" s="1">
        <f t="shared" si="6"/>
        <v>365</v>
      </c>
      <c r="W35" s="26">
        <f t="shared" si="7"/>
        <v>47.5</v>
      </c>
      <c r="X35" s="75">
        <f t="shared" si="8"/>
        <v>-230.6039929</v>
      </c>
      <c r="Y35" s="76">
        <f t="shared" si="9"/>
        <v>219.9017564</v>
      </c>
      <c r="Z35" s="77">
        <f t="shared" si="10"/>
        <v>219.9017564</v>
      </c>
      <c r="AA35" s="78">
        <f t="shared" si="11"/>
        <v>0.4723335791</v>
      </c>
      <c r="AB35" s="1">
        <f t="shared" si="12"/>
        <v>0.4767952055</v>
      </c>
      <c r="AC35" s="1">
        <f t="shared" si="13"/>
        <v>38269.55764</v>
      </c>
      <c r="AD35" s="8">
        <f t="shared" si="14"/>
        <v>26788.69035</v>
      </c>
      <c r="AE35" s="75">
        <f t="shared" si="15"/>
        <v>11676</v>
      </c>
      <c r="AF35" s="1">
        <f t="shared" si="16"/>
        <v>15112.69035</v>
      </c>
      <c r="AG35" s="93" t="s">
        <v>426</v>
      </c>
      <c r="AH35" s="80">
        <f t="shared" si="17"/>
        <v>5801.008333</v>
      </c>
      <c r="AI35" s="81">
        <f t="shared" si="18"/>
        <v>-39401.00833</v>
      </c>
      <c r="AJ35" s="81">
        <f t="shared" si="19"/>
        <v>-15401.00833</v>
      </c>
      <c r="AK35" s="82">
        <f t="shared" si="20"/>
        <v>-15401.00833</v>
      </c>
      <c r="AL35" s="82">
        <f t="shared" si="21"/>
        <v>-21401.00833</v>
      </c>
      <c r="AM35" s="82">
        <f t="shared" si="22"/>
        <v>-24288.31799</v>
      </c>
      <c r="AN35" s="83">
        <f t="shared" si="23"/>
        <v>-288.3179864</v>
      </c>
      <c r="AO35" s="82">
        <f t="shared" si="24"/>
        <v>-288.3179864</v>
      </c>
      <c r="AP35" s="82">
        <f t="shared" si="25"/>
        <v>-6288.317986</v>
      </c>
      <c r="AQ35" s="13"/>
    </row>
    <row r="36" ht="15.75" customHeight="1">
      <c r="A36" s="23" t="s">
        <v>86</v>
      </c>
      <c r="B36" s="23" t="s">
        <v>82</v>
      </c>
      <c r="C36" s="23" t="s">
        <v>52</v>
      </c>
      <c r="D36" s="24">
        <v>2.0</v>
      </c>
      <c r="E36" s="24">
        <v>1200.0</v>
      </c>
      <c r="F36" s="24">
        <f t="shared" si="1"/>
        <v>0.973</v>
      </c>
      <c r="G36" s="6">
        <f t="shared" si="2"/>
        <v>14011.2</v>
      </c>
      <c r="H36" s="24">
        <v>442.0</v>
      </c>
      <c r="I36" s="24">
        <v>0.1288</v>
      </c>
      <c r="J36" s="24">
        <v>109.0</v>
      </c>
      <c r="K36" s="24">
        <v>490.0</v>
      </c>
      <c r="L36" s="1">
        <f t="shared" si="3"/>
        <v>381</v>
      </c>
      <c r="M36" s="1">
        <f t="shared" si="4"/>
        <v>333</v>
      </c>
      <c r="N36" s="1">
        <f t="shared" si="5"/>
        <v>0.7992125984</v>
      </c>
      <c r="O36" s="24">
        <v>0.1288</v>
      </c>
      <c r="T36" s="8"/>
      <c r="U36" s="24">
        <v>109.0</v>
      </c>
      <c r="V36" s="1">
        <f t="shared" si="6"/>
        <v>476.25</v>
      </c>
      <c r="W36" s="26">
        <f t="shared" si="7"/>
        <v>61.375</v>
      </c>
      <c r="X36" s="75">
        <f t="shared" si="8"/>
        <v>-300.8908264</v>
      </c>
      <c r="Y36" s="76">
        <f t="shared" si="9"/>
        <v>286.6252369</v>
      </c>
      <c r="Z36" s="77">
        <f t="shared" si="10"/>
        <v>286.6252369</v>
      </c>
      <c r="AA36" s="78">
        <f t="shared" si="11"/>
        <v>0.4729663767</v>
      </c>
      <c r="AB36" s="1">
        <f t="shared" si="12"/>
        <v>0.4762944094</v>
      </c>
      <c r="AC36" s="1">
        <f t="shared" si="13"/>
        <v>49829.06925</v>
      </c>
      <c r="AD36" s="8">
        <f t="shared" si="14"/>
        <v>34880.34848</v>
      </c>
      <c r="AE36" s="75">
        <f t="shared" si="15"/>
        <v>14011.2</v>
      </c>
      <c r="AF36" s="1">
        <f t="shared" si="16"/>
        <v>20869.14848</v>
      </c>
      <c r="AG36" s="6"/>
      <c r="AH36" s="80">
        <f t="shared" si="17"/>
        <v>5794.915315</v>
      </c>
      <c r="AI36" s="81">
        <f t="shared" si="18"/>
        <v>-39394.91531</v>
      </c>
      <c r="AJ36" s="81">
        <f t="shared" si="19"/>
        <v>-15394.91531</v>
      </c>
      <c r="AK36" s="82">
        <f t="shared" si="20"/>
        <v>-15394.91531</v>
      </c>
      <c r="AL36" s="82">
        <f t="shared" si="21"/>
        <v>-21394.91531</v>
      </c>
      <c r="AM36" s="82">
        <f t="shared" si="22"/>
        <v>-18525.76684</v>
      </c>
      <c r="AN36" s="83">
        <f t="shared" si="23"/>
        <v>5474.233162</v>
      </c>
      <c r="AO36" s="82">
        <f t="shared" si="24"/>
        <v>5474.233162</v>
      </c>
      <c r="AP36" s="82">
        <f t="shared" si="25"/>
        <v>-525.766838</v>
      </c>
      <c r="AQ36" s="13"/>
    </row>
    <row r="37" ht="15.75" customHeight="1">
      <c r="A37" s="23" t="s">
        <v>88</v>
      </c>
      <c r="B37" s="23" t="s">
        <v>89</v>
      </c>
      <c r="C37" s="23" t="s">
        <v>43</v>
      </c>
      <c r="D37" s="24">
        <v>1.0</v>
      </c>
      <c r="E37" s="24">
        <v>1200.0</v>
      </c>
      <c r="F37" s="24">
        <f t="shared" si="1"/>
        <v>0.973</v>
      </c>
      <c r="G37" s="6">
        <f t="shared" si="2"/>
        <v>14011.2</v>
      </c>
      <c r="H37" s="24">
        <v>354.0</v>
      </c>
      <c r="I37" s="24">
        <v>0.2411</v>
      </c>
      <c r="J37" s="24">
        <v>145.0</v>
      </c>
      <c r="K37" s="24">
        <v>434.0</v>
      </c>
      <c r="L37" s="1">
        <f t="shared" si="3"/>
        <v>289</v>
      </c>
      <c r="M37" s="1">
        <f t="shared" si="4"/>
        <v>209</v>
      </c>
      <c r="N37" s="1">
        <f t="shared" si="5"/>
        <v>0.6785467128</v>
      </c>
      <c r="O37" s="24">
        <v>0.2411</v>
      </c>
      <c r="T37" s="8"/>
      <c r="U37" s="24">
        <v>145.0</v>
      </c>
      <c r="V37" s="1">
        <f t="shared" si="6"/>
        <v>361.25</v>
      </c>
      <c r="W37" s="26">
        <f t="shared" si="7"/>
        <v>108.875</v>
      </c>
      <c r="X37" s="75">
        <f t="shared" si="8"/>
        <v>-228.2347738</v>
      </c>
      <c r="Y37" s="76">
        <f t="shared" si="9"/>
        <v>248.5739986</v>
      </c>
      <c r="Z37" s="77">
        <f t="shared" si="10"/>
        <v>248.5739986</v>
      </c>
      <c r="AA37" s="78">
        <f t="shared" si="11"/>
        <v>0.3867100308</v>
      </c>
      <c r="AB37" s="1">
        <f t="shared" si="12"/>
        <v>0.5445576817</v>
      </c>
      <c r="AC37" s="1">
        <f t="shared" si="13"/>
        <v>49407.45135</v>
      </c>
      <c r="AD37" s="8">
        <f t="shared" si="14"/>
        <v>34585.21594</v>
      </c>
      <c r="AE37" s="75">
        <f t="shared" si="15"/>
        <v>14011.2</v>
      </c>
      <c r="AF37" s="1">
        <f t="shared" si="16"/>
        <v>20574.01594</v>
      </c>
      <c r="AG37" s="6"/>
      <c r="AH37" s="80">
        <f t="shared" si="17"/>
        <v>6625.451794</v>
      </c>
      <c r="AI37" s="81">
        <f t="shared" si="18"/>
        <v>-40225.45179</v>
      </c>
      <c r="AJ37" s="81">
        <f t="shared" si="19"/>
        <v>-16225.45179</v>
      </c>
      <c r="AK37" s="82">
        <f t="shared" si="20"/>
        <v>-16225.45179</v>
      </c>
      <c r="AL37" s="82">
        <f t="shared" si="21"/>
        <v>-22225.45179</v>
      </c>
      <c r="AM37" s="82">
        <f t="shared" si="22"/>
        <v>-19651.43585</v>
      </c>
      <c r="AN37" s="83">
        <f t="shared" si="23"/>
        <v>4348.56415</v>
      </c>
      <c r="AO37" s="82">
        <f t="shared" si="24"/>
        <v>4348.56415</v>
      </c>
      <c r="AP37" s="82">
        <f t="shared" si="25"/>
        <v>-1651.43585</v>
      </c>
      <c r="AQ37" s="13"/>
    </row>
    <row r="38" ht="15.75" customHeight="1">
      <c r="A38" s="23" t="s">
        <v>90</v>
      </c>
      <c r="B38" s="23" t="s">
        <v>91</v>
      </c>
      <c r="C38" s="23" t="s">
        <v>43</v>
      </c>
      <c r="D38" s="24">
        <v>2.0</v>
      </c>
      <c r="E38" s="24">
        <v>920.0</v>
      </c>
      <c r="F38" s="24">
        <f t="shared" si="1"/>
        <v>0.973</v>
      </c>
      <c r="G38" s="6">
        <f t="shared" si="2"/>
        <v>10741.92</v>
      </c>
      <c r="H38" s="24">
        <v>123.0</v>
      </c>
      <c r="I38" s="24">
        <v>0.4521</v>
      </c>
      <c r="J38" s="24">
        <v>111.0</v>
      </c>
      <c r="K38" s="24">
        <v>147.0</v>
      </c>
      <c r="L38" s="1">
        <f t="shared" si="3"/>
        <v>36</v>
      </c>
      <c r="M38" s="1">
        <f t="shared" si="4"/>
        <v>12</v>
      </c>
      <c r="N38" s="1">
        <f t="shared" si="5"/>
        <v>0.3666666667</v>
      </c>
      <c r="O38" s="24">
        <v>0.4521</v>
      </c>
      <c r="T38" s="8"/>
      <c r="U38" s="24">
        <v>111.0</v>
      </c>
      <c r="V38" s="1">
        <f t="shared" si="6"/>
        <v>45</v>
      </c>
      <c r="W38" s="26">
        <f t="shared" si="7"/>
        <v>106.5</v>
      </c>
      <c r="X38" s="75">
        <f t="shared" si="8"/>
        <v>-28.43062926</v>
      </c>
      <c r="Y38" s="76">
        <f t="shared" si="9"/>
        <v>77.43309325</v>
      </c>
      <c r="Z38" s="77">
        <f t="shared" si="10"/>
        <v>111</v>
      </c>
      <c r="AA38" s="78">
        <f t="shared" si="11"/>
        <v>0.1</v>
      </c>
      <c r="AB38" s="1">
        <f t="shared" si="12"/>
        <v>0.77146</v>
      </c>
      <c r="AC38" s="1">
        <f t="shared" si="13"/>
        <v>31255.7019</v>
      </c>
      <c r="AD38" s="8">
        <f t="shared" si="14"/>
        <v>21878.99133</v>
      </c>
      <c r="AE38" s="75">
        <f t="shared" si="15"/>
        <v>10741.92</v>
      </c>
      <c r="AF38" s="1">
        <f t="shared" si="16"/>
        <v>11137.07133</v>
      </c>
      <c r="AG38" s="6"/>
      <c r="AH38" s="80">
        <f t="shared" si="17"/>
        <v>9386.096667</v>
      </c>
      <c r="AI38" s="81">
        <f t="shared" si="18"/>
        <v>-42986.09667</v>
      </c>
      <c r="AJ38" s="81">
        <f t="shared" si="19"/>
        <v>-18986.09667</v>
      </c>
      <c r="AK38" s="82">
        <f t="shared" si="20"/>
        <v>-18986.09667</v>
      </c>
      <c r="AL38" s="82">
        <f t="shared" si="21"/>
        <v>-24986.09667</v>
      </c>
      <c r="AM38" s="82">
        <f t="shared" si="22"/>
        <v>-31849.02534</v>
      </c>
      <c r="AN38" s="83">
        <f t="shared" si="23"/>
        <v>-7849.025337</v>
      </c>
      <c r="AO38" s="82">
        <f t="shared" si="24"/>
        <v>-7849.025337</v>
      </c>
      <c r="AP38" s="82">
        <f t="shared" si="25"/>
        <v>-13849.02534</v>
      </c>
      <c r="AQ38" s="13"/>
    </row>
    <row r="39" ht="15.75" customHeight="1">
      <c r="A39" s="23" t="s">
        <v>92</v>
      </c>
      <c r="B39" s="23" t="s">
        <v>89</v>
      </c>
      <c r="C39" s="23" t="s">
        <v>43</v>
      </c>
      <c r="D39" s="24">
        <v>2.0</v>
      </c>
      <c r="E39" s="24">
        <v>1300.0</v>
      </c>
      <c r="F39" s="24">
        <f t="shared" si="1"/>
        <v>0.973</v>
      </c>
      <c r="G39" s="6">
        <f t="shared" si="2"/>
        <v>15178.8</v>
      </c>
      <c r="H39" s="24">
        <v>377.0</v>
      </c>
      <c r="I39" s="24">
        <v>0.4795</v>
      </c>
      <c r="J39" s="24">
        <v>228.0</v>
      </c>
      <c r="K39" s="24">
        <v>457.0</v>
      </c>
      <c r="L39" s="1">
        <f t="shared" si="3"/>
        <v>229</v>
      </c>
      <c r="M39" s="1">
        <f t="shared" si="4"/>
        <v>149</v>
      </c>
      <c r="N39" s="1">
        <f t="shared" si="5"/>
        <v>0.6205240175</v>
      </c>
      <c r="O39" s="24">
        <v>0.4795</v>
      </c>
      <c r="T39" s="8"/>
      <c r="U39" s="24">
        <v>228.0</v>
      </c>
      <c r="V39" s="1">
        <f t="shared" si="6"/>
        <v>286.25</v>
      </c>
      <c r="W39" s="26">
        <f t="shared" si="7"/>
        <v>199.375</v>
      </c>
      <c r="X39" s="75">
        <f t="shared" si="8"/>
        <v>-180.8503917</v>
      </c>
      <c r="Y39" s="76">
        <f t="shared" si="9"/>
        <v>253.5188432</v>
      </c>
      <c r="Z39" s="77">
        <f t="shared" si="10"/>
        <v>253.5188432</v>
      </c>
      <c r="AA39" s="78">
        <f t="shared" si="11"/>
        <v>0.1891487972</v>
      </c>
      <c r="AB39" s="1">
        <f t="shared" si="12"/>
        <v>0.7009076419</v>
      </c>
      <c r="AC39" s="1">
        <f t="shared" si="13"/>
        <v>64858.05252</v>
      </c>
      <c r="AD39" s="8">
        <f t="shared" si="14"/>
        <v>45400.63676</v>
      </c>
      <c r="AE39" s="75">
        <f t="shared" si="15"/>
        <v>15178.8</v>
      </c>
      <c r="AF39" s="1">
        <f t="shared" si="16"/>
        <v>30221.83676</v>
      </c>
      <c r="AG39" s="6"/>
      <c r="AH39" s="80">
        <f t="shared" si="17"/>
        <v>8527.709643</v>
      </c>
      <c r="AI39" s="81">
        <f t="shared" si="18"/>
        <v>-42127.70964</v>
      </c>
      <c r="AJ39" s="81">
        <f t="shared" si="19"/>
        <v>-18127.70964</v>
      </c>
      <c r="AK39" s="82">
        <f t="shared" si="20"/>
        <v>-18127.70964</v>
      </c>
      <c r="AL39" s="82">
        <f t="shared" si="21"/>
        <v>-24127.70964</v>
      </c>
      <c r="AM39" s="82">
        <f t="shared" si="22"/>
        <v>-11905.87288</v>
      </c>
      <c r="AN39" s="83">
        <f t="shared" si="23"/>
        <v>12094.12712</v>
      </c>
      <c r="AO39" s="82">
        <f t="shared" si="24"/>
        <v>12094.12712</v>
      </c>
      <c r="AP39" s="82">
        <f t="shared" si="25"/>
        <v>6094.127117</v>
      </c>
      <c r="AQ39" s="13"/>
    </row>
    <row r="40" ht="15.75" customHeight="1">
      <c r="A40" s="23" t="s">
        <v>93</v>
      </c>
      <c r="B40" s="23" t="s">
        <v>89</v>
      </c>
      <c r="C40" s="23" t="s">
        <v>52</v>
      </c>
      <c r="D40" s="24">
        <v>1.0</v>
      </c>
      <c r="E40" s="24">
        <v>1100.0</v>
      </c>
      <c r="F40" s="24">
        <f t="shared" si="1"/>
        <v>0.973</v>
      </c>
      <c r="G40" s="6">
        <f t="shared" si="2"/>
        <v>12843.6</v>
      </c>
      <c r="H40" s="24">
        <v>318.0</v>
      </c>
      <c r="I40" s="24">
        <v>0.2712</v>
      </c>
      <c r="J40" s="24">
        <v>90.0</v>
      </c>
      <c r="K40" s="24">
        <v>375.0</v>
      </c>
      <c r="L40" s="1">
        <f t="shared" si="3"/>
        <v>285</v>
      </c>
      <c r="M40" s="1">
        <f t="shared" si="4"/>
        <v>228</v>
      </c>
      <c r="N40" s="1">
        <f t="shared" si="5"/>
        <v>0.74</v>
      </c>
      <c r="O40" s="24">
        <v>0.2712</v>
      </c>
      <c r="T40" s="8"/>
      <c r="U40" s="24">
        <v>90.0</v>
      </c>
      <c r="V40" s="1">
        <f t="shared" si="6"/>
        <v>356.25</v>
      </c>
      <c r="W40" s="26">
        <f t="shared" si="7"/>
        <v>54.375</v>
      </c>
      <c r="X40" s="75">
        <f t="shared" si="8"/>
        <v>-225.075815</v>
      </c>
      <c r="Y40" s="76">
        <f t="shared" si="9"/>
        <v>218.6369882</v>
      </c>
      <c r="Z40" s="77">
        <f t="shared" si="10"/>
        <v>218.6369882</v>
      </c>
      <c r="AA40" s="78">
        <f t="shared" si="11"/>
        <v>0.4610862828</v>
      </c>
      <c r="AB40" s="1">
        <f t="shared" si="12"/>
        <v>0.4856963158</v>
      </c>
      <c r="AC40" s="1">
        <f t="shared" si="13"/>
        <v>38759.78059</v>
      </c>
      <c r="AD40" s="8">
        <f t="shared" si="14"/>
        <v>27131.84641</v>
      </c>
      <c r="AE40" s="75">
        <f t="shared" si="15"/>
        <v>12843.6</v>
      </c>
      <c r="AF40" s="1">
        <f t="shared" si="16"/>
        <v>14288.24641</v>
      </c>
      <c r="AG40" s="6"/>
      <c r="AH40" s="80">
        <f t="shared" si="17"/>
        <v>5909.305175</v>
      </c>
      <c r="AI40" s="81">
        <f t="shared" si="18"/>
        <v>-39509.30518</v>
      </c>
      <c r="AJ40" s="81">
        <f t="shared" si="19"/>
        <v>-15509.30518</v>
      </c>
      <c r="AK40" s="82">
        <f t="shared" si="20"/>
        <v>-15509.30518</v>
      </c>
      <c r="AL40" s="82">
        <f t="shared" si="21"/>
        <v>-21509.30518</v>
      </c>
      <c r="AM40" s="82">
        <f t="shared" si="22"/>
        <v>-25221.05877</v>
      </c>
      <c r="AN40" s="83">
        <f t="shared" si="23"/>
        <v>-1221.058765</v>
      </c>
      <c r="AO40" s="82">
        <f t="shared" si="24"/>
        <v>-1221.058765</v>
      </c>
      <c r="AP40" s="82">
        <f t="shared" si="25"/>
        <v>-7221.058765</v>
      </c>
      <c r="AQ40" s="13"/>
    </row>
    <row r="41" ht="15.75" customHeight="1">
      <c r="A41" s="23" t="s">
        <v>94</v>
      </c>
      <c r="B41" s="23" t="s">
        <v>89</v>
      </c>
      <c r="C41" s="23" t="s">
        <v>52</v>
      </c>
      <c r="D41" s="24">
        <v>2.0</v>
      </c>
      <c r="E41" s="24">
        <v>1200.0</v>
      </c>
      <c r="F41" s="24">
        <f t="shared" si="1"/>
        <v>0.973</v>
      </c>
      <c r="G41" s="6">
        <f t="shared" si="2"/>
        <v>14011.2</v>
      </c>
      <c r="H41" s="24">
        <v>198.0</v>
      </c>
      <c r="I41" s="24">
        <v>0.4301</v>
      </c>
      <c r="J41" s="24">
        <v>128.0</v>
      </c>
      <c r="K41" s="24">
        <v>238.0</v>
      </c>
      <c r="L41" s="1">
        <f t="shared" si="3"/>
        <v>110</v>
      </c>
      <c r="M41" s="1">
        <f t="shared" si="4"/>
        <v>70</v>
      </c>
      <c r="N41" s="1">
        <f t="shared" si="5"/>
        <v>0.6090909091</v>
      </c>
      <c r="O41" s="24">
        <v>0.4301</v>
      </c>
      <c r="T41" s="8"/>
      <c r="U41" s="24">
        <v>128.0</v>
      </c>
      <c r="V41" s="1">
        <f t="shared" si="6"/>
        <v>137.5</v>
      </c>
      <c r="W41" s="26">
        <f t="shared" si="7"/>
        <v>114.25</v>
      </c>
      <c r="X41" s="75">
        <f t="shared" si="8"/>
        <v>-86.8713672</v>
      </c>
      <c r="Y41" s="76">
        <f t="shared" si="9"/>
        <v>131.0177849</v>
      </c>
      <c r="Z41" s="77">
        <f t="shared" si="10"/>
        <v>131.0177849</v>
      </c>
      <c r="AA41" s="78">
        <f t="shared" si="11"/>
        <v>0.1219475268</v>
      </c>
      <c r="AB41" s="1">
        <f t="shared" si="12"/>
        <v>0.7540907273</v>
      </c>
      <c r="AC41" s="1">
        <f t="shared" si="13"/>
        <v>36061.74331</v>
      </c>
      <c r="AD41" s="8">
        <f t="shared" si="14"/>
        <v>25243.22031</v>
      </c>
      <c r="AE41" s="75">
        <f t="shared" si="15"/>
        <v>14011.2</v>
      </c>
      <c r="AF41" s="1">
        <f t="shared" si="16"/>
        <v>11232.02031</v>
      </c>
      <c r="AG41" s="6"/>
      <c r="AH41" s="80">
        <f t="shared" si="17"/>
        <v>9174.770515</v>
      </c>
      <c r="AI41" s="81">
        <f t="shared" si="18"/>
        <v>-42774.77052</v>
      </c>
      <c r="AJ41" s="81">
        <f t="shared" si="19"/>
        <v>-18774.77052</v>
      </c>
      <c r="AK41" s="82">
        <f t="shared" si="20"/>
        <v>-18774.77052</v>
      </c>
      <c r="AL41" s="82">
        <f t="shared" si="21"/>
        <v>-24774.77052</v>
      </c>
      <c r="AM41" s="82">
        <f t="shared" si="22"/>
        <v>-31542.7502</v>
      </c>
      <c r="AN41" s="83">
        <f t="shared" si="23"/>
        <v>-7542.750201</v>
      </c>
      <c r="AO41" s="82">
        <f t="shared" si="24"/>
        <v>-7542.750201</v>
      </c>
      <c r="AP41" s="82">
        <f t="shared" si="25"/>
        <v>-13542.7502</v>
      </c>
      <c r="AQ41" s="13"/>
    </row>
    <row r="42" ht="15.75" customHeight="1">
      <c r="A42" s="23" t="s">
        <v>95</v>
      </c>
      <c r="B42" s="23" t="s">
        <v>96</v>
      </c>
      <c r="C42" s="23" t="s">
        <v>43</v>
      </c>
      <c r="D42" s="24">
        <v>1.0</v>
      </c>
      <c r="E42" s="24">
        <v>1300.0</v>
      </c>
      <c r="F42" s="24">
        <f t="shared" si="1"/>
        <v>0.973</v>
      </c>
      <c r="G42" s="6">
        <f t="shared" si="2"/>
        <v>15178.8</v>
      </c>
      <c r="H42" s="24">
        <v>149.0</v>
      </c>
      <c r="I42" s="24">
        <v>0.5671</v>
      </c>
      <c r="J42" s="24">
        <v>126.0</v>
      </c>
      <c r="K42" s="24">
        <v>188.0</v>
      </c>
      <c r="L42" s="1">
        <f t="shared" si="3"/>
        <v>62</v>
      </c>
      <c r="M42" s="1">
        <f t="shared" si="4"/>
        <v>23</v>
      </c>
      <c r="N42" s="1">
        <f t="shared" si="5"/>
        <v>0.3967741935</v>
      </c>
      <c r="O42" s="24">
        <v>0.5671</v>
      </c>
      <c r="T42" s="8"/>
      <c r="U42" s="24">
        <v>126.0</v>
      </c>
      <c r="V42" s="1">
        <f t="shared" si="6"/>
        <v>77.5</v>
      </c>
      <c r="W42" s="26">
        <f t="shared" si="7"/>
        <v>118.25</v>
      </c>
      <c r="X42" s="75">
        <f t="shared" si="8"/>
        <v>-48.96386151</v>
      </c>
      <c r="Y42" s="76">
        <f t="shared" si="9"/>
        <v>100.7736606</v>
      </c>
      <c r="Z42" s="77">
        <f t="shared" si="10"/>
        <v>126</v>
      </c>
      <c r="AA42" s="78">
        <f t="shared" si="11"/>
        <v>0.1</v>
      </c>
      <c r="AB42" s="1">
        <f t="shared" si="12"/>
        <v>0.77146</v>
      </c>
      <c r="AC42" s="1">
        <f t="shared" si="13"/>
        <v>35479.4454</v>
      </c>
      <c r="AD42" s="8">
        <f t="shared" si="14"/>
        <v>24835.61178</v>
      </c>
      <c r="AE42" s="75">
        <f t="shared" si="15"/>
        <v>15178.8</v>
      </c>
      <c r="AF42" s="1">
        <f t="shared" si="16"/>
        <v>9656.81178</v>
      </c>
      <c r="AG42" s="6"/>
      <c r="AH42" s="80">
        <f t="shared" si="17"/>
        <v>9386.096667</v>
      </c>
      <c r="AI42" s="81">
        <f t="shared" si="18"/>
        <v>-42986.09667</v>
      </c>
      <c r="AJ42" s="81">
        <f t="shared" si="19"/>
        <v>-18986.09667</v>
      </c>
      <c r="AK42" s="82">
        <f t="shared" si="20"/>
        <v>-18986.09667</v>
      </c>
      <c r="AL42" s="82">
        <f t="shared" si="21"/>
        <v>-24986.09667</v>
      </c>
      <c r="AM42" s="82">
        <f t="shared" si="22"/>
        <v>-33329.28489</v>
      </c>
      <c r="AN42" s="83">
        <f t="shared" si="23"/>
        <v>-9329.284887</v>
      </c>
      <c r="AO42" s="82">
        <f t="shared" si="24"/>
        <v>-9329.284887</v>
      </c>
      <c r="AP42" s="82">
        <f t="shared" si="25"/>
        <v>-15329.28489</v>
      </c>
      <c r="AQ42" s="13"/>
    </row>
    <row r="43" ht="15.75" customHeight="1">
      <c r="A43" s="23" t="s">
        <v>99</v>
      </c>
      <c r="B43" s="23" t="s">
        <v>96</v>
      </c>
      <c r="C43" s="23" t="s">
        <v>43</v>
      </c>
      <c r="D43" s="24">
        <v>2.0</v>
      </c>
      <c r="E43" s="24">
        <v>1700.0</v>
      </c>
      <c r="F43" s="24">
        <f t="shared" si="1"/>
        <v>0.973</v>
      </c>
      <c r="G43" s="6">
        <f t="shared" si="2"/>
        <v>19849.2</v>
      </c>
      <c r="H43" s="24">
        <v>210.0</v>
      </c>
      <c r="I43" s="24">
        <v>0.3205</v>
      </c>
      <c r="J43" s="24">
        <v>152.0</v>
      </c>
      <c r="K43" s="24">
        <v>247.0</v>
      </c>
      <c r="L43" s="1">
        <f t="shared" si="3"/>
        <v>95</v>
      </c>
      <c r="M43" s="1">
        <f t="shared" si="4"/>
        <v>58</v>
      </c>
      <c r="N43" s="1">
        <f t="shared" si="5"/>
        <v>0.5884210526</v>
      </c>
      <c r="O43" s="24">
        <v>0.3205</v>
      </c>
      <c r="T43" s="8"/>
      <c r="U43" s="24">
        <v>152.0</v>
      </c>
      <c r="V43" s="1">
        <f t="shared" si="6"/>
        <v>118.75</v>
      </c>
      <c r="W43" s="26">
        <f t="shared" si="7"/>
        <v>140.125</v>
      </c>
      <c r="X43" s="75">
        <f t="shared" si="8"/>
        <v>-75.02527167</v>
      </c>
      <c r="Y43" s="76">
        <f t="shared" si="9"/>
        <v>133.8789961</v>
      </c>
      <c r="Z43" s="77">
        <f t="shared" si="10"/>
        <v>152</v>
      </c>
      <c r="AA43" s="78">
        <f t="shared" si="11"/>
        <v>0.1</v>
      </c>
      <c r="AB43" s="1">
        <f t="shared" si="12"/>
        <v>0.77146</v>
      </c>
      <c r="AC43" s="1">
        <f t="shared" si="13"/>
        <v>42800.6008</v>
      </c>
      <c r="AD43" s="8">
        <f t="shared" si="14"/>
        <v>29960.42056</v>
      </c>
      <c r="AE43" s="75">
        <f t="shared" si="15"/>
        <v>19849.2</v>
      </c>
      <c r="AF43" s="1">
        <f t="shared" si="16"/>
        <v>10111.22056</v>
      </c>
      <c r="AG43" s="6"/>
      <c r="AH43" s="80">
        <f t="shared" si="17"/>
        <v>9386.096667</v>
      </c>
      <c r="AI43" s="81">
        <f t="shared" si="18"/>
        <v>-42986.09667</v>
      </c>
      <c r="AJ43" s="81">
        <f t="shared" si="19"/>
        <v>-18986.09667</v>
      </c>
      <c r="AK43" s="82">
        <f t="shared" si="20"/>
        <v>-18986.09667</v>
      </c>
      <c r="AL43" s="82">
        <f t="shared" si="21"/>
        <v>-24986.09667</v>
      </c>
      <c r="AM43" s="82">
        <f t="shared" si="22"/>
        <v>-32874.87611</v>
      </c>
      <c r="AN43" s="83">
        <f t="shared" si="23"/>
        <v>-8874.876107</v>
      </c>
      <c r="AO43" s="82">
        <f t="shared" si="24"/>
        <v>-8874.876107</v>
      </c>
      <c r="AP43" s="82">
        <f t="shared" si="25"/>
        <v>-14874.87611</v>
      </c>
      <c r="AQ43" s="13"/>
    </row>
    <row r="44" ht="15.75" customHeight="1">
      <c r="A44" s="23" t="s">
        <v>104</v>
      </c>
      <c r="B44" s="23" t="s">
        <v>96</v>
      </c>
      <c r="C44" s="23" t="s">
        <v>52</v>
      </c>
      <c r="D44" s="24">
        <v>1.0</v>
      </c>
      <c r="E44" s="24">
        <v>1200.0</v>
      </c>
      <c r="F44" s="24">
        <f t="shared" si="1"/>
        <v>0.973</v>
      </c>
      <c r="G44" s="6">
        <f t="shared" si="2"/>
        <v>14011.2</v>
      </c>
      <c r="H44" s="24">
        <v>187.0</v>
      </c>
      <c r="I44" s="24">
        <v>0.4493</v>
      </c>
      <c r="J44" s="24">
        <v>141.0</v>
      </c>
      <c r="K44" s="24">
        <v>263.0</v>
      </c>
      <c r="L44" s="1">
        <f t="shared" si="3"/>
        <v>122</v>
      </c>
      <c r="M44" s="1">
        <f t="shared" si="4"/>
        <v>46</v>
      </c>
      <c r="N44" s="1">
        <f t="shared" si="5"/>
        <v>0.4016393443</v>
      </c>
      <c r="O44" s="24">
        <v>0.4493</v>
      </c>
      <c r="T44" s="8"/>
      <c r="U44" s="24">
        <v>141.0</v>
      </c>
      <c r="V44" s="1">
        <f t="shared" si="6"/>
        <v>152.5</v>
      </c>
      <c r="W44" s="26">
        <f t="shared" si="7"/>
        <v>125.75</v>
      </c>
      <c r="X44" s="75">
        <f t="shared" si="8"/>
        <v>-96.34824362</v>
      </c>
      <c r="Y44" s="76">
        <f t="shared" si="9"/>
        <v>144.828816</v>
      </c>
      <c r="Z44" s="77">
        <f t="shared" si="10"/>
        <v>144.828816</v>
      </c>
      <c r="AA44" s="78">
        <f t="shared" si="11"/>
        <v>0.1251069903</v>
      </c>
      <c r="AB44" s="1">
        <f t="shared" si="12"/>
        <v>0.7515903279</v>
      </c>
      <c r="AC44" s="1">
        <f t="shared" si="13"/>
        <v>39730.95712</v>
      </c>
      <c r="AD44" s="8">
        <f t="shared" si="14"/>
        <v>27811.66999</v>
      </c>
      <c r="AE44" s="75">
        <f t="shared" si="15"/>
        <v>14011.2</v>
      </c>
      <c r="AF44" s="1">
        <f t="shared" si="16"/>
        <v>13800.46999</v>
      </c>
      <c r="AG44" s="6"/>
      <c r="AH44" s="80">
        <f t="shared" si="17"/>
        <v>9144.348989</v>
      </c>
      <c r="AI44" s="81">
        <f t="shared" si="18"/>
        <v>-42744.34899</v>
      </c>
      <c r="AJ44" s="81">
        <f t="shared" si="19"/>
        <v>-18744.34899</v>
      </c>
      <c r="AK44" s="82">
        <f t="shared" si="20"/>
        <v>-18744.34899</v>
      </c>
      <c r="AL44" s="82">
        <f t="shared" si="21"/>
        <v>-24744.34899</v>
      </c>
      <c r="AM44" s="82">
        <f t="shared" si="22"/>
        <v>-28943.879</v>
      </c>
      <c r="AN44" s="83">
        <f t="shared" si="23"/>
        <v>-4943.879004</v>
      </c>
      <c r="AO44" s="82">
        <f t="shared" si="24"/>
        <v>-4943.879004</v>
      </c>
      <c r="AP44" s="82">
        <f t="shared" si="25"/>
        <v>-10943.879</v>
      </c>
      <c r="AQ44" s="13"/>
    </row>
    <row r="45" ht="15.75" customHeight="1">
      <c r="A45" s="23" t="s">
        <v>108</v>
      </c>
      <c r="B45" s="23" t="s">
        <v>96</v>
      </c>
      <c r="C45" s="23" t="s">
        <v>52</v>
      </c>
      <c r="D45" s="24">
        <v>2.0</v>
      </c>
      <c r="E45" s="24">
        <v>1900.0</v>
      </c>
      <c r="F45" s="24">
        <f t="shared" si="1"/>
        <v>0.973</v>
      </c>
      <c r="G45" s="6">
        <f t="shared" si="2"/>
        <v>22184.4</v>
      </c>
      <c r="H45" s="24">
        <v>225.0</v>
      </c>
      <c r="I45" s="24">
        <v>0.5096</v>
      </c>
      <c r="J45" s="24">
        <v>157.0</v>
      </c>
      <c r="K45" s="24">
        <v>314.0</v>
      </c>
      <c r="L45" s="1">
        <f t="shared" si="3"/>
        <v>157</v>
      </c>
      <c r="M45" s="1">
        <f t="shared" si="4"/>
        <v>68</v>
      </c>
      <c r="N45" s="1">
        <f t="shared" si="5"/>
        <v>0.4464968153</v>
      </c>
      <c r="O45" s="24">
        <v>0.5096</v>
      </c>
      <c r="T45" s="8"/>
      <c r="U45" s="24">
        <v>157.0</v>
      </c>
      <c r="V45" s="1">
        <f t="shared" si="6"/>
        <v>196.25</v>
      </c>
      <c r="W45" s="26">
        <f t="shared" si="7"/>
        <v>137.375</v>
      </c>
      <c r="X45" s="75">
        <f t="shared" si="8"/>
        <v>-123.9891332</v>
      </c>
      <c r="Y45" s="76">
        <f t="shared" si="9"/>
        <v>174.1526567</v>
      </c>
      <c r="Z45" s="77">
        <f t="shared" si="10"/>
        <v>174.1526567</v>
      </c>
      <c r="AA45" s="78">
        <f t="shared" si="11"/>
        <v>0.1874020723</v>
      </c>
      <c r="AB45" s="1">
        <f t="shared" si="12"/>
        <v>0.70229</v>
      </c>
      <c r="AC45" s="1">
        <f t="shared" si="13"/>
        <v>44641.56928</v>
      </c>
      <c r="AD45" s="8">
        <f t="shared" si="14"/>
        <v>31249.0985</v>
      </c>
      <c r="AE45" s="75">
        <f t="shared" si="15"/>
        <v>22184.4</v>
      </c>
      <c r="AF45" s="1">
        <f t="shared" si="16"/>
        <v>9064.698497</v>
      </c>
      <c r="AG45" s="6"/>
      <c r="AH45" s="80">
        <f t="shared" si="17"/>
        <v>8544.528333</v>
      </c>
      <c r="AI45" s="81">
        <f t="shared" si="18"/>
        <v>-42144.52833</v>
      </c>
      <c r="AJ45" s="81">
        <f t="shared" si="19"/>
        <v>-18144.52833</v>
      </c>
      <c r="AK45" s="82">
        <f t="shared" si="20"/>
        <v>-18144.52833</v>
      </c>
      <c r="AL45" s="82">
        <f t="shared" si="21"/>
        <v>-24144.52833</v>
      </c>
      <c r="AM45" s="82">
        <f t="shared" si="22"/>
        <v>-33079.82984</v>
      </c>
      <c r="AN45" s="83">
        <f t="shared" si="23"/>
        <v>-9079.829837</v>
      </c>
      <c r="AO45" s="82">
        <f t="shared" si="24"/>
        <v>-9079.829837</v>
      </c>
      <c r="AP45" s="82">
        <f t="shared" si="25"/>
        <v>-15079.82984</v>
      </c>
      <c r="AQ45" s="13"/>
    </row>
    <row r="46" ht="15.75" customHeight="1">
      <c r="A46" s="23" t="s">
        <v>110</v>
      </c>
      <c r="B46" s="23" t="s">
        <v>111</v>
      </c>
      <c r="C46" s="23" t="s">
        <v>43</v>
      </c>
      <c r="D46" s="24">
        <v>1.0</v>
      </c>
      <c r="E46" s="24">
        <v>1000.0</v>
      </c>
      <c r="F46" s="24">
        <f t="shared" si="1"/>
        <v>0.973</v>
      </c>
      <c r="G46" s="6">
        <f t="shared" si="2"/>
        <v>11676</v>
      </c>
      <c r="H46" s="24">
        <v>123.0</v>
      </c>
      <c r="I46" s="24">
        <v>0.7205</v>
      </c>
      <c r="J46" s="24">
        <v>93.0</v>
      </c>
      <c r="K46" s="24">
        <v>159.0</v>
      </c>
      <c r="L46" s="1">
        <f t="shared" si="3"/>
        <v>66</v>
      </c>
      <c r="M46" s="1">
        <f t="shared" si="4"/>
        <v>30</v>
      </c>
      <c r="N46" s="1">
        <f t="shared" si="5"/>
        <v>0.4636363636</v>
      </c>
      <c r="O46" s="24">
        <v>0.7205</v>
      </c>
      <c r="T46" s="8"/>
      <c r="U46" s="24">
        <v>93.0</v>
      </c>
      <c r="V46" s="1">
        <f t="shared" si="6"/>
        <v>82.5</v>
      </c>
      <c r="W46" s="26">
        <f t="shared" si="7"/>
        <v>84.75</v>
      </c>
      <c r="X46" s="75">
        <f t="shared" si="8"/>
        <v>-52.12282032</v>
      </c>
      <c r="Y46" s="76">
        <f t="shared" si="9"/>
        <v>86.71067096</v>
      </c>
      <c r="Z46" s="77">
        <f t="shared" si="10"/>
        <v>93</v>
      </c>
      <c r="AA46" s="78">
        <f t="shared" si="11"/>
        <v>0.1</v>
      </c>
      <c r="AB46" s="1">
        <f t="shared" si="12"/>
        <v>0.77146</v>
      </c>
      <c r="AC46" s="1">
        <f t="shared" si="13"/>
        <v>26187.2097</v>
      </c>
      <c r="AD46" s="8">
        <f t="shared" si="14"/>
        <v>18331.04679</v>
      </c>
      <c r="AE46" s="75">
        <f t="shared" si="15"/>
        <v>11676</v>
      </c>
      <c r="AF46" s="1">
        <f t="shared" si="16"/>
        <v>6655.04679</v>
      </c>
      <c r="AG46" s="6"/>
      <c r="AH46" s="80">
        <f t="shared" si="17"/>
        <v>9386.096667</v>
      </c>
      <c r="AI46" s="81">
        <f t="shared" si="18"/>
        <v>-42986.09667</v>
      </c>
      <c r="AJ46" s="81">
        <f t="shared" si="19"/>
        <v>-18986.09667</v>
      </c>
      <c r="AK46" s="82">
        <f t="shared" si="20"/>
        <v>-18986.09667</v>
      </c>
      <c r="AL46" s="82">
        <f t="shared" si="21"/>
        <v>-24986.09667</v>
      </c>
      <c r="AM46" s="82">
        <f t="shared" si="22"/>
        <v>-36331.04988</v>
      </c>
      <c r="AN46" s="83">
        <f t="shared" si="23"/>
        <v>-12331.04988</v>
      </c>
      <c r="AO46" s="82">
        <f t="shared" si="24"/>
        <v>-12331.04988</v>
      </c>
      <c r="AP46" s="82">
        <f t="shared" si="25"/>
        <v>-18331.04988</v>
      </c>
      <c r="AQ46" s="13"/>
    </row>
    <row r="47" ht="15.75" customHeight="1">
      <c r="A47" s="23" t="s">
        <v>112</v>
      </c>
      <c r="B47" s="23" t="s">
        <v>111</v>
      </c>
      <c r="C47" s="23" t="s">
        <v>43</v>
      </c>
      <c r="D47" s="24">
        <v>2.0</v>
      </c>
      <c r="E47" s="24">
        <v>1500.0</v>
      </c>
      <c r="F47" s="24">
        <f t="shared" si="1"/>
        <v>0.973</v>
      </c>
      <c r="G47" s="6">
        <f t="shared" si="2"/>
        <v>17514</v>
      </c>
      <c r="H47" s="24">
        <v>263.0</v>
      </c>
      <c r="I47" s="24">
        <v>0.4959</v>
      </c>
      <c r="J47" s="24">
        <v>145.0</v>
      </c>
      <c r="K47" s="24">
        <v>462.0</v>
      </c>
      <c r="L47" s="1">
        <f t="shared" si="3"/>
        <v>317</v>
      </c>
      <c r="M47" s="1">
        <f t="shared" si="4"/>
        <v>118</v>
      </c>
      <c r="N47" s="1">
        <f t="shared" si="5"/>
        <v>0.3977917981</v>
      </c>
      <c r="O47" s="24">
        <v>0.4959</v>
      </c>
      <c r="T47" s="8"/>
      <c r="U47" s="24">
        <v>145.0</v>
      </c>
      <c r="V47" s="1">
        <f t="shared" si="6"/>
        <v>396.25</v>
      </c>
      <c r="W47" s="26">
        <f t="shared" si="7"/>
        <v>105.375</v>
      </c>
      <c r="X47" s="75">
        <f t="shared" si="8"/>
        <v>-250.3474855</v>
      </c>
      <c r="Y47" s="76">
        <f t="shared" si="9"/>
        <v>265.6330711</v>
      </c>
      <c r="Z47" s="77">
        <f t="shared" si="10"/>
        <v>265.6330711</v>
      </c>
      <c r="AA47" s="78">
        <f t="shared" si="11"/>
        <v>0.4044367726</v>
      </c>
      <c r="AB47" s="1">
        <f t="shared" si="12"/>
        <v>0.5305287382</v>
      </c>
      <c r="AC47" s="1">
        <f t="shared" si="13"/>
        <v>51437.98199</v>
      </c>
      <c r="AD47" s="8">
        <f t="shared" si="14"/>
        <v>36006.58739</v>
      </c>
      <c r="AE47" s="75">
        <f t="shared" si="15"/>
        <v>17514</v>
      </c>
      <c r="AF47" s="1">
        <f t="shared" si="16"/>
        <v>18492.58739</v>
      </c>
      <c r="AG47" s="6"/>
      <c r="AH47" s="80">
        <f t="shared" si="17"/>
        <v>6454.766314</v>
      </c>
      <c r="AI47" s="81">
        <f t="shared" si="18"/>
        <v>-40054.76631</v>
      </c>
      <c r="AJ47" s="81">
        <f t="shared" si="19"/>
        <v>-16054.76631</v>
      </c>
      <c r="AK47" s="82">
        <f t="shared" si="20"/>
        <v>-16054.76631</v>
      </c>
      <c r="AL47" s="82">
        <f t="shared" si="21"/>
        <v>-22054.76631</v>
      </c>
      <c r="AM47" s="82">
        <f t="shared" si="22"/>
        <v>-21562.17892</v>
      </c>
      <c r="AN47" s="83">
        <f t="shared" si="23"/>
        <v>2437.821077</v>
      </c>
      <c r="AO47" s="82">
        <f t="shared" si="24"/>
        <v>2437.821077</v>
      </c>
      <c r="AP47" s="82">
        <f t="shared" si="25"/>
        <v>-3562.178923</v>
      </c>
      <c r="AQ47" s="13"/>
    </row>
    <row r="48" ht="15.75" customHeight="1">
      <c r="A48" s="23" t="s">
        <v>113</v>
      </c>
      <c r="B48" s="23" t="s">
        <v>111</v>
      </c>
      <c r="C48" s="23" t="s">
        <v>52</v>
      </c>
      <c r="D48" s="24">
        <v>1.0</v>
      </c>
      <c r="E48" s="24">
        <v>1300.0</v>
      </c>
      <c r="F48" s="24">
        <f t="shared" si="1"/>
        <v>0.973</v>
      </c>
      <c r="G48" s="6">
        <f t="shared" si="2"/>
        <v>15178.8</v>
      </c>
      <c r="H48" s="24">
        <v>238.0</v>
      </c>
      <c r="I48" s="24">
        <v>0.4493</v>
      </c>
      <c r="J48" s="24">
        <v>181.0</v>
      </c>
      <c r="K48" s="24">
        <v>316.0</v>
      </c>
      <c r="L48" s="1">
        <f t="shared" si="3"/>
        <v>135</v>
      </c>
      <c r="M48" s="1">
        <f t="shared" si="4"/>
        <v>57</v>
      </c>
      <c r="N48" s="1">
        <f t="shared" si="5"/>
        <v>0.4377777778</v>
      </c>
      <c r="O48" s="24">
        <v>0.4493</v>
      </c>
      <c r="T48" s="8"/>
      <c r="U48" s="24">
        <v>181.0</v>
      </c>
      <c r="V48" s="1">
        <f t="shared" si="6"/>
        <v>168.75</v>
      </c>
      <c r="W48" s="26">
        <f t="shared" si="7"/>
        <v>164.125</v>
      </c>
      <c r="X48" s="75">
        <f t="shared" si="8"/>
        <v>-106.6148597</v>
      </c>
      <c r="Y48" s="76">
        <f t="shared" si="9"/>
        <v>172.7490997</v>
      </c>
      <c r="Z48" s="77">
        <f t="shared" si="10"/>
        <v>181</v>
      </c>
      <c r="AA48" s="78">
        <f t="shared" si="11"/>
        <v>0.1</v>
      </c>
      <c r="AB48" s="1">
        <f t="shared" si="12"/>
        <v>0.77146</v>
      </c>
      <c r="AC48" s="1">
        <f t="shared" si="13"/>
        <v>50966.5049</v>
      </c>
      <c r="AD48" s="8">
        <f t="shared" si="14"/>
        <v>35676.55343</v>
      </c>
      <c r="AE48" s="75">
        <f t="shared" si="15"/>
        <v>15178.8</v>
      </c>
      <c r="AF48" s="1">
        <f t="shared" si="16"/>
        <v>20497.75343</v>
      </c>
      <c r="AG48" s="6"/>
      <c r="AH48" s="80">
        <f t="shared" si="17"/>
        <v>9386.096667</v>
      </c>
      <c r="AI48" s="81">
        <f t="shared" si="18"/>
        <v>-42986.09667</v>
      </c>
      <c r="AJ48" s="81">
        <f t="shared" si="19"/>
        <v>-18986.09667</v>
      </c>
      <c r="AK48" s="82">
        <f t="shared" si="20"/>
        <v>-18986.09667</v>
      </c>
      <c r="AL48" s="82">
        <f t="shared" si="21"/>
        <v>-24986.09667</v>
      </c>
      <c r="AM48" s="82">
        <f t="shared" si="22"/>
        <v>-22488.34324</v>
      </c>
      <c r="AN48" s="83">
        <f t="shared" si="23"/>
        <v>1511.656763</v>
      </c>
      <c r="AO48" s="82">
        <f t="shared" si="24"/>
        <v>1511.656763</v>
      </c>
      <c r="AP48" s="82">
        <f t="shared" si="25"/>
        <v>-4488.343237</v>
      </c>
      <c r="AQ48" s="13"/>
    </row>
    <row r="49" ht="15.75" customHeight="1">
      <c r="A49" s="23" t="s">
        <v>116</v>
      </c>
      <c r="B49" s="23" t="s">
        <v>91</v>
      </c>
      <c r="C49" s="23" t="s">
        <v>52</v>
      </c>
      <c r="D49" s="24">
        <v>1.0</v>
      </c>
      <c r="E49" s="24">
        <v>850.0</v>
      </c>
      <c r="F49" s="24">
        <f t="shared" si="1"/>
        <v>0.973</v>
      </c>
      <c r="G49" s="6">
        <f t="shared" si="2"/>
        <v>9924.6</v>
      </c>
      <c r="H49" s="24">
        <v>146.0</v>
      </c>
      <c r="I49" s="24">
        <v>0.5315</v>
      </c>
      <c r="J49" s="24">
        <v>96.0</v>
      </c>
      <c r="K49" s="24">
        <v>245.0</v>
      </c>
      <c r="L49" s="1">
        <f t="shared" si="3"/>
        <v>149</v>
      </c>
      <c r="M49" s="1">
        <f t="shared" si="4"/>
        <v>50</v>
      </c>
      <c r="N49" s="1">
        <f t="shared" si="5"/>
        <v>0.3684563758</v>
      </c>
      <c r="O49" s="24">
        <v>0.5315</v>
      </c>
      <c r="T49" s="8"/>
      <c r="U49" s="24">
        <v>96.0</v>
      </c>
      <c r="V49" s="1">
        <f t="shared" si="6"/>
        <v>186.25</v>
      </c>
      <c r="W49" s="26">
        <f t="shared" si="7"/>
        <v>77.375</v>
      </c>
      <c r="X49" s="75">
        <f t="shared" si="8"/>
        <v>-117.6712156</v>
      </c>
      <c r="Y49" s="76">
        <f t="shared" si="9"/>
        <v>138.778636</v>
      </c>
      <c r="Z49" s="77">
        <f t="shared" si="10"/>
        <v>138.778636</v>
      </c>
      <c r="AA49" s="78">
        <f t="shared" si="11"/>
        <v>0.3296839515</v>
      </c>
      <c r="AB49" s="1">
        <f t="shared" si="12"/>
        <v>0.5896881208</v>
      </c>
      <c r="AC49" s="1">
        <f t="shared" si="13"/>
        <v>29870.18126</v>
      </c>
      <c r="AD49" s="8">
        <f t="shared" si="14"/>
        <v>20909.12688</v>
      </c>
      <c r="AE49" s="75">
        <f t="shared" si="15"/>
        <v>9924.6</v>
      </c>
      <c r="AF49" s="1">
        <f t="shared" si="16"/>
        <v>10984.52688</v>
      </c>
      <c r="AG49" s="6"/>
      <c r="AH49" s="80">
        <f t="shared" si="17"/>
        <v>7174.538803</v>
      </c>
      <c r="AI49" s="81">
        <f t="shared" si="18"/>
        <v>-40774.5388</v>
      </c>
      <c r="AJ49" s="81">
        <f t="shared" si="19"/>
        <v>-16774.5388</v>
      </c>
      <c r="AK49" s="82">
        <f t="shared" si="20"/>
        <v>-16774.5388</v>
      </c>
      <c r="AL49" s="82">
        <f t="shared" si="21"/>
        <v>-22774.5388</v>
      </c>
      <c r="AM49" s="82">
        <f t="shared" si="22"/>
        <v>-29790.01192</v>
      </c>
      <c r="AN49" s="83">
        <f t="shared" si="23"/>
        <v>-5790.011919</v>
      </c>
      <c r="AO49" s="82">
        <f t="shared" si="24"/>
        <v>-5790.011919</v>
      </c>
      <c r="AP49" s="82">
        <f t="shared" si="25"/>
        <v>-11790.01192</v>
      </c>
      <c r="AQ49" s="13"/>
    </row>
    <row r="50" ht="15.75" customHeight="1">
      <c r="A50" s="23" t="s">
        <v>119</v>
      </c>
      <c r="B50" s="23" t="s">
        <v>111</v>
      </c>
      <c r="C50" s="23" t="s">
        <v>52</v>
      </c>
      <c r="D50" s="24">
        <v>2.0</v>
      </c>
      <c r="E50" s="24">
        <v>1800.0</v>
      </c>
      <c r="F50" s="24">
        <f t="shared" si="1"/>
        <v>0.973</v>
      </c>
      <c r="G50" s="6">
        <f t="shared" si="2"/>
        <v>21016.8</v>
      </c>
      <c r="H50" s="24">
        <v>349.0</v>
      </c>
      <c r="I50" s="24">
        <v>0.1507</v>
      </c>
      <c r="J50" s="24">
        <v>145.0</v>
      </c>
      <c r="K50" s="24">
        <v>412.0</v>
      </c>
      <c r="L50" s="1">
        <f t="shared" si="3"/>
        <v>267</v>
      </c>
      <c r="M50" s="1">
        <f t="shared" si="4"/>
        <v>204</v>
      </c>
      <c r="N50" s="1">
        <f t="shared" si="5"/>
        <v>0.7112359551</v>
      </c>
      <c r="O50" s="24">
        <v>0.1507</v>
      </c>
      <c r="T50" s="8"/>
      <c r="U50" s="24">
        <v>145.0</v>
      </c>
      <c r="V50" s="1">
        <f t="shared" si="6"/>
        <v>333.75</v>
      </c>
      <c r="W50" s="26">
        <f t="shared" si="7"/>
        <v>111.625</v>
      </c>
      <c r="X50" s="75">
        <f t="shared" si="8"/>
        <v>-210.8605004</v>
      </c>
      <c r="Y50" s="76">
        <f t="shared" si="9"/>
        <v>235.1704416</v>
      </c>
      <c r="Z50" s="77">
        <f t="shared" si="10"/>
        <v>235.1704416</v>
      </c>
      <c r="AA50" s="78">
        <f t="shared" si="11"/>
        <v>0.3701736079</v>
      </c>
      <c r="AB50" s="1">
        <f t="shared" si="12"/>
        <v>0.5576446067</v>
      </c>
      <c r="AC50" s="1">
        <f t="shared" si="13"/>
        <v>47866.65788</v>
      </c>
      <c r="AD50" s="8">
        <f t="shared" si="14"/>
        <v>33506.66052</v>
      </c>
      <c r="AE50" s="75">
        <f t="shared" si="15"/>
        <v>21016.8</v>
      </c>
      <c r="AF50" s="1">
        <f t="shared" si="16"/>
        <v>12489.86052</v>
      </c>
      <c r="AG50" s="6"/>
      <c r="AH50" s="80">
        <f t="shared" si="17"/>
        <v>6784.676049</v>
      </c>
      <c r="AI50" s="81">
        <f t="shared" si="18"/>
        <v>-40384.67605</v>
      </c>
      <c r="AJ50" s="81">
        <f t="shared" si="19"/>
        <v>-16384.67605</v>
      </c>
      <c r="AK50" s="82">
        <f t="shared" si="20"/>
        <v>-16384.67605</v>
      </c>
      <c r="AL50" s="82">
        <f t="shared" si="21"/>
        <v>-22384.67605</v>
      </c>
      <c r="AM50" s="82">
        <f t="shared" si="22"/>
        <v>-27894.81553</v>
      </c>
      <c r="AN50" s="83">
        <f t="shared" si="23"/>
        <v>-3894.815533</v>
      </c>
      <c r="AO50" s="82">
        <f t="shared" si="24"/>
        <v>-3894.815533</v>
      </c>
      <c r="AP50" s="82">
        <f t="shared" si="25"/>
        <v>-9894.815533</v>
      </c>
      <c r="AQ50" s="13"/>
    </row>
    <row r="51" ht="15.75" customHeight="1">
      <c r="A51" s="23" t="s">
        <v>125</v>
      </c>
      <c r="B51" s="23" t="s">
        <v>126</v>
      </c>
      <c r="C51" s="23" t="s">
        <v>43</v>
      </c>
      <c r="D51" s="24">
        <v>1.0</v>
      </c>
      <c r="E51" s="24">
        <v>1100.0</v>
      </c>
      <c r="F51" s="24">
        <f t="shared" si="1"/>
        <v>0.973</v>
      </c>
      <c r="G51" s="6">
        <f t="shared" si="2"/>
        <v>12843.6</v>
      </c>
      <c r="H51" s="24">
        <v>147.0</v>
      </c>
      <c r="I51" s="24">
        <v>0.6</v>
      </c>
      <c r="J51" s="24">
        <v>99.0</v>
      </c>
      <c r="K51" s="24">
        <v>215.0</v>
      </c>
      <c r="L51" s="1">
        <f t="shared" si="3"/>
        <v>116</v>
      </c>
      <c r="M51" s="1">
        <f t="shared" si="4"/>
        <v>48</v>
      </c>
      <c r="N51" s="1">
        <f t="shared" si="5"/>
        <v>0.4310344828</v>
      </c>
      <c r="O51" s="24">
        <v>0.6</v>
      </c>
      <c r="T51" s="8"/>
      <c r="U51" s="24">
        <v>99.0</v>
      </c>
      <c r="V51" s="1">
        <f t="shared" si="6"/>
        <v>145</v>
      </c>
      <c r="W51" s="26">
        <f t="shared" si="7"/>
        <v>84.5</v>
      </c>
      <c r="X51" s="75">
        <f t="shared" si="8"/>
        <v>-91.60980541</v>
      </c>
      <c r="Y51" s="76">
        <f t="shared" si="9"/>
        <v>120.1733005</v>
      </c>
      <c r="Z51" s="77">
        <f t="shared" si="10"/>
        <v>120.1733005</v>
      </c>
      <c r="AA51" s="78">
        <f t="shared" si="11"/>
        <v>0.2460227619</v>
      </c>
      <c r="AB51" s="1">
        <f t="shared" si="12"/>
        <v>0.6558975862</v>
      </c>
      <c r="AC51" s="1">
        <f t="shared" si="13"/>
        <v>28769.80286</v>
      </c>
      <c r="AD51" s="8">
        <f t="shared" si="14"/>
        <v>20138.86201</v>
      </c>
      <c r="AE51" s="75">
        <f t="shared" si="15"/>
        <v>12843.6</v>
      </c>
      <c r="AF51" s="1">
        <f t="shared" si="16"/>
        <v>7295.262005</v>
      </c>
      <c r="AG51" s="6"/>
      <c r="AH51" s="80">
        <f t="shared" si="17"/>
        <v>7980.087299</v>
      </c>
      <c r="AI51" s="81">
        <f t="shared" si="18"/>
        <v>-41580.0873</v>
      </c>
      <c r="AJ51" s="81">
        <f t="shared" si="19"/>
        <v>-17580.0873</v>
      </c>
      <c r="AK51" s="82">
        <f t="shared" si="20"/>
        <v>-17580.0873</v>
      </c>
      <c r="AL51" s="82">
        <f t="shared" si="21"/>
        <v>-23580.0873</v>
      </c>
      <c r="AM51" s="82">
        <f t="shared" si="22"/>
        <v>-34284.82529</v>
      </c>
      <c r="AN51" s="83">
        <f t="shared" si="23"/>
        <v>-10284.82529</v>
      </c>
      <c r="AO51" s="82">
        <f t="shared" si="24"/>
        <v>-10284.82529</v>
      </c>
      <c r="AP51" s="82">
        <f t="shared" si="25"/>
        <v>-16284.82529</v>
      </c>
      <c r="AQ51" s="13"/>
    </row>
    <row r="52" ht="15.75" customHeight="1">
      <c r="A52" s="23" t="s">
        <v>129</v>
      </c>
      <c r="B52" s="23" t="s">
        <v>126</v>
      </c>
      <c r="C52" s="23" t="s">
        <v>43</v>
      </c>
      <c r="D52" s="24">
        <v>2.0</v>
      </c>
      <c r="E52" s="24">
        <v>1400.0</v>
      </c>
      <c r="F52" s="24">
        <f t="shared" si="1"/>
        <v>0.973</v>
      </c>
      <c r="G52" s="6">
        <f t="shared" si="2"/>
        <v>16346.4</v>
      </c>
      <c r="H52" s="24">
        <v>151.0</v>
      </c>
      <c r="I52" s="24">
        <v>0.526</v>
      </c>
      <c r="J52" s="24">
        <v>120.0</v>
      </c>
      <c r="K52" s="24">
        <v>188.0</v>
      </c>
      <c r="L52" s="1">
        <f t="shared" si="3"/>
        <v>68</v>
      </c>
      <c r="M52" s="1">
        <f t="shared" si="4"/>
        <v>31</v>
      </c>
      <c r="N52" s="1">
        <f t="shared" si="5"/>
        <v>0.4647058824</v>
      </c>
      <c r="O52" s="24">
        <v>0.526</v>
      </c>
      <c r="T52" s="8"/>
      <c r="U52" s="24">
        <v>120.0</v>
      </c>
      <c r="V52" s="1">
        <f t="shared" si="6"/>
        <v>85</v>
      </c>
      <c r="W52" s="26">
        <f t="shared" si="7"/>
        <v>111.5</v>
      </c>
      <c r="X52" s="75">
        <f t="shared" si="8"/>
        <v>-53.70229972</v>
      </c>
      <c r="Y52" s="76">
        <f t="shared" si="9"/>
        <v>101.4291761</v>
      </c>
      <c r="Z52" s="77">
        <f t="shared" si="10"/>
        <v>120</v>
      </c>
      <c r="AA52" s="78">
        <f t="shared" si="11"/>
        <v>0.1</v>
      </c>
      <c r="AB52" s="1">
        <f t="shared" si="12"/>
        <v>0.77146</v>
      </c>
      <c r="AC52" s="1">
        <f t="shared" si="13"/>
        <v>33789.948</v>
      </c>
      <c r="AD52" s="8">
        <f t="shared" si="14"/>
        <v>23652.9636</v>
      </c>
      <c r="AE52" s="75">
        <f t="shared" si="15"/>
        <v>16346.4</v>
      </c>
      <c r="AF52" s="1">
        <f t="shared" si="16"/>
        <v>7306.5636</v>
      </c>
      <c r="AG52" s="6"/>
      <c r="AH52" s="80">
        <f t="shared" si="17"/>
        <v>9386.096667</v>
      </c>
      <c r="AI52" s="81">
        <f t="shared" si="18"/>
        <v>-42986.09667</v>
      </c>
      <c r="AJ52" s="81">
        <f t="shared" si="19"/>
        <v>-18986.09667</v>
      </c>
      <c r="AK52" s="82">
        <f t="shared" si="20"/>
        <v>-18986.09667</v>
      </c>
      <c r="AL52" s="82">
        <f t="shared" si="21"/>
        <v>-24986.09667</v>
      </c>
      <c r="AM52" s="82">
        <f t="shared" si="22"/>
        <v>-35679.53307</v>
      </c>
      <c r="AN52" s="83">
        <f t="shared" si="23"/>
        <v>-11679.53307</v>
      </c>
      <c r="AO52" s="82">
        <f t="shared" si="24"/>
        <v>-11679.53307</v>
      </c>
      <c r="AP52" s="82">
        <f t="shared" si="25"/>
        <v>-17679.53307</v>
      </c>
      <c r="AQ52" s="13"/>
    </row>
    <row r="53" ht="15.75" customHeight="1">
      <c r="A53" s="23" t="s">
        <v>130</v>
      </c>
      <c r="B53" s="23" t="s">
        <v>126</v>
      </c>
      <c r="C53" s="23" t="s">
        <v>52</v>
      </c>
      <c r="D53" s="24">
        <v>1.0</v>
      </c>
      <c r="E53" s="24">
        <v>1300.0</v>
      </c>
      <c r="F53" s="24">
        <f t="shared" si="1"/>
        <v>0.973</v>
      </c>
      <c r="G53" s="6">
        <f t="shared" si="2"/>
        <v>15178.8</v>
      </c>
      <c r="H53" s="24">
        <v>429.0</v>
      </c>
      <c r="I53" s="24">
        <v>0.211</v>
      </c>
      <c r="J53" s="24">
        <v>263.0</v>
      </c>
      <c r="K53" s="24">
        <v>489.0</v>
      </c>
      <c r="L53" s="1">
        <f t="shared" si="3"/>
        <v>226</v>
      </c>
      <c r="M53" s="1">
        <f t="shared" si="4"/>
        <v>166</v>
      </c>
      <c r="N53" s="1">
        <f t="shared" si="5"/>
        <v>0.6876106195</v>
      </c>
      <c r="O53" s="24">
        <v>0.211</v>
      </c>
      <c r="T53" s="8"/>
      <c r="U53" s="24">
        <v>263.0</v>
      </c>
      <c r="V53" s="1">
        <f t="shared" si="6"/>
        <v>282.5</v>
      </c>
      <c r="W53" s="26">
        <f t="shared" si="7"/>
        <v>234.75</v>
      </c>
      <c r="X53" s="75">
        <f t="shared" si="8"/>
        <v>-178.4811726</v>
      </c>
      <c r="Y53" s="76">
        <f t="shared" si="9"/>
        <v>269.1910854</v>
      </c>
      <c r="Z53" s="77">
        <f t="shared" si="10"/>
        <v>269.1910854</v>
      </c>
      <c r="AA53" s="78">
        <f t="shared" si="11"/>
        <v>0.1219153466</v>
      </c>
      <c r="AB53" s="1">
        <f t="shared" si="12"/>
        <v>0.7541161947</v>
      </c>
      <c r="AC53" s="1">
        <f t="shared" si="13"/>
        <v>74095.4953</v>
      </c>
      <c r="AD53" s="8">
        <f t="shared" si="14"/>
        <v>51866.84671</v>
      </c>
      <c r="AE53" s="75">
        <f t="shared" si="15"/>
        <v>15178.8</v>
      </c>
      <c r="AF53" s="1">
        <f t="shared" si="16"/>
        <v>36688.04671</v>
      </c>
      <c r="AG53" s="6"/>
      <c r="AH53" s="80">
        <f t="shared" si="17"/>
        <v>9175.080369</v>
      </c>
      <c r="AI53" s="81">
        <f t="shared" si="18"/>
        <v>-42775.08037</v>
      </c>
      <c r="AJ53" s="81">
        <f t="shared" si="19"/>
        <v>-18775.08037</v>
      </c>
      <c r="AK53" s="82">
        <f t="shared" si="20"/>
        <v>-18775.08037</v>
      </c>
      <c r="AL53" s="82">
        <f t="shared" si="21"/>
        <v>-24775.08037</v>
      </c>
      <c r="AM53" s="82">
        <f t="shared" si="22"/>
        <v>-6087.03366</v>
      </c>
      <c r="AN53" s="83">
        <f t="shared" si="23"/>
        <v>17912.96634</v>
      </c>
      <c r="AO53" s="82">
        <f t="shared" si="24"/>
        <v>17912.96634</v>
      </c>
      <c r="AP53" s="82">
        <f t="shared" si="25"/>
        <v>11912.96634</v>
      </c>
      <c r="AQ53" s="13"/>
    </row>
    <row r="54" ht="15.75" customHeight="1">
      <c r="A54" s="23" t="s">
        <v>131</v>
      </c>
      <c r="B54" s="23" t="s">
        <v>126</v>
      </c>
      <c r="C54" s="23" t="s">
        <v>52</v>
      </c>
      <c r="D54" s="24">
        <v>2.0</v>
      </c>
      <c r="E54" s="24">
        <v>1900.0</v>
      </c>
      <c r="F54" s="24">
        <f t="shared" si="1"/>
        <v>0.973</v>
      </c>
      <c r="G54" s="6">
        <f t="shared" si="2"/>
        <v>22184.4</v>
      </c>
      <c r="H54" s="24">
        <v>441.0</v>
      </c>
      <c r="I54" s="24">
        <v>0.3315</v>
      </c>
      <c r="J54" s="24">
        <v>335.0</v>
      </c>
      <c r="K54" s="24">
        <v>502.0</v>
      </c>
      <c r="L54" s="1">
        <f t="shared" si="3"/>
        <v>167</v>
      </c>
      <c r="M54" s="1">
        <f t="shared" si="4"/>
        <v>106</v>
      </c>
      <c r="N54" s="1">
        <f t="shared" si="5"/>
        <v>0.6077844311</v>
      </c>
      <c r="O54" s="24">
        <v>0.3315</v>
      </c>
      <c r="T54" s="8"/>
      <c r="U54" s="24">
        <v>335.0</v>
      </c>
      <c r="V54" s="1">
        <f t="shared" si="6"/>
        <v>208.75</v>
      </c>
      <c r="W54" s="26">
        <f t="shared" si="7"/>
        <v>314.125</v>
      </c>
      <c r="X54" s="75">
        <f t="shared" si="8"/>
        <v>-131.8865302</v>
      </c>
      <c r="Y54" s="76">
        <f t="shared" si="9"/>
        <v>269.2451826</v>
      </c>
      <c r="Z54" s="77">
        <f t="shared" si="10"/>
        <v>335</v>
      </c>
      <c r="AA54" s="78">
        <f t="shared" si="11"/>
        <v>0.1</v>
      </c>
      <c r="AB54" s="1">
        <f t="shared" si="12"/>
        <v>0.77146</v>
      </c>
      <c r="AC54" s="1">
        <f t="shared" si="13"/>
        <v>94330.2715</v>
      </c>
      <c r="AD54" s="8">
        <f t="shared" si="14"/>
        <v>66031.19005</v>
      </c>
      <c r="AE54" s="75">
        <f t="shared" si="15"/>
        <v>22184.4</v>
      </c>
      <c r="AF54" s="1">
        <f t="shared" si="16"/>
        <v>43846.79005</v>
      </c>
      <c r="AG54" s="6"/>
      <c r="AH54" s="80">
        <f t="shared" si="17"/>
        <v>9386.096667</v>
      </c>
      <c r="AI54" s="81">
        <f t="shared" si="18"/>
        <v>-42986.09667</v>
      </c>
      <c r="AJ54" s="81">
        <f t="shared" si="19"/>
        <v>-18986.09667</v>
      </c>
      <c r="AK54" s="82">
        <f t="shared" si="20"/>
        <v>-18986.09667</v>
      </c>
      <c r="AL54" s="82">
        <f t="shared" si="21"/>
        <v>-24986.09667</v>
      </c>
      <c r="AM54" s="82">
        <f t="shared" si="22"/>
        <v>860.6933833</v>
      </c>
      <c r="AN54" s="83">
        <f t="shared" si="23"/>
        <v>24860.69338</v>
      </c>
      <c r="AO54" s="82">
        <f t="shared" si="24"/>
        <v>24860.69338</v>
      </c>
      <c r="AP54" s="82">
        <f t="shared" si="25"/>
        <v>18860.69338</v>
      </c>
      <c r="AQ54" s="13"/>
    </row>
    <row r="55" ht="15.75" customHeight="1">
      <c r="A55" s="23" t="s">
        <v>132</v>
      </c>
      <c r="B55" s="23" t="s">
        <v>133</v>
      </c>
      <c r="C55" s="23" t="s">
        <v>43</v>
      </c>
      <c r="D55" s="24">
        <v>1.0</v>
      </c>
      <c r="E55" s="24">
        <v>900.0</v>
      </c>
      <c r="F55" s="24">
        <f t="shared" si="1"/>
        <v>0.973</v>
      </c>
      <c r="G55" s="6">
        <f t="shared" si="2"/>
        <v>10508.4</v>
      </c>
      <c r="H55" s="24">
        <v>144.0</v>
      </c>
      <c r="I55" s="24">
        <v>0.3288</v>
      </c>
      <c r="J55" s="24">
        <v>98.0</v>
      </c>
      <c r="K55" s="24">
        <v>195.0</v>
      </c>
      <c r="L55" s="1">
        <f t="shared" si="3"/>
        <v>97</v>
      </c>
      <c r="M55" s="1">
        <f t="shared" si="4"/>
        <v>46</v>
      </c>
      <c r="N55" s="1">
        <f t="shared" si="5"/>
        <v>0.4793814433</v>
      </c>
      <c r="O55" s="24">
        <v>0.3288</v>
      </c>
      <c r="T55" s="8"/>
      <c r="U55" s="24">
        <v>98.0</v>
      </c>
      <c r="V55" s="1">
        <f t="shared" si="6"/>
        <v>121.25</v>
      </c>
      <c r="W55" s="26">
        <f t="shared" si="7"/>
        <v>85.875</v>
      </c>
      <c r="X55" s="75">
        <f t="shared" si="8"/>
        <v>-76.60475107</v>
      </c>
      <c r="Y55" s="76">
        <f t="shared" si="9"/>
        <v>108.0975013</v>
      </c>
      <c r="Z55" s="77">
        <f t="shared" si="10"/>
        <v>108.0975013</v>
      </c>
      <c r="AA55" s="78">
        <f t="shared" si="11"/>
        <v>0.1832783609</v>
      </c>
      <c r="AB55" s="1">
        <f t="shared" si="12"/>
        <v>0.7055535052</v>
      </c>
      <c r="AC55" s="1">
        <f t="shared" si="13"/>
        <v>27838.02838</v>
      </c>
      <c r="AD55" s="8">
        <f t="shared" si="14"/>
        <v>19486.61987</v>
      </c>
      <c r="AE55" s="75">
        <f t="shared" si="15"/>
        <v>10508.4</v>
      </c>
      <c r="AF55" s="1">
        <f t="shared" si="16"/>
        <v>8978.219869</v>
      </c>
      <c r="AG55" s="6"/>
      <c r="AH55" s="80">
        <f t="shared" si="17"/>
        <v>8584.234313</v>
      </c>
      <c r="AI55" s="81">
        <f t="shared" si="18"/>
        <v>-42184.23431</v>
      </c>
      <c r="AJ55" s="81">
        <f t="shared" si="19"/>
        <v>-18184.23431</v>
      </c>
      <c r="AK55" s="82">
        <f t="shared" si="20"/>
        <v>-18184.23431</v>
      </c>
      <c r="AL55" s="82">
        <f t="shared" si="21"/>
        <v>-24184.23431</v>
      </c>
      <c r="AM55" s="82">
        <f t="shared" si="22"/>
        <v>-33206.01444</v>
      </c>
      <c r="AN55" s="83">
        <f t="shared" si="23"/>
        <v>-9206.014444</v>
      </c>
      <c r="AO55" s="82">
        <f t="shared" si="24"/>
        <v>-9206.014444</v>
      </c>
      <c r="AP55" s="82">
        <f t="shared" si="25"/>
        <v>-15206.01444</v>
      </c>
      <c r="AQ55" s="13"/>
    </row>
    <row r="56" ht="15.75" customHeight="1">
      <c r="A56" s="23" t="s">
        <v>134</v>
      </c>
      <c r="B56" s="23" t="s">
        <v>133</v>
      </c>
      <c r="C56" s="23" t="s">
        <v>43</v>
      </c>
      <c r="D56" s="24">
        <v>2.0</v>
      </c>
      <c r="E56" s="24">
        <v>1400.0</v>
      </c>
      <c r="F56" s="24">
        <f t="shared" si="1"/>
        <v>0.973</v>
      </c>
      <c r="G56" s="6">
        <f t="shared" si="2"/>
        <v>16346.4</v>
      </c>
      <c r="H56" s="24">
        <v>136.0</v>
      </c>
      <c r="I56" s="24">
        <v>0.6192</v>
      </c>
      <c r="J56" s="24">
        <v>77.0</v>
      </c>
      <c r="K56" s="24">
        <v>260.0</v>
      </c>
      <c r="L56" s="1">
        <f t="shared" si="3"/>
        <v>183</v>
      </c>
      <c r="M56" s="1">
        <f t="shared" si="4"/>
        <v>59</v>
      </c>
      <c r="N56" s="1">
        <f t="shared" si="5"/>
        <v>0.3579234973</v>
      </c>
      <c r="O56" s="24">
        <v>0.6192</v>
      </c>
      <c r="T56" s="8"/>
      <c r="U56" s="24">
        <v>77.0</v>
      </c>
      <c r="V56" s="1">
        <f t="shared" si="6"/>
        <v>228.75</v>
      </c>
      <c r="W56" s="26">
        <f t="shared" si="7"/>
        <v>54.125</v>
      </c>
      <c r="X56" s="75">
        <f t="shared" si="8"/>
        <v>-144.5223654</v>
      </c>
      <c r="Y56" s="76">
        <f t="shared" si="9"/>
        <v>149.993224</v>
      </c>
      <c r="Z56" s="77">
        <f t="shared" si="10"/>
        <v>149.993224</v>
      </c>
      <c r="AA56" s="78">
        <f t="shared" si="11"/>
        <v>0.4190960613</v>
      </c>
      <c r="AB56" s="1">
        <f t="shared" si="12"/>
        <v>0.518927377</v>
      </c>
      <c r="AC56" s="1">
        <f t="shared" si="13"/>
        <v>28409.99047</v>
      </c>
      <c r="AD56" s="8">
        <f t="shared" si="14"/>
        <v>19886.99333</v>
      </c>
      <c r="AE56" s="75">
        <f t="shared" si="15"/>
        <v>16346.4</v>
      </c>
      <c r="AF56" s="1">
        <f t="shared" si="16"/>
        <v>3540.593327</v>
      </c>
      <c r="AG56" s="6"/>
      <c r="AH56" s="80">
        <f t="shared" si="17"/>
        <v>6313.616421</v>
      </c>
      <c r="AI56" s="81">
        <f t="shared" si="18"/>
        <v>-39913.61642</v>
      </c>
      <c r="AJ56" s="81">
        <f t="shared" si="19"/>
        <v>-15913.61642</v>
      </c>
      <c r="AK56" s="82">
        <f t="shared" si="20"/>
        <v>-15913.61642</v>
      </c>
      <c r="AL56" s="82">
        <f t="shared" si="21"/>
        <v>-21913.61642</v>
      </c>
      <c r="AM56" s="82">
        <f t="shared" si="22"/>
        <v>-36373.02309</v>
      </c>
      <c r="AN56" s="83">
        <f t="shared" si="23"/>
        <v>-12373.02309</v>
      </c>
      <c r="AO56" s="82">
        <f t="shared" si="24"/>
        <v>-12373.02309</v>
      </c>
      <c r="AP56" s="82">
        <f t="shared" si="25"/>
        <v>-18373.02309</v>
      </c>
      <c r="AQ56" s="13"/>
    </row>
    <row r="57" ht="15.75" customHeight="1">
      <c r="A57" s="23" t="s">
        <v>135</v>
      </c>
      <c r="B57" s="23" t="s">
        <v>133</v>
      </c>
      <c r="C57" s="23" t="s">
        <v>52</v>
      </c>
      <c r="D57" s="24">
        <v>1.0</v>
      </c>
      <c r="E57" s="24">
        <v>1400.0</v>
      </c>
      <c r="F57" s="24">
        <f t="shared" si="1"/>
        <v>0.973</v>
      </c>
      <c r="G57" s="6">
        <f t="shared" si="2"/>
        <v>16346.4</v>
      </c>
      <c r="H57" s="24">
        <v>305.0</v>
      </c>
      <c r="I57" s="24">
        <v>0.2712</v>
      </c>
      <c r="J57" s="24">
        <v>173.0</v>
      </c>
      <c r="K57" s="24">
        <v>322.0</v>
      </c>
      <c r="L57" s="1">
        <f t="shared" si="3"/>
        <v>149</v>
      </c>
      <c r="M57" s="1">
        <f t="shared" si="4"/>
        <v>132</v>
      </c>
      <c r="N57" s="1">
        <f t="shared" si="5"/>
        <v>0.8087248322</v>
      </c>
      <c r="O57" s="24">
        <v>0.2712</v>
      </c>
      <c r="T57" s="8"/>
      <c r="U57" s="24">
        <v>173.0</v>
      </c>
      <c r="V57" s="1">
        <f t="shared" si="6"/>
        <v>186.25</v>
      </c>
      <c r="W57" s="26">
        <f t="shared" si="7"/>
        <v>154.375</v>
      </c>
      <c r="X57" s="75">
        <f t="shared" si="8"/>
        <v>-117.6712156</v>
      </c>
      <c r="Y57" s="76">
        <f t="shared" si="9"/>
        <v>177.278636</v>
      </c>
      <c r="Z57" s="77">
        <f t="shared" si="10"/>
        <v>177.278636</v>
      </c>
      <c r="AA57" s="78">
        <f t="shared" si="11"/>
        <v>0.1229725421</v>
      </c>
      <c r="AB57" s="1">
        <f t="shared" si="12"/>
        <v>0.7532795302</v>
      </c>
      <c r="AC57" s="1">
        <f t="shared" si="13"/>
        <v>48742.23418</v>
      </c>
      <c r="AD57" s="8">
        <f t="shared" si="14"/>
        <v>34119.56392</v>
      </c>
      <c r="AE57" s="75">
        <f t="shared" si="15"/>
        <v>16346.4</v>
      </c>
      <c r="AF57" s="1">
        <f t="shared" si="16"/>
        <v>17773.16392</v>
      </c>
      <c r="AG57" s="6"/>
      <c r="AH57" s="80">
        <f t="shared" si="17"/>
        <v>9164.900951</v>
      </c>
      <c r="AI57" s="81">
        <f t="shared" si="18"/>
        <v>-42764.90095</v>
      </c>
      <c r="AJ57" s="81">
        <f t="shared" si="19"/>
        <v>-18764.90095</v>
      </c>
      <c r="AK57" s="82">
        <f t="shared" si="20"/>
        <v>-18764.90095</v>
      </c>
      <c r="AL57" s="82">
        <f t="shared" si="21"/>
        <v>-24764.90095</v>
      </c>
      <c r="AM57" s="82">
        <f t="shared" si="22"/>
        <v>-24991.73703</v>
      </c>
      <c r="AN57" s="83">
        <f t="shared" si="23"/>
        <v>-991.7370259</v>
      </c>
      <c r="AO57" s="82">
        <f t="shared" si="24"/>
        <v>-991.7370259</v>
      </c>
      <c r="AP57" s="82">
        <f t="shared" si="25"/>
        <v>-6991.737026</v>
      </c>
      <c r="AQ57" s="13"/>
    </row>
    <row r="58" ht="15.75" customHeight="1">
      <c r="A58" s="23" t="s">
        <v>136</v>
      </c>
      <c r="B58" s="23" t="s">
        <v>133</v>
      </c>
      <c r="C58" s="23" t="s">
        <v>52</v>
      </c>
      <c r="D58" s="24">
        <v>2.0</v>
      </c>
      <c r="E58" s="24">
        <v>1700.0</v>
      </c>
      <c r="F58" s="24">
        <f t="shared" si="1"/>
        <v>0.973</v>
      </c>
      <c r="G58" s="6">
        <f t="shared" si="2"/>
        <v>19849.2</v>
      </c>
      <c r="H58" s="24">
        <v>425.0</v>
      </c>
      <c r="I58" s="24">
        <v>0.3288</v>
      </c>
      <c r="J58" s="24">
        <v>176.0</v>
      </c>
      <c r="K58" s="24">
        <v>469.0</v>
      </c>
      <c r="L58" s="1">
        <f t="shared" si="3"/>
        <v>293</v>
      </c>
      <c r="M58" s="1">
        <f t="shared" si="4"/>
        <v>249</v>
      </c>
      <c r="N58" s="1">
        <f t="shared" si="5"/>
        <v>0.7798634812</v>
      </c>
      <c r="O58" s="24">
        <v>0.3288</v>
      </c>
      <c r="T58" s="8"/>
      <c r="U58" s="24">
        <v>176.0</v>
      </c>
      <c r="V58" s="1">
        <f t="shared" si="6"/>
        <v>366.25</v>
      </c>
      <c r="W58" s="26">
        <f t="shared" si="7"/>
        <v>139.375</v>
      </c>
      <c r="X58" s="75">
        <f t="shared" si="8"/>
        <v>-231.3937326</v>
      </c>
      <c r="Y58" s="76">
        <f t="shared" si="9"/>
        <v>266.511009</v>
      </c>
      <c r="Z58" s="77">
        <f t="shared" si="10"/>
        <v>266.511009</v>
      </c>
      <c r="AA58" s="78">
        <f t="shared" si="11"/>
        <v>0.3471290347</v>
      </c>
      <c r="AB58" s="1">
        <f t="shared" si="12"/>
        <v>0.5758820819</v>
      </c>
      <c r="AC58" s="1">
        <f t="shared" si="13"/>
        <v>56019.80387</v>
      </c>
      <c r="AD58" s="8">
        <f t="shared" si="14"/>
        <v>39213.86271</v>
      </c>
      <c r="AE58" s="75">
        <f t="shared" si="15"/>
        <v>19849.2</v>
      </c>
      <c r="AF58" s="1">
        <f t="shared" si="16"/>
        <v>19364.66271</v>
      </c>
      <c r="AG58" s="6"/>
      <c r="AH58" s="80">
        <f t="shared" si="17"/>
        <v>7006.56533</v>
      </c>
      <c r="AI58" s="81">
        <f t="shared" si="18"/>
        <v>-40606.56533</v>
      </c>
      <c r="AJ58" s="81">
        <f t="shared" si="19"/>
        <v>-16606.56533</v>
      </c>
      <c r="AK58" s="82">
        <f t="shared" si="20"/>
        <v>-16606.56533</v>
      </c>
      <c r="AL58" s="82">
        <f t="shared" si="21"/>
        <v>-22606.56533</v>
      </c>
      <c r="AM58" s="82">
        <f t="shared" si="22"/>
        <v>-21241.90262</v>
      </c>
      <c r="AN58" s="83">
        <f t="shared" si="23"/>
        <v>2758.097376</v>
      </c>
      <c r="AO58" s="82">
        <f t="shared" si="24"/>
        <v>2758.097376</v>
      </c>
      <c r="AP58" s="82">
        <f t="shared" si="25"/>
        <v>-3241.902624</v>
      </c>
      <c r="AQ58" s="13"/>
    </row>
    <row r="59" ht="15.75" customHeight="1">
      <c r="A59" s="23" t="s">
        <v>137</v>
      </c>
      <c r="B59" s="23" t="s">
        <v>138</v>
      </c>
      <c r="C59" s="23" t="s">
        <v>43</v>
      </c>
      <c r="D59" s="24">
        <v>1.0</v>
      </c>
      <c r="E59" s="24">
        <v>800.0</v>
      </c>
      <c r="F59" s="24">
        <f t="shared" si="1"/>
        <v>0.973</v>
      </c>
      <c r="G59" s="6">
        <f t="shared" si="2"/>
        <v>9340.8</v>
      </c>
      <c r="H59" s="24">
        <v>176.0</v>
      </c>
      <c r="I59" s="24">
        <v>0.4137</v>
      </c>
      <c r="J59" s="24">
        <v>86.0</v>
      </c>
      <c r="K59" s="24">
        <v>224.0</v>
      </c>
      <c r="L59" s="1">
        <f t="shared" si="3"/>
        <v>138</v>
      </c>
      <c r="M59" s="1">
        <f t="shared" si="4"/>
        <v>90</v>
      </c>
      <c r="N59" s="1">
        <f t="shared" si="5"/>
        <v>0.6217391304</v>
      </c>
      <c r="O59" s="24">
        <v>0.4137</v>
      </c>
      <c r="T59" s="8"/>
      <c r="U59" s="24">
        <v>86.0</v>
      </c>
      <c r="V59" s="1">
        <f t="shared" si="6"/>
        <v>172.5</v>
      </c>
      <c r="W59" s="26">
        <f t="shared" si="7"/>
        <v>68.75</v>
      </c>
      <c r="X59" s="75">
        <f t="shared" si="8"/>
        <v>-108.9840788</v>
      </c>
      <c r="Y59" s="76">
        <f t="shared" si="9"/>
        <v>127.0768575</v>
      </c>
      <c r="Z59" s="77">
        <f t="shared" si="10"/>
        <v>127.0768575</v>
      </c>
      <c r="AA59" s="78">
        <f t="shared" si="11"/>
        <v>0.33812671</v>
      </c>
      <c r="AB59" s="1">
        <f t="shared" si="12"/>
        <v>0.5830065217</v>
      </c>
      <c r="AC59" s="1">
        <f t="shared" si="13"/>
        <v>27041.62238</v>
      </c>
      <c r="AD59" s="8">
        <f t="shared" si="14"/>
        <v>18929.13567</v>
      </c>
      <c r="AE59" s="75">
        <f t="shared" si="15"/>
        <v>9340.8</v>
      </c>
      <c r="AF59" s="1">
        <f t="shared" si="16"/>
        <v>9588.335668</v>
      </c>
      <c r="AG59" s="6"/>
      <c r="AH59" s="80">
        <f t="shared" si="17"/>
        <v>7093.246014</v>
      </c>
      <c r="AI59" s="81">
        <f t="shared" si="18"/>
        <v>-40693.24601</v>
      </c>
      <c r="AJ59" s="81">
        <f t="shared" si="19"/>
        <v>-16693.24601</v>
      </c>
      <c r="AK59" s="82">
        <f t="shared" si="20"/>
        <v>-16693.24601</v>
      </c>
      <c r="AL59" s="82">
        <f t="shared" si="21"/>
        <v>-22693.24601</v>
      </c>
      <c r="AM59" s="82">
        <f t="shared" si="22"/>
        <v>-31104.91035</v>
      </c>
      <c r="AN59" s="83">
        <f t="shared" si="23"/>
        <v>-7104.910346</v>
      </c>
      <c r="AO59" s="82">
        <f t="shared" si="24"/>
        <v>-7104.910346</v>
      </c>
      <c r="AP59" s="82">
        <f t="shared" si="25"/>
        <v>-13104.91035</v>
      </c>
      <c r="AQ59" s="13"/>
    </row>
    <row r="60" ht="15.75" customHeight="1">
      <c r="A60" s="23" t="s">
        <v>139</v>
      </c>
      <c r="B60" s="23" t="s">
        <v>91</v>
      </c>
      <c r="C60" s="23" t="s">
        <v>52</v>
      </c>
      <c r="D60" s="24">
        <v>2.0</v>
      </c>
      <c r="E60" s="24">
        <v>900.0</v>
      </c>
      <c r="F60" s="24">
        <f t="shared" si="1"/>
        <v>0.973</v>
      </c>
      <c r="G60" s="6">
        <f t="shared" si="2"/>
        <v>10508.4</v>
      </c>
      <c r="H60" s="24">
        <v>169.0</v>
      </c>
      <c r="I60" s="24">
        <v>0.4795</v>
      </c>
      <c r="J60" s="24">
        <v>111.0</v>
      </c>
      <c r="K60" s="24">
        <v>276.0</v>
      </c>
      <c r="L60" s="1">
        <f t="shared" si="3"/>
        <v>165</v>
      </c>
      <c r="M60" s="1">
        <f t="shared" si="4"/>
        <v>58</v>
      </c>
      <c r="N60" s="1">
        <f t="shared" si="5"/>
        <v>0.3812121212</v>
      </c>
      <c r="O60" s="24">
        <v>0.4795</v>
      </c>
      <c r="T60" s="8"/>
      <c r="U60" s="24">
        <v>111.0</v>
      </c>
      <c r="V60" s="1">
        <f t="shared" si="6"/>
        <v>206.25</v>
      </c>
      <c r="W60" s="26">
        <f t="shared" si="7"/>
        <v>90.375</v>
      </c>
      <c r="X60" s="75">
        <f t="shared" si="8"/>
        <v>-130.3070508</v>
      </c>
      <c r="Y60" s="76">
        <f t="shared" si="9"/>
        <v>156.0266774</v>
      </c>
      <c r="Z60" s="77">
        <f t="shared" si="10"/>
        <v>156.0266774</v>
      </c>
      <c r="AA60" s="78">
        <f t="shared" si="11"/>
        <v>0.3183111632</v>
      </c>
      <c r="AB60" s="1">
        <f t="shared" si="12"/>
        <v>0.5986885455</v>
      </c>
      <c r="AC60" s="1">
        <f t="shared" si="13"/>
        <v>34095.15536</v>
      </c>
      <c r="AD60" s="8">
        <f t="shared" si="14"/>
        <v>23866.60875</v>
      </c>
      <c r="AE60" s="75">
        <f t="shared" si="15"/>
        <v>10508.4</v>
      </c>
      <c r="AF60" s="1">
        <f t="shared" si="16"/>
        <v>13358.20875</v>
      </c>
      <c r="AG60" s="6"/>
      <c r="AH60" s="80">
        <f t="shared" si="17"/>
        <v>7284.04397</v>
      </c>
      <c r="AI60" s="81">
        <f t="shared" si="18"/>
        <v>-40884.04397</v>
      </c>
      <c r="AJ60" s="81">
        <f t="shared" si="19"/>
        <v>-16884.04397</v>
      </c>
      <c r="AK60" s="82">
        <f t="shared" si="20"/>
        <v>-16884.04397</v>
      </c>
      <c r="AL60" s="82">
        <f t="shared" si="21"/>
        <v>-22884.04397</v>
      </c>
      <c r="AM60" s="82">
        <f t="shared" si="22"/>
        <v>-27525.83522</v>
      </c>
      <c r="AN60" s="83">
        <f t="shared" si="23"/>
        <v>-3525.835217</v>
      </c>
      <c r="AO60" s="82">
        <f t="shared" si="24"/>
        <v>-3525.835217</v>
      </c>
      <c r="AP60" s="82">
        <f t="shared" si="25"/>
        <v>-9525.835217</v>
      </c>
      <c r="AQ60" s="13"/>
    </row>
    <row r="61" ht="15.75" customHeight="1">
      <c r="A61" s="23" t="s">
        <v>140</v>
      </c>
      <c r="B61" s="23" t="s">
        <v>138</v>
      </c>
      <c r="C61" s="23" t="s">
        <v>43</v>
      </c>
      <c r="D61" s="24">
        <v>2.0</v>
      </c>
      <c r="E61" s="24">
        <v>1300.0</v>
      </c>
      <c r="F61" s="24">
        <f t="shared" si="1"/>
        <v>0.973</v>
      </c>
      <c r="G61" s="6">
        <f t="shared" si="2"/>
        <v>15178.8</v>
      </c>
      <c r="H61" s="24">
        <v>207.0</v>
      </c>
      <c r="I61" s="24">
        <v>0.6301</v>
      </c>
      <c r="J61" s="24">
        <v>127.0</v>
      </c>
      <c r="K61" s="24">
        <v>276.0</v>
      </c>
      <c r="L61" s="1">
        <f t="shared" si="3"/>
        <v>149</v>
      </c>
      <c r="M61" s="1">
        <f t="shared" si="4"/>
        <v>80</v>
      </c>
      <c r="N61" s="1">
        <f t="shared" si="5"/>
        <v>0.5295302013</v>
      </c>
      <c r="O61" s="24">
        <v>0.6301</v>
      </c>
      <c r="T61" s="8"/>
      <c r="U61" s="24">
        <v>127.0</v>
      </c>
      <c r="V61" s="1">
        <f t="shared" si="6"/>
        <v>186.25</v>
      </c>
      <c r="W61" s="26">
        <f t="shared" si="7"/>
        <v>108.375</v>
      </c>
      <c r="X61" s="75">
        <f t="shared" si="8"/>
        <v>-117.6712156</v>
      </c>
      <c r="Y61" s="76">
        <f t="shared" si="9"/>
        <v>154.278636</v>
      </c>
      <c r="Z61" s="77">
        <f t="shared" si="10"/>
        <v>154.278636</v>
      </c>
      <c r="AA61" s="78">
        <f t="shared" si="11"/>
        <v>0.246462475</v>
      </c>
      <c r="AB61" s="1">
        <f t="shared" si="12"/>
        <v>0.6555495973</v>
      </c>
      <c r="AC61" s="1">
        <f t="shared" si="13"/>
        <v>36915.11365</v>
      </c>
      <c r="AD61" s="8">
        <f t="shared" si="14"/>
        <v>25840.57956</v>
      </c>
      <c r="AE61" s="75">
        <f t="shared" si="15"/>
        <v>15178.8</v>
      </c>
      <c r="AF61" s="1">
        <f t="shared" si="16"/>
        <v>10661.77956</v>
      </c>
      <c r="AG61" s="6"/>
      <c r="AH61" s="80">
        <f t="shared" si="17"/>
        <v>7975.853434</v>
      </c>
      <c r="AI61" s="81">
        <f t="shared" si="18"/>
        <v>-41575.85343</v>
      </c>
      <c r="AJ61" s="81">
        <f t="shared" si="19"/>
        <v>-17575.85343</v>
      </c>
      <c r="AK61" s="82">
        <f t="shared" si="20"/>
        <v>-17575.85343</v>
      </c>
      <c r="AL61" s="82">
        <f t="shared" si="21"/>
        <v>-23575.85343</v>
      </c>
      <c r="AM61" s="82">
        <f t="shared" si="22"/>
        <v>-30914.07388</v>
      </c>
      <c r="AN61" s="83">
        <f t="shared" si="23"/>
        <v>-6914.073877</v>
      </c>
      <c r="AO61" s="82">
        <f t="shared" si="24"/>
        <v>-6914.073877</v>
      </c>
      <c r="AP61" s="82">
        <f t="shared" si="25"/>
        <v>-12914.07388</v>
      </c>
      <c r="AQ61" s="13"/>
    </row>
    <row r="62" ht="15.75" customHeight="1">
      <c r="A62" s="23" t="s">
        <v>141</v>
      </c>
      <c r="B62" s="23" t="s">
        <v>138</v>
      </c>
      <c r="C62" s="23" t="s">
        <v>52</v>
      </c>
      <c r="D62" s="24">
        <v>1.0</v>
      </c>
      <c r="E62" s="24">
        <v>1400.0</v>
      </c>
      <c r="F62" s="24">
        <f t="shared" si="1"/>
        <v>0.973</v>
      </c>
      <c r="G62" s="6">
        <f t="shared" si="2"/>
        <v>16346.4</v>
      </c>
      <c r="H62" s="24">
        <v>244.0</v>
      </c>
      <c r="I62" s="24">
        <v>0.9041</v>
      </c>
      <c r="J62" s="24">
        <v>222.0</v>
      </c>
      <c r="K62" s="24">
        <v>381.0</v>
      </c>
      <c r="L62" s="1">
        <f t="shared" si="3"/>
        <v>159</v>
      </c>
      <c r="M62" s="1">
        <f t="shared" si="4"/>
        <v>22</v>
      </c>
      <c r="N62" s="1">
        <f t="shared" si="5"/>
        <v>0.2106918239</v>
      </c>
      <c r="O62" s="24">
        <v>0.9041</v>
      </c>
      <c r="T62" s="8"/>
      <c r="U62" s="24">
        <v>222.0</v>
      </c>
      <c r="V62" s="1">
        <f t="shared" si="6"/>
        <v>198.75</v>
      </c>
      <c r="W62" s="26">
        <f t="shared" si="7"/>
        <v>202.125</v>
      </c>
      <c r="X62" s="75">
        <f t="shared" si="8"/>
        <v>-125.5686126</v>
      </c>
      <c r="Y62" s="76">
        <f t="shared" si="9"/>
        <v>207.8711619</v>
      </c>
      <c r="Z62" s="77">
        <f t="shared" si="10"/>
        <v>222</v>
      </c>
      <c r="AA62" s="78">
        <f t="shared" si="11"/>
        <v>0.1</v>
      </c>
      <c r="AB62" s="1">
        <f t="shared" si="12"/>
        <v>0.77146</v>
      </c>
      <c r="AC62" s="1">
        <f t="shared" si="13"/>
        <v>62511.4038</v>
      </c>
      <c r="AD62" s="8">
        <f t="shared" si="14"/>
        <v>43757.98266</v>
      </c>
      <c r="AE62" s="75">
        <f t="shared" si="15"/>
        <v>16346.4</v>
      </c>
      <c r="AF62" s="1">
        <f t="shared" si="16"/>
        <v>27411.58266</v>
      </c>
      <c r="AG62" s="6"/>
      <c r="AH62" s="80">
        <f t="shared" si="17"/>
        <v>9386.096667</v>
      </c>
      <c r="AI62" s="81">
        <f t="shared" si="18"/>
        <v>-42986.09667</v>
      </c>
      <c r="AJ62" s="81">
        <f t="shared" si="19"/>
        <v>-18986.09667</v>
      </c>
      <c r="AK62" s="82">
        <f t="shared" si="20"/>
        <v>-18986.09667</v>
      </c>
      <c r="AL62" s="82">
        <f t="shared" si="21"/>
        <v>-24986.09667</v>
      </c>
      <c r="AM62" s="82">
        <f t="shared" si="22"/>
        <v>-15574.51401</v>
      </c>
      <c r="AN62" s="83">
        <f t="shared" si="23"/>
        <v>8425.485993</v>
      </c>
      <c r="AO62" s="82">
        <f t="shared" si="24"/>
        <v>8425.485993</v>
      </c>
      <c r="AP62" s="82">
        <f t="shared" si="25"/>
        <v>2425.485993</v>
      </c>
      <c r="AQ62" s="13"/>
    </row>
    <row r="63" ht="15.75" customHeight="1">
      <c r="A63" s="23" t="s">
        <v>142</v>
      </c>
      <c r="B63" s="23" t="s">
        <v>138</v>
      </c>
      <c r="C63" s="23" t="s">
        <v>52</v>
      </c>
      <c r="D63" s="24">
        <v>2.0</v>
      </c>
      <c r="E63" s="24">
        <v>1900.0</v>
      </c>
      <c r="F63" s="24">
        <f t="shared" si="1"/>
        <v>0.973</v>
      </c>
      <c r="G63" s="6">
        <f t="shared" si="2"/>
        <v>22184.4</v>
      </c>
      <c r="H63" s="24">
        <v>536.0</v>
      </c>
      <c r="I63" s="24">
        <v>0.5425</v>
      </c>
      <c r="J63" s="24">
        <v>386.0</v>
      </c>
      <c r="K63" s="24">
        <v>773.0</v>
      </c>
      <c r="L63" s="1">
        <f t="shared" si="3"/>
        <v>387</v>
      </c>
      <c r="M63" s="1">
        <f t="shared" si="4"/>
        <v>150</v>
      </c>
      <c r="N63" s="1">
        <f t="shared" si="5"/>
        <v>0.4100775194</v>
      </c>
      <c r="O63" s="24">
        <v>0.5425</v>
      </c>
      <c r="T63" s="8"/>
      <c r="U63" s="24">
        <v>386.0</v>
      </c>
      <c r="V63" s="1">
        <f t="shared" si="6"/>
        <v>483.75</v>
      </c>
      <c r="W63" s="26">
        <f t="shared" si="7"/>
        <v>337.625</v>
      </c>
      <c r="X63" s="75">
        <f t="shared" si="8"/>
        <v>-305.6292646</v>
      </c>
      <c r="Y63" s="76">
        <f t="shared" si="9"/>
        <v>428.7807525</v>
      </c>
      <c r="Z63" s="77">
        <f t="shared" si="10"/>
        <v>428.7807525</v>
      </c>
      <c r="AA63" s="78">
        <f t="shared" si="11"/>
        <v>0.188435664</v>
      </c>
      <c r="AB63" s="1">
        <f t="shared" si="12"/>
        <v>0.7014720155</v>
      </c>
      <c r="AC63" s="1">
        <f t="shared" si="13"/>
        <v>109783.86</v>
      </c>
      <c r="AD63" s="8">
        <f t="shared" si="14"/>
        <v>76848.702</v>
      </c>
      <c r="AE63" s="75">
        <f t="shared" si="15"/>
        <v>22184.4</v>
      </c>
      <c r="AF63" s="1">
        <f t="shared" si="16"/>
        <v>54664.302</v>
      </c>
      <c r="AG63" s="6"/>
      <c r="AH63" s="80">
        <f t="shared" si="17"/>
        <v>8534.576189</v>
      </c>
      <c r="AI63" s="81">
        <f t="shared" si="18"/>
        <v>-42134.57619</v>
      </c>
      <c r="AJ63" s="81">
        <f t="shared" si="19"/>
        <v>-18134.57619</v>
      </c>
      <c r="AK63" s="82">
        <f t="shared" si="20"/>
        <v>-18134.57619</v>
      </c>
      <c r="AL63" s="82">
        <f t="shared" si="21"/>
        <v>-24134.57619</v>
      </c>
      <c r="AM63" s="82">
        <f t="shared" si="22"/>
        <v>12529.72581</v>
      </c>
      <c r="AN63" s="83">
        <f t="shared" si="23"/>
        <v>36529.72581</v>
      </c>
      <c r="AO63" s="82">
        <f t="shared" si="24"/>
        <v>36529.72581</v>
      </c>
      <c r="AP63" s="82">
        <f t="shared" si="25"/>
        <v>30529.72581</v>
      </c>
      <c r="AQ63" s="13"/>
    </row>
    <row r="64" ht="15.75" customHeight="1">
      <c r="A64" s="23" t="s">
        <v>151</v>
      </c>
      <c r="B64" s="23" t="s">
        <v>152</v>
      </c>
      <c r="C64" s="23" t="s">
        <v>43</v>
      </c>
      <c r="D64" s="24">
        <v>1.0</v>
      </c>
      <c r="E64" s="24">
        <v>1700.0</v>
      </c>
      <c r="F64" s="24">
        <f t="shared" si="1"/>
        <v>0.973</v>
      </c>
      <c r="G64" s="6">
        <f t="shared" si="2"/>
        <v>19849.2</v>
      </c>
      <c r="H64" s="24">
        <v>476.0</v>
      </c>
      <c r="I64" s="24">
        <v>0.0795</v>
      </c>
      <c r="J64" s="24">
        <v>136.0</v>
      </c>
      <c r="K64" s="24">
        <v>476.0</v>
      </c>
      <c r="L64" s="1">
        <f t="shared" si="3"/>
        <v>340</v>
      </c>
      <c r="M64" s="1">
        <f t="shared" si="4"/>
        <v>340</v>
      </c>
      <c r="N64" s="1">
        <f t="shared" si="5"/>
        <v>0.9</v>
      </c>
      <c r="O64" s="24">
        <v>0.0795</v>
      </c>
      <c r="T64" s="8"/>
      <c r="U64" s="24">
        <v>136.0</v>
      </c>
      <c r="V64" s="1">
        <f t="shared" si="6"/>
        <v>425</v>
      </c>
      <c r="W64" s="26">
        <f t="shared" si="7"/>
        <v>93.5</v>
      </c>
      <c r="X64" s="75">
        <f t="shared" si="8"/>
        <v>-268.5114986</v>
      </c>
      <c r="Y64" s="76">
        <f t="shared" si="9"/>
        <v>275.1458807</v>
      </c>
      <c r="Z64" s="77">
        <f t="shared" si="10"/>
        <v>275.1458807</v>
      </c>
      <c r="AA64" s="78">
        <f t="shared" si="11"/>
        <v>0.4274020723</v>
      </c>
      <c r="AB64" s="1">
        <f t="shared" si="12"/>
        <v>0.512354</v>
      </c>
      <c r="AC64" s="1">
        <f t="shared" si="13"/>
        <v>51454.81379</v>
      </c>
      <c r="AD64" s="8">
        <f t="shared" si="14"/>
        <v>36018.36965</v>
      </c>
      <c r="AE64" s="75">
        <f t="shared" si="15"/>
        <v>19849.2</v>
      </c>
      <c r="AF64" s="1">
        <f t="shared" si="16"/>
        <v>16169.16965</v>
      </c>
      <c r="AG64" s="6"/>
      <c r="AH64" s="80">
        <f t="shared" si="17"/>
        <v>6233.640333</v>
      </c>
      <c r="AI64" s="81">
        <f t="shared" si="18"/>
        <v>-39833.64033</v>
      </c>
      <c r="AJ64" s="81">
        <f t="shared" si="19"/>
        <v>-15833.64033</v>
      </c>
      <c r="AK64" s="82">
        <f t="shared" si="20"/>
        <v>-15833.64033</v>
      </c>
      <c r="AL64" s="82">
        <f t="shared" si="21"/>
        <v>-21833.64033</v>
      </c>
      <c r="AM64" s="82">
        <f t="shared" si="22"/>
        <v>-23664.47068</v>
      </c>
      <c r="AN64" s="83">
        <f t="shared" si="23"/>
        <v>335.5293181</v>
      </c>
      <c r="AO64" s="82">
        <f t="shared" si="24"/>
        <v>335.5293181</v>
      </c>
      <c r="AP64" s="82">
        <f t="shared" si="25"/>
        <v>-5664.470682</v>
      </c>
      <c r="AQ64" s="13"/>
    </row>
    <row r="65" ht="15.75" customHeight="1">
      <c r="A65" s="23" t="s">
        <v>154</v>
      </c>
      <c r="B65" s="23" t="s">
        <v>152</v>
      </c>
      <c r="C65" s="23" t="s">
        <v>43</v>
      </c>
      <c r="D65" s="24">
        <v>2.0</v>
      </c>
      <c r="E65" s="24">
        <v>2400.0</v>
      </c>
      <c r="F65" s="24">
        <f t="shared" si="1"/>
        <v>0.973</v>
      </c>
      <c r="G65" s="6">
        <f t="shared" si="2"/>
        <v>28022.4</v>
      </c>
      <c r="H65" s="24">
        <v>360.0</v>
      </c>
      <c r="I65" s="24">
        <v>0.5507</v>
      </c>
      <c r="J65" s="24">
        <v>173.0</v>
      </c>
      <c r="K65" s="24">
        <v>690.0</v>
      </c>
      <c r="L65" s="1">
        <f t="shared" si="3"/>
        <v>517</v>
      </c>
      <c r="M65" s="1">
        <f t="shared" si="4"/>
        <v>187</v>
      </c>
      <c r="N65" s="1">
        <f t="shared" si="5"/>
        <v>0.3893617021</v>
      </c>
      <c r="O65" s="24">
        <v>0.5507</v>
      </c>
      <c r="T65" s="8"/>
      <c r="U65" s="24">
        <v>173.0</v>
      </c>
      <c r="V65" s="1">
        <f t="shared" si="6"/>
        <v>646.25</v>
      </c>
      <c r="W65" s="26">
        <f t="shared" si="7"/>
        <v>108.375</v>
      </c>
      <c r="X65" s="75">
        <f t="shared" si="8"/>
        <v>-408.2954258</v>
      </c>
      <c r="Y65" s="76">
        <f t="shared" si="9"/>
        <v>401.4835892</v>
      </c>
      <c r="Z65" s="77">
        <f t="shared" si="10"/>
        <v>401.4835892</v>
      </c>
      <c r="AA65" s="78">
        <f t="shared" si="11"/>
        <v>0.4535529427</v>
      </c>
      <c r="AB65" s="1">
        <f t="shared" si="12"/>
        <v>0.4916582012</v>
      </c>
      <c r="AC65" s="1">
        <f t="shared" si="13"/>
        <v>72048.33523</v>
      </c>
      <c r="AD65" s="8">
        <f t="shared" si="14"/>
        <v>50433.83466</v>
      </c>
      <c r="AE65" s="75">
        <f t="shared" si="15"/>
        <v>28022.4</v>
      </c>
      <c r="AF65" s="1">
        <f t="shared" si="16"/>
        <v>22411.43466</v>
      </c>
      <c r="AG65" s="6"/>
      <c r="AH65" s="80">
        <f t="shared" si="17"/>
        <v>5981.841447</v>
      </c>
      <c r="AI65" s="81">
        <f t="shared" si="18"/>
        <v>-39581.84145</v>
      </c>
      <c r="AJ65" s="81">
        <f t="shared" si="19"/>
        <v>-15581.84145</v>
      </c>
      <c r="AK65" s="82">
        <f t="shared" si="20"/>
        <v>-15581.84145</v>
      </c>
      <c r="AL65" s="82">
        <f t="shared" si="21"/>
        <v>-21581.84145</v>
      </c>
      <c r="AM65" s="82">
        <f t="shared" si="22"/>
        <v>-17170.40678</v>
      </c>
      <c r="AN65" s="83">
        <f t="shared" si="23"/>
        <v>6829.593215</v>
      </c>
      <c r="AO65" s="82">
        <f t="shared" si="24"/>
        <v>6829.593215</v>
      </c>
      <c r="AP65" s="82">
        <f t="shared" si="25"/>
        <v>829.593215</v>
      </c>
      <c r="AQ65" s="13"/>
    </row>
    <row r="66" ht="15.75" customHeight="1">
      <c r="A66" s="23" t="s">
        <v>155</v>
      </c>
      <c r="B66" s="23" t="s">
        <v>152</v>
      </c>
      <c r="C66" s="23" t="s">
        <v>52</v>
      </c>
      <c r="D66" s="24">
        <v>1.0</v>
      </c>
      <c r="E66" s="24">
        <v>2100.0</v>
      </c>
      <c r="F66" s="24">
        <f t="shared" si="1"/>
        <v>0.973</v>
      </c>
      <c r="G66" s="6">
        <f t="shared" si="2"/>
        <v>24519.6</v>
      </c>
      <c r="H66" s="24">
        <v>1477.0</v>
      </c>
      <c r="I66" s="24">
        <v>0.6932</v>
      </c>
      <c r="J66" s="24">
        <v>448.0</v>
      </c>
      <c r="K66" s="24">
        <v>2128.0</v>
      </c>
      <c r="L66" s="1">
        <f t="shared" si="3"/>
        <v>1680</v>
      </c>
      <c r="M66" s="1">
        <f t="shared" si="4"/>
        <v>1029</v>
      </c>
      <c r="N66" s="1">
        <f t="shared" si="5"/>
        <v>0.59</v>
      </c>
      <c r="O66" s="24">
        <v>0.6932</v>
      </c>
      <c r="T66" s="8"/>
      <c r="U66" s="24">
        <v>448.0</v>
      </c>
      <c r="V66" s="1">
        <f t="shared" si="6"/>
        <v>2100</v>
      </c>
      <c r="W66" s="26">
        <f t="shared" si="7"/>
        <v>238</v>
      </c>
      <c r="X66" s="75">
        <f t="shared" si="8"/>
        <v>-1326.762699</v>
      </c>
      <c r="Y66" s="76">
        <f t="shared" si="9"/>
        <v>1247.544352</v>
      </c>
      <c r="Z66" s="77">
        <f t="shared" si="10"/>
        <v>1247.544352</v>
      </c>
      <c r="AA66" s="78">
        <f t="shared" si="11"/>
        <v>0.4807354056</v>
      </c>
      <c r="AB66" s="1">
        <f t="shared" si="12"/>
        <v>0.470146</v>
      </c>
      <c r="AC66" s="1">
        <f t="shared" si="13"/>
        <v>214082.7152</v>
      </c>
      <c r="AD66" s="8">
        <f t="shared" si="14"/>
        <v>149857.9006</v>
      </c>
      <c r="AE66" s="75">
        <f t="shared" si="15"/>
        <v>24519.6</v>
      </c>
      <c r="AF66" s="1">
        <f t="shared" si="16"/>
        <v>125338.3006</v>
      </c>
      <c r="AG66" s="6"/>
      <c r="AH66" s="80">
        <f t="shared" si="17"/>
        <v>5720.109667</v>
      </c>
      <c r="AI66" s="81">
        <f t="shared" si="18"/>
        <v>-39320.10967</v>
      </c>
      <c r="AJ66" s="81">
        <f t="shared" si="19"/>
        <v>-15320.10967</v>
      </c>
      <c r="AK66" s="82">
        <f t="shared" si="20"/>
        <v>-15320.10967</v>
      </c>
      <c r="AL66" s="82">
        <f t="shared" si="21"/>
        <v>-21320.10967</v>
      </c>
      <c r="AM66" s="82">
        <f t="shared" si="22"/>
        <v>86018.19096</v>
      </c>
      <c r="AN66" s="83">
        <f t="shared" si="23"/>
        <v>110018.191</v>
      </c>
      <c r="AO66" s="82">
        <f t="shared" si="24"/>
        <v>110018.191</v>
      </c>
      <c r="AP66" s="82">
        <f t="shared" si="25"/>
        <v>104018.191</v>
      </c>
      <c r="AQ66" s="13"/>
    </row>
    <row r="67" ht="15.75" customHeight="1">
      <c r="A67" s="23" t="s">
        <v>156</v>
      </c>
      <c r="B67" s="23" t="s">
        <v>152</v>
      </c>
      <c r="C67" s="23" t="s">
        <v>52</v>
      </c>
      <c r="D67" s="24">
        <v>2.0</v>
      </c>
      <c r="E67" s="24">
        <v>3200.0</v>
      </c>
      <c r="F67" s="24">
        <f t="shared" si="1"/>
        <v>0.973</v>
      </c>
      <c r="G67" s="6">
        <f t="shared" si="2"/>
        <v>37363.2</v>
      </c>
      <c r="H67" s="24">
        <v>1265.0</v>
      </c>
      <c r="I67" s="24">
        <v>0.7151</v>
      </c>
      <c r="J67" s="24">
        <v>450.0</v>
      </c>
      <c r="K67" s="24">
        <v>2699.0</v>
      </c>
      <c r="L67" s="1">
        <f t="shared" si="3"/>
        <v>2249</v>
      </c>
      <c r="M67" s="1">
        <f t="shared" si="4"/>
        <v>815</v>
      </c>
      <c r="N67" s="1">
        <f t="shared" si="5"/>
        <v>0.3899066252</v>
      </c>
      <c r="O67" s="24">
        <v>0.7151</v>
      </c>
      <c r="T67" s="8"/>
      <c r="U67" s="24">
        <v>450.0</v>
      </c>
      <c r="V67" s="1">
        <f t="shared" si="6"/>
        <v>2811.25</v>
      </c>
      <c r="W67" s="26">
        <f t="shared" si="7"/>
        <v>168.875</v>
      </c>
      <c r="X67" s="75">
        <f t="shared" si="8"/>
        <v>-1776.124589</v>
      </c>
      <c r="Y67" s="76">
        <f t="shared" si="9"/>
        <v>1595.209076</v>
      </c>
      <c r="Z67" s="77">
        <f t="shared" si="10"/>
        <v>1595.209076</v>
      </c>
      <c r="AA67" s="78">
        <f t="shared" si="11"/>
        <v>0.5073665009</v>
      </c>
      <c r="AB67" s="1">
        <f t="shared" si="12"/>
        <v>0.4490701512</v>
      </c>
      <c r="AC67" s="1">
        <f t="shared" si="13"/>
        <v>261471.685</v>
      </c>
      <c r="AD67" s="8">
        <f t="shared" si="14"/>
        <v>183030.1795</v>
      </c>
      <c r="AE67" s="75">
        <f t="shared" si="15"/>
        <v>37363.2</v>
      </c>
      <c r="AF67" s="1">
        <f t="shared" si="16"/>
        <v>145666.9795</v>
      </c>
      <c r="AG67" s="6"/>
      <c r="AH67" s="80">
        <f t="shared" si="17"/>
        <v>5463.686839</v>
      </c>
      <c r="AI67" s="81">
        <f t="shared" si="18"/>
        <v>-39063.68684</v>
      </c>
      <c r="AJ67" s="81">
        <f t="shared" si="19"/>
        <v>-15063.68684</v>
      </c>
      <c r="AK67" s="82">
        <f t="shared" si="20"/>
        <v>-15063.68684</v>
      </c>
      <c r="AL67" s="82">
        <f t="shared" si="21"/>
        <v>-21063.68684</v>
      </c>
      <c r="AM67" s="82">
        <f t="shared" si="22"/>
        <v>106603.2927</v>
      </c>
      <c r="AN67" s="83">
        <f t="shared" si="23"/>
        <v>130603.2927</v>
      </c>
      <c r="AO67" s="82">
        <f t="shared" si="24"/>
        <v>130603.2927</v>
      </c>
      <c r="AP67" s="82">
        <f t="shared" si="25"/>
        <v>124603.2927</v>
      </c>
      <c r="AQ67" s="13"/>
    </row>
    <row r="68" ht="15.75" customHeight="1">
      <c r="A68" s="23" t="s">
        <v>157</v>
      </c>
      <c r="B68" s="23" t="s">
        <v>158</v>
      </c>
      <c r="C68" s="23" t="s">
        <v>43</v>
      </c>
      <c r="D68" s="24">
        <v>1.0</v>
      </c>
      <c r="E68" s="24">
        <v>1300.0</v>
      </c>
      <c r="F68" s="24">
        <f t="shared" si="1"/>
        <v>0.973</v>
      </c>
      <c r="G68" s="6">
        <f t="shared" si="2"/>
        <v>15178.8</v>
      </c>
      <c r="H68" s="24">
        <v>328.0</v>
      </c>
      <c r="I68" s="24">
        <v>0.5205</v>
      </c>
      <c r="J68" s="24">
        <v>291.0</v>
      </c>
      <c r="K68" s="24">
        <v>387.0</v>
      </c>
      <c r="L68" s="1">
        <f t="shared" si="3"/>
        <v>96</v>
      </c>
      <c r="M68" s="1">
        <f t="shared" si="4"/>
        <v>37</v>
      </c>
      <c r="N68" s="1">
        <f t="shared" si="5"/>
        <v>0.4083333333</v>
      </c>
      <c r="O68" s="24">
        <v>0.5205</v>
      </c>
      <c r="T68" s="8"/>
      <c r="U68" s="24">
        <v>291.0</v>
      </c>
      <c r="V68" s="1">
        <f t="shared" si="6"/>
        <v>120</v>
      </c>
      <c r="W68" s="26">
        <f t="shared" si="7"/>
        <v>279</v>
      </c>
      <c r="X68" s="75">
        <f t="shared" si="8"/>
        <v>-75.81501137</v>
      </c>
      <c r="Y68" s="76">
        <f t="shared" si="9"/>
        <v>203.9882487</v>
      </c>
      <c r="Z68" s="77">
        <f t="shared" si="10"/>
        <v>291</v>
      </c>
      <c r="AA68" s="78">
        <f t="shared" si="11"/>
        <v>0.1</v>
      </c>
      <c r="AB68" s="1">
        <f t="shared" si="12"/>
        <v>0.77146</v>
      </c>
      <c r="AC68" s="1">
        <f t="shared" si="13"/>
        <v>81940.6239</v>
      </c>
      <c r="AD68" s="8">
        <f t="shared" si="14"/>
        <v>57358.43673</v>
      </c>
      <c r="AE68" s="75">
        <f t="shared" si="15"/>
        <v>15178.8</v>
      </c>
      <c r="AF68" s="1">
        <f t="shared" si="16"/>
        <v>42179.63673</v>
      </c>
      <c r="AG68" s="6"/>
      <c r="AH68" s="80">
        <f t="shared" si="17"/>
        <v>9386.096667</v>
      </c>
      <c r="AI68" s="81">
        <f t="shared" si="18"/>
        <v>-42986.09667</v>
      </c>
      <c r="AJ68" s="81">
        <f t="shared" si="19"/>
        <v>-18986.09667</v>
      </c>
      <c r="AK68" s="82">
        <f t="shared" si="20"/>
        <v>-18986.09667</v>
      </c>
      <c r="AL68" s="82">
        <f t="shared" si="21"/>
        <v>-24986.09667</v>
      </c>
      <c r="AM68" s="82">
        <f t="shared" si="22"/>
        <v>-806.4599367</v>
      </c>
      <c r="AN68" s="83">
        <f t="shared" si="23"/>
        <v>23193.54006</v>
      </c>
      <c r="AO68" s="82">
        <f t="shared" si="24"/>
        <v>23193.54006</v>
      </c>
      <c r="AP68" s="82">
        <f t="shared" si="25"/>
        <v>17193.54006</v>
      </c>
      <c r="AQ68" s="13"/>
    </row>
    <row r="69" ht="15.75" customHeight="1">
      <c r="A69" s="23" t="s">
        <v>159</v>
      </c>
      <c r="B69" s="23" t="s">
        <v>158</v>
      </c>
      <c r="C69" s="23" t="s">
        <v>43</v>
      </c>
      <c r="D69" s="24">
        <v>2.0</v>
      </c>
      <c r="E69" s="24">
        <v>1700.0</v>
      </c>
      <c r="F69" s="24">
        <f t="shared" si="1"/>
        <v>0.973</v>
      </c>
      <c r="G69" s="6">
        <f t="shared" si="2"/>
        <v>19849.2</v>
      </c>
      <c r="H69" s="24">
        <v>246.0</v>
      </c>
      <c r="I69" s="24">
        <v>0.1589</v>
      </c>
      <c r="J69" s="24">
        <v>203.0</v>
      </c>
      <c r="K69" s="24">
        <v>318.0</v>
      </c>
      <c r="L69" s="1">
        <f t="shared" si="3"/>
        <v>115</v>
      </c>
      <c r="M69" s="1">
        <f t="shared" si="4"/>
        <v>43</v>
      </c>
      <c r="N69" s="1">
        <f t="shared" si="5"/>
        <v>0.3991304348</v>
      </c>
      <c r="O69" s="24">
        <v>0.1589</v>
      </c>
      <c r="T69" s="8"/>
      <c r="U69" s="24">
        <v>203.0</v>
      </c>
      <c r="V69" s="1">
        <f t="shared" si="6"/>
        <v>143.75</v>
      </c>
      <c r="W69" s="26">
        <f t="shared" si="7"/>
        <v>188.625</v>
      </c>
      <c r="X69" s="75">
        <f t="shared" si="8"/>
        <v>-90.82006571</v>
      </c>
      <c r="Y69" s="76">
        <f t="shared" si="9"/>
        <v>171.5640479</v>
      </c>
      <c r="Z69" s="77">
        <f t="shared" si="10"/>
        <v>203</v>
      </c>
      <c r="AA69" s="78">
        <f t="shared" si="11"/>
        <v>0.1</v>
      </c>
      <c r="AB69" s="1">
        <f t="shared" si="12"/>
        <v>0.77146</v>
      </c>
      <c r="AC69" s="1">
        <f t="shared" si="13"/>
        <v>57161.3287</v>
      </c>
      <c r="AD69" s="8">
        <f t="shared" si="14"/>
        <v>40012.93009</v>
      </c>
      <c r="AE69" s="75">
        <f t="shared" si="15"/>
        <v>19849.2</v>
      </c>
      <c r="AF69" s="1">
        <f t="shared" si="16"/>
        <v>20163.73009</v>
      </c>
      <c r="AG69" s="6"/>
      <c r="AH69" s="80">
        <f t="shared" si="17"/>
        <v>9386.096667</v>
      </c>
      <c r="AI69" s="81">
        <f t="shared" si="18"/>
        <v>-42986.09667</v>
      </c>
      <c r="AJ69" s="81">
        <f t="shared" si="19"/>
        <v>-18986.09667</v>
      </c>
      <c r="AK69" s="82">
        <f t="shared" si="20"/>
        <v>-18986.09667</v>
      </c>
      <c r="AL69" s="82">
        <f t="shared" si="21"/>
        <v>-24986.09667</v>
      </c>
      <c r="AM69" s="82">
        <f t="shared" si="22"/>
        <v>-22822.36658</v>
      </c>
      <c r="AN69" s="83">
        <f t="shared" si="23"/>
        <v>1177.633423</v>
      </c>
      <c r="AO69" s="82">
        <f t="shared" si="24"/>
        <v>1177.633423</v>
      </c>
      <c r="AP69" s="82">
        <f t="shared" si="25"/>
        <v>-4822.366577</v>
      </c>
      <c r="AQ69" s="13"/>
    </row>
    <row r="70" ht="15.75" customHeight="1">
      <c r="A70" s="23" t="s">
        <v>160</v>
      </c>
      <c r="B70" s="23" t="s">
        <v>158</v>
      </c>
      <c r="C70" s="23" t="s">
        <v>52</v>
      </c>
      <c r="D70" s="24">
        <v>1.0</v>
      </c>
      <c r="E70" s="24">
        <v>1400.0</v>
      </c>
      <c r="F70" s="24">
        <f t="shared" si="1"/>
        <v>0.973</v>
      </c>
      <c r="G70" s="6">
        <f t="shared" si="2"/>
        <v>16346.4</v>
      </c>
      <c r="H70" s="24">
        <v>325.0</v>
      </c>
      <c r="I70" s="24">
        <v>0.5452</v>
      </c>
      <c r="J70" s="24">
        <v>287.0</v>
      </c>
      <c r="K70" s="24">
        <v>395.0</v>
      </c>
      <c r="L70" s="1">
        <f t="shared" si="3"/>
        <v>108</v>
      </c>
      <c r="M70" s="1">
        <f t="shared" si="4"/>
        <v>38</v>
      </c>
      <c r="N70" s="1">
        <f t="shared" si="5"/>
        <v>0.3814814815</v>
      </c>
      <c r="O70" s="24">
        <v>0.5452</v>
      </c>
      <c r="T70" s="8"/>
      <c r="U70" s="24">
        <v>287.0</v>
      </c>
      <c r="V70" s="1">
        <f t="shared" si="6"/>
        <v>135</v>
      </c>
      <c r="W70" s="26">
        <f t="shared" si="7"/>
        <v>273.5</v>
      </c>
      <c r="X70" s="75">
        <f t="shared" si="8"/>
        <v>-85.29188779</v>
      </c>
      <c r="Y70" s="76">
        <f t="shared" si="9"/>
        <v>209.2992798</v>
      </c>
      <c r="Z70" s="77">
        <f t="shared" si="10"/>
        <v>287</v>
      </c>
      <c r="AA70" s="78">
        <f t="shared" si="11"/>
        <v>0.1</v>
      </c>
      <c r="AB70" s="1">
        <f t="shared" si="12"/>
        <v>0.77146</v>
      </c>
      <c r="AC70" s="1">
        <f t="shared" si="13"/>
        <v>80814.2923</v>
      </c>
      <c r="AD70" s="8">
        <f t="shared" si="14"/>
        <v>56570.00461</v>
      </c>
      <c r="AE70" s="75">
        <f t="shared" si="15"/>
        <v>16346.4</v>
      </c>
      <c r="AF70" s="1">
        <f t="shared" si="16"/>
        <v>40223.60461</v>
      </c>
      <c r="AG70" s="6"/>
      <c r="AH70" s="80">
        <f t="shared" si="17"/>
        <v>9386.096667</v>
      </c>
      <c r="AI70" s="81">
        <f t="shared" si="18"/>
        <v>-42986.09667</v>
      </c>
      <c r="AJ70" s="81">
        <f t="shared" si="19"/>
        <v>-18986.09667</v>
      </c>
      <c r="AK70" s="82">
        <f t="shared" si="20"/>
        <v>-18986.09667</v>
      </c>
      <c r="AL70" s="82">
        <f t="shared" si="21"/>
        <v>-24986.09667</v>
      </c>
      <c r="AM70" s="82">
        <f t="shared" si="22"/>
        <v>-2762.492057</v>
      </c>
      <c r="AN70" s="83">
        <f t="shared" si="23"/>
        <v>21237.50794</v>
      </c>
      <c r="AO70" s="82">
        <f t="shared" si="24"/>
        <v>21237.50794</v>
      </c>
      <c r="AP70" s="82">
        <f t="shared" si="25"/>
        <v>15237.50794</v>
      </c>
      <c r="AQ70" s="13"/>
    </row>
    <row r="71" ht="15.75" customHeight="1">
      <c r="A71" s="23" t="s">
        <v>161</v>
      </c>
      <c r="B71" s="23" t="s">
        <v>91</v>
      </c>
      <c r="C71" s="23" t="s">
        <v>43</v>
      </c>
      <c r="D71" s="24">
        <v>1.0</v>
      </c>
      <c r="E71" s="24">
        <v>750.0</v>
      </c>
      <c r="F71" s="24">
        <f t="shared" si="1"/>
        <v>0.973</v>
      </c>
      <c r="G71" s="6">
        <f t="shared" si="2"/>
        <v>8757</v>
      </c>
      <c r="H71" s="24">
        <v>94.0</v>
      </c>
      <c r="I71" s="24">
        <v>0.4795</v>
      </c>
      <c r="J71" s="24">
        <v>51.0</v>
      </c>
      <c r="K71" s="24">
        <v>179.0</v>
      </c>
      <c r="L71" s="1">
        <f t="shared" si="3"/>
        <v>128</v>
      </c>
      <c r="M71" s="1">
        <f t="shared" si="4"/>
        <v>43</v>
      </c>
      <c r="N71" s="1">
        <f t="shared" si="5"/>
        <v>0.36875</v>
      </c>
      <c r="O71" s="24">
        <v>0.4795</v>
      </c>
      <c r="T71" s="8"/>
      <c r="U71" s="24">
        <v>51.0</v>
      </c>
      <c r="V71" s="1">
        <f t="shared" si="6"/>
        <v>160</v>
      </c>
      <c r="W71" s="26">
        <f t="shared" si="7"/>
        <v>35</v>
      </c>
      <c r="X71" s="75">
        <f t="shared" si="8"/>
        <v>-101.0866818</v>
      </c>
      <c r="Y71" s="76">
        <f t="shared" si="9"/>
        <v>103.4843316</v>
      </c>
      <c r="Z71" s="77">
        <f t="shared" si="10"/>
        <v>103.4843316</v>
      </c>
      <c r="AA71" s="78">
        <f t="shared" si="11"/>
        <v>0.4280270723</v>
      </c>
      <c r="AB71" s="1">
        <f t="shared" si="12"/>
        <v>0.511859375</v>
      </c>
      <c r="AC71" s="1">
        <f t="shared" si="13"/>
        <v>19333.84023</v>
      </c>
      <c r="AD71" s="8">
        <f t="shared" si="14"/>
        <v>13533.68816</v>
      </c>
      <c r="AE71" s="75">
        <f t="shared" si="15"/>
        <v>8757</v>
      </c>
      <c r="AF71" s="1">
        <f t="shared" si="16"/>
        <v>4776.688158</v>
      </c>
      <c r="AG71" s="6"/>
      <c r="AH71" s="80">
        <f t="shared" si="17"/>
        <v>6227.622396</v>
      </c>
      <c r="AI71" s="81">
        <f t="shared" si="18"/>
        <v>-39827.6224</v>
      </c>
      <c r="AJ71" s="81">
        <f t="shared" si="19"/>
        <v>-15827.6224</v>
      </c>
      <c r="AK71" s="82">
        <f t="shared" si="20"/>
        <v>-15827.6224</v>
      </c>
      <c r="AL71" s="82">
        <f t="shared" si="21"/>
        <v>-21827.6224</v>
      </c>
      <c r="AM71" s="82">
        <f t="shared" si="22"/>
        <v>-35050.93424</v>
      </c>
      <c r="AN71" s="83">
        <f t="shared" si="23"/>
        <v>-11050.93424</v>
      </c>
      <c r="AO71" s="82">
        <f t="shared" si="24"/>
        <v>-11050.93424</v>
      </c>
      <c r="AP71" s="82">
        <f t="shared" si="25"/>
        <v>-17050.93424</v>
      </c>
      <c r="AQ71" s="13"/>
    </row>
    <row r="72" ht="15.75" customHeight="1">
      <c r="A72" s="23" t="s">
        <v>162</v>
      </c>
      <c r="B72" s="23" t="s">
        <v>158</v>
      </c>
      <c r="C72" s="23" t="s">
        <v>52</v>
      </c>
      <c r="D72" s="24">
        <v>2.0</v>
      </c>
      <c r="E72" s="24">
        <v>1900.0</v>
      </c>
      <c r="F72" s="24">
        <f t="shared" si="1"/>
        <v>0.973</v>
      </c>
      <c r="G72" s="6">
        <f t="shared" si="2"/>
        <v>22184.4</v>
      </c>
      <c r="H72" s="24">
        <v>428.0</v>
      </c>
      <c r="I72" s="24">
        <v>0.5863</v>
      </c>
      <c r="J72" s="24">
        <v>376.0</v>
      </c>
      <c r="K72" s="24">
        <v>502.0</v>
      </c>
      <c r="L72" s="1">
        <f t="shared" si="3"/>
        <v>126</v>
      </c>
      <c r="M72" s="1">
        <f t="shared" si="4"/>
        <v>52</v>
      </c>
      <c r="N72" s="1">
        <f t="shared" si="5"/>
        <v>0.4301587302</v>
      </c>
      <c r="O72" s="24">
        <v>0.5863</v>
      </c>
      <c r="T72" s="8"/>
      <c r="U72" s="24">
        <v>376.0</v>
      </c>
      <c r="V72" s="1">
        <f t="shared" si="6"/>
        <v>157.5</v>
      </c>
      <c r="W72" s="26">
        <f t="shared" si="7"/>
        <v>360.25</v>
      </c>
      <c r="X72" s="75">
        <f t="shared" si="8"/>
        <v>-99.50720243</v>
      </c>
      <c r="Y72" s="76">
        <f t="shared" si="9"/>
        <v>264.7658264</v>
      </c>
      <c r="Z72" s="77">
        <f t="shared" si="10"/>
        <v>376</v>
      </c>
      <c r="AA72" s="78">
        <f t="shared" si="11"/>
        <v>0.1</v>
      </c>
      <c r="AB72" s="1">
        <f t="shared" si="12"/>
        <v>0.77146</v>
      </c>
      <c r="AC72" s="1">
        <f t="shared" si="13"/>
        <v>105875.1704</v>
      </c>
      <c r="AD72" s="8">
        <f t="shared" si="14"/>
        <v>74112.61928</v>
      </c>
      <c r="AE72" s="75">
        <f t="shared" si="15"/>
        <v>22184.4</v>
      </c>
      <c r="AF72" s="1">
        <f t="shared" si="16"/>
        <v>51928.21928</v>
      </c>
      <c r="AG72" s="6"/>
      <c r="AH72" s="80">
        <f t="shared" si="17"/>
        <v>9386.096667</v>
      </c>
      <c r="AI72" s="81">
        <f t="shared" si="18"/>
        <v>-42986.09667</v>
      </c>
      <c r="AJ72" s="81">
        <f t="shared" si="19"/>
        <v>-18986.09667</v>
      </c>
      <c r="AK72" s="82">
        <f t="shared" si="20"/>
        <v>-18986.09667</v>
      </c>
      <c r="AL72" s="82">
        <f t="shared" si="21"/>
        <v>-24986.09667</v>
      </c>
      <c r="AM72" s="82">
        <f t="shared" si="22"/>
        <v>8942.122613</v>
      </c>
      <c r="AN72" s="83">
        <f t="shared" si="23"/>
        <v>32942.12261</v>
      </c>
      <c r="AO72" s="82">
        <f t="shared" si="24"/>
        <v>32942.12261</v>
      </c>
      <c r="AP72" s="82">
        <f t="shared" si="25"/>
        <v>26942.12261</v>
      </c>
      <c r="AQ72" s="13"/>
    </row>
    <row r="73" ht="15.75" customHeight="1">
      <c r="A73" s="23" t="s">
        <v>163</v>
      </c>
      <c r="B73" s="23" t="s">
        <v>164</v>
      </c>
      <c r="C73" s="23" t="s">
        <v>43</v>
      </c>
      <c r="D73" s="24">
        <v>1.0</v>
      </c>
      <c r="E73" s="24">
        <v>1600.0</v>
      </c>
      <c r="F73" s="24">
        <f t="shared" si="1"/>
        <v>0.973</v>
      </c>
      <c r="G73" s="6">
        <f t="shared" si="2"/>
        <v>18681.6</v>
      </c>
      <c r="H73" s="24">
        <v>188.0</v>
      </c>
      <c r="I73" s="24">
        <v>0.6795</v>
      </c>
      <c r="J73" s="24">
        <v>126.0</v>
      </c>
      <c r="K73" s="24">
        <v>352.0</v>
      </c>
      <c r="L73" s="1">
        <f t="shared" si="3"/>
        <v>226</v>
      </c>
      <c r="M73" s="1">
        <f t="shared" si="4"/>
        <v>62</v>
      </c>
      <c r="N73" s="1">
        <f t="shared" si="5"/>
        <v>0.3194690265</v>
      </c>
      <c r="O73" s="24">
        <v>0.6795</v>
      </c>
      <c r="T73" s="8"/>
      <c r="U73" s="24">
        <v>126.0</v>
      </c>
      <c r="V73" s="1">
        <f t="shared" si="6"/>
        <v>282.5</v>
      </c>
      <c r="W73" s="26">
        <f t="shared" si="7"/>
        <v>97.75</v>
      </c>
      <c r="X73" s="75">
        <f t="shared" si="8"/>
        <v>-178.4811726</v>
      </c>
      <c r="Y73" s="76">
        <f t="shared" si="9"/>
        <v>200.6910854</v>
      </c>
      <c r="Z73" s="77">
        <f t="shared" si="10"/>
        <v>200.6910854</v>
      </c>
      <c r="AA73" s="78">
        <f t="shared" si="11"/>
        <v>0.3643932227</v>
      </c>
      <c r="AB73" s="1">
        <f t="shared" si="12"/>
        <v>0.5622192035</v>
      </c>
      <c r="AC73" s="1">
        <f t="shared" si="13"/>
        <v>41183.8195</v>
      </c>
      <c r="AD73" s="8">
        <f t="shared" si="14"/>
        <v>28828.67365</v>
      </c>
      <c r="AE73" s="75">
        <f t="shared" si="15"/>
        <v>18681.6</v>
      </c>
      <c r="AF73" s="1">
        <f t="shared" si="16"/>
        <v>10147.07365</v>
      </c>
      <c r="AG73" s="6"/>
      <c r="AH73" s="80">
        <f t="shared" si="17"/>
        <v>6840.333643</v>
      </c>
      <c r="AI73" s="81">
        <f t="shared" si="18"/>
        <v>-40440.33364</v>
      </c>
      <c r="AJ73" s="81">
        <f t="shared" si="19"/>
        <v>-16440.33364</v>
      </c>
      <c r="AK73" s="82">
        <f t="shared" si="20"/>
        <v>-16440.33364</v>
      </c>
      <c r="AL73" s="82">
        <f t="shared" si="21"/>
        <v>-22440.33364</v>
      </c>
      <c r="AM73" s="82">
        <f t="shared" si="22"/>
        <v>-30293.25999</v>
      </c>
      <c r="AN73" s="83">
        <f t="shared" si="23"/>
        <v>-6293.259991</v>
      </c>
      <c r="AO73" s="82">
        <f t="shared" si="24"/>
        <v>-6293.259991</v>
      </c>
      <c r="AP73" s="82">
        <f t="shared" si="25"/>
        <v>-12293.25999</v>
      </c>
      <c r="AQ73" s="13"/>
    </row>
    <row r="74" ht="15.75" customHeight="1">
      <c r="A74" s="23" t="s">
        <v>165</v>
      </c>
      <c r="B74" s="23" t="s">
        <v>164</v>
      </c>
      <c r="C74" s="23" t="s">
        <v>43</v>
      </c>
      <c r="D74" s="24">
        <v>2.0</v>
      </c>
      <c r="E74" s="24">
        <v>2200.0</v>
      </c>
      <c r="F74" s="24">
        <f t="shared" si="1"/>
        <v>0.973</v>
      </c>
      <c r="G74" s="6">
        <f t="shared" si="2"/>
        <v>25687.2</v>
      </c>
      <c r="H74" s="24">
        <v>274.0</v>
      </c>
      <c r="I74" s="24">
        <v>0.5781</v>
      </c>
      <c r="J74" s="24">
        <v>119.0</v>
      </c>
      <c r="K74" s="24">
        <v>505.0</v>
      </c>
      <c r="L74" s="1">
        <f t="shared" si="3"/>
        <v>386</v>
      </c>
      <c r="M74" s="1">
        <f t="shared" si="4"/>
        <v>155</v>
      </c>
      <c r="N74" s="1">
        <f t="shared" si="5"/>
        <v>0.4212435233</v>
      </c>
      <c r="O74" s="24">
        <v>0.5781</v>
      </c>
      <c r="T74" s="8"/>
      <c r="U74" s="24">
        <v>119.0</v>
      </c>
      <c r="V74" s="1">
        <f t="shared" si="6"/>
        <v>482.5</v>
      </c>
      <c r="W74" s="26">
        <f t="shared" si="7"/>
        <v>70.75</v>
      </c>
      <c r="X74" s="75">
        <f t="shared" si="8"/>
        <v>-304.8395249</v>
      </c>
      <c r="Y74" s="76">
        <f t="shared" si="9"/>
        <v>294.6714999</v>
      </c>
      <c r="Z74" s="77">
        <f t="shared" si="10"/>
        <v>294.6714999</v>
      </c>
      <c r="AA74" s="78">
        <f t="shared" si="11"/>
        <v>0.4640860101</v>
      </c>
      <c r="AB74" s="1">
        <f t="shared" si="12"/>
        <v>0.4833223316</v>
      </c>
      <c r="AC74" s="1">
        <f t="shared" si="13"/>
        <v>51983.78048</v>
      </c>
      <c r="AD74" s="8">
        <f t="shared" si="14"/>
        <v>36388.64633</v>
      </c>
      <c r="AE74" s="75">
        <f t="shared" si="15"/>
        <v>25687.2</v>
      </c>
      <c r="AF74" s="1">
        <f t="shared" si="16"/>
        <v>10701.44633</v>
      </c>
      <c r="AG74" s="6"/>
      <c r="AH74" s="80">
        <f t="shared" si="17"/>
        <v>5880.421701</v>
      </c>
      <c r="AI74" s="81">
        <f t="shared" si="18"/>
        <v>-39480.4217</v>
      </c>
      <c r="AJ74" s="81">
        <f t="shared" si="19"/>
        <v>-15480.4217</v>
      </c>
      <c r="AK74" s="82">
        <f t="shared" si="20"/>
        <v>-15480.4217</v>
      </c>
      <c r="AL74" s="82">
        <f t="shared" si="21"/>
        <v>-21480.4217</v>
      </c>
      <c r="AM74" s="82">
        <f t="shared" si="22"/>
        <v>-28778.97537</v>
      </c>
      <c r="AN74" s="83">
        <f t="shared" si="23"/>
        <v>-4778.975367</v>
      </c>
      <c r="AO74" s="82">
        <f t="shared" si="24"/>
        <v>-4778.975367</v>
      </c>
      <c r="AP74" s="82">
        <f t="shared" si="25"/>
        <v>-10778.97537</v>
      </c>
      <c r="AQ74" s="13"/>
    </row>
    <row r="75" ht="15.75" customHeight="1">
      <c r="A75" s="23" t="s">
        <v>166</v>
      </c>
      <c r="B75" s="23" t="s">
        <v>164</v>
      </c>
      <c r="C75" s="23" t="s">
        <v>52</v>
      </c>
      <c r="D75" s="24">
        <v>1.0</v>
      </c>
      <c r="E75" s="24">
        <v>1500.0</v>
      </c>
      <c r="F75" s="24">
        <f t="shared" si="1"/>
        <v>0.973</v>
      </c>
      <c r="G75" s="6">
        <f t="shared" si="2"/>
        <v>17514</v>
      </c>
      <c r="H75" s="24">
        <v>860.0</v>
      </c>
      <c r="I75" s="24">
        <v>0.411</v>
      </c>
      <c r="J75" s="24">
        <v>486.0</v>
      </c>
      <c r="K75" s="24">
        <v>1215.0</v>
      </c>
      <c r="L75" s="1">
        <f t="shared" si="3"/>
        <v>729</v>
      </c>
      <c r="M75" s="1">
        <f t="shared" si="4"/>
        <v>374</v>
      </c>
      <c r="N75" s="1">
        <f t="shared" si="5"/>
        <v>0.5104252401</v>
      </c>
      <c r="O75" s="24">
        <v>0.411</v>
      </c>
      <c r="T75" s="8"/>
      <c r="U75" s="24">
        <v>486.0</v>
      </c>
      <c r="V75" s="1">
        <f t="shared" si="6"/>
        <v>911.25</v>
      </c>
      <c r="W75" s="26">
        <f t="shared" si="7"/>
        <v>394.875</v>
      </c>
      <c r="X75" s="75">
        <f t="shared" si="8"/>
        <v>-575.7202426</v>
      </c>
      <c r="Y75" s="76">
        <f t="shared" si="9"/>
        <v>687.1451384</v>
      </c>
      <c r="Z75" s="77">
        <f t="shared" si="10"/>
        <v>687.1451384</v>
      </c>
      <c r="AA75" s="78">
        <f t="shared" si="11"/>
        <v>0.3207354056</v>
      </c>
      <c r="AB75" s="1">
        <f t="shared" si="12"/>
        <v>0.59677</v>
      </c>
      <c r="AC75" s="1">
        <f t="shared" si="13"/>
        <v>149674.6755</v>
      </c>
      <c r="AD75" s="8">
        <f t="shared" si="14"/>
        <v>104772.2729</v>
      </c>
      <c r="AE75" s="75">
        <f t="shared" si="15"/>
        <v>17514</v>
      </c>
      <c r="AF75" s="1">
        <f t="shared" si="16"/>
        <v>87258.27288</v>
      </c>
      <c r="AG75" s="6"/>
      <c r="AH75" s="80">
        <f t="shared" si="17"/>
        <v>7260.701667</v>
      </c>
      <c r="AI75" s="81">
        <f t="shared" si="18"/>
        <v>-40860.70167</v>
      </c>
      <c r="AJ75" s="81">
        <f t="shared" si="19"/>
        <v>-16860.70167</v>
      </c>
      <c r="AK75" s="82">
        <f t="shared" si="20"/>
        <v>-16860.70167</v>
      </c>
      <c r="AL75" s="82">
        <f t="shared" si="21"/>
        <v>-22860.70167</v>
      </c>
      <c r="AM75" s="82">
        <f t="shared" si="22"/>
        <v>46397.57121</v>
      </c>
      <c r="AN75" s="83">
        <f t="shared" si="23"/>
        <v>70397.57121</v>
      </c>
      <c r="AO75" s="82">
        <f t="shared" si="24"/>
        <v>70397.57121</v>
      </c>
      <c r="AP75" s="82">
        <f t="shared" si="25"/>
        <v>64397.57121</v>
      </c>
      <c r="AQ75" s="13"/>
    </row>
    <row r="76" ht="15.75" customHeight="1">
      <c r="A76" s="23" t="s">
        <v>167</v>
      </c>
      <c r="B76" s="23" t="s">
        <v>164</v>
      </c>
      <c r="C76" s="23" t="s">
        <v>52</v>
      </c>
      <c r="D76" s="24">
        <v>2.0</v>
      </c>
      <c r="E76" s="24">
        <v>2400.0</v>
      </c>
      <c r="F76" s="24">
        <f t="shared" si="1"/>
        <v>0.973</v>
      </c>
      <c r="G76" s="6">
        <f t="shared" si="2"/>
        <v>28022.4</v>
      </c>
      <c r="H76" s="24">
        <v>729.0</v>
      </c>
      <c r="I76" s="24">
        <v>0.6822</v>
      </c>
      <c r="J76" s="24">
        <v>516.0</v>
      </c>
      <c r="K76" s="24">
        <v>1650.0</v>
      </c>
      <c r="L76" s="1">
        <f t="shared" si="3"/>
        <v>1134</v>
      </c>
      <c r="M76" s="1">
        <f t="shared" si="4"/>
        <v>213</v>
      </c>
      <c r="N76" s="1">
        <f t="shared" si="5"/>
        <v>0.2502645503</v>
      </c>
      <c r="O76" s="24">
        <v>0.6822</v>
      </c>
      <c r="T76" s="8"/>
      <c r="U76" s="24">
        <v>516.0</v>
      </c>
      <c r="V76" s="1">
        <f t="shared" si="6"/>
        <v>1417.5</v>
      </c>
      <c r="W76" s="26">
        <f t="shared" si="7"/>
        <v>374.25</v>
      </c>
      <c r="X76" s="75">
        <f t="shared" si="8"/>
        <v>-895.5648218</v>
      </c>
      <c r="Y76" s="76">
        <f t="shared" si="9"/>
        <v>948.8924375</v>
      </c>
      <c r="Z76" s="77">
        <f t="shared" si="10"/>
        <v>948.8924375</v>
      </c>
      <c r="AA76" s="78">
        <f t="shared" si="11"/>
        <v>0.4053914903</v>
      </c>
      <c r="AB76" s="1">
        <f t="shared" si="12"/>
        <v>0.5297731746</v>
      </c>
      <c r="AC76" s="1">
        <f t="shared" si="13"/>
        <v>183484.682</v>
      </c>
      <c r="AD76" s="8">
        <f t="shared" si="14"/>
        <v>128439.2774</v>
      </c>
      <c r="AE76" s="75">
        <f t="shared" si="15"/>
        <v>28022.4</v>
      </c>
      <c r="AF76" s="1">
        <f t="shared" si="16"/>
        <v>100416.8774</v>
      </c>
      <c r="AG76" s="6"/>
      <c r="AH76" s="80">
        <f t="shared" si="17"/>
        <v>6445.573624</v>
      </c>
      <c r="AI76" s="81">
        <f t="shared" si="18"/>
        <v>-40045.57362</v>
      </c>
      <c r="AJ76" s="81">
        <f t="shared" si="19"/>
        <v>-16045.57362</v>
      </c>
      <c r="AK76" s="82">
        <f t="shared" si="20"/>
        <v>-16045.57362</v>
      </c>
      <c r="AL76" s="82">
        <f t="shared" si="21"/>
        <v>-22045.57362</v>
      </c>
      <c r="AM76" s="82">
        <f t="shared" si="22"/>
        <v>60371.30379</v>
      </c>
      <c r="AN76" s="83">
        <f t="shared" si="23"/>
        <v>84371.30379</v>
      </c>
      <c r="AO76" s="82">
        <f t="shared" si="24"/>
        <v>84371.30379</v>
      </c>
      <c r="AP76" s="82">
        <f t="shared" si="25"/>
        <v>78371.30379</v>
      </c>
      <c r="AQ76" s="13"/>
    </row>
    <row r="77" ht="15.75" customHeight="1">
      <c r="A77" s="23" t="s">
        <v>168</v>
      </c>
      <c r="B77" s="23" t="s">
        <v>169</v>
      </c>
      <c r="C77" s="23" t="s">
        <v>43</v>
      </c>
      <c r="D77" s="24">
        <v>1.0</v>
      </c>
      <c r="E77" s="24">
        <v>1600.0</v>
      </c>
      <c r="F77" s="24">
        <f t="shared" si="1"/>
        <v>0.973</v>
      </c>
      <c r="G77" s="6">
        <f t="shared" si="2"/>
        <v>18681.6</v>
      </c>
      <c r="H77" s="24">
        <v>174.0</v>
      </c>
      <c r="I77" s="24">
        <v>0.8247</v>
      </c>
      <c r="J77" s="24">
        <v>160.0</v>
      </c>
      <c r="K77" s="24">
        <v>321.0</v>
      </c>
      <c r="L77" s="1">
        <f t="shared" si="3"/>
        <v>161</v>
      </c>
      <c r="M77" s="1">
        <f t="shared" si="4"/>
        <v>14</v>
      </c>
      <c r="N77" s="1">
        <f t="shared" si="5"/>
        <v>0.1695652174</v>
      </c>
      <c r="O77" s="24">
        <v>0.8247</v>
      </c>
      <c r="T77" s="8"/>
      <c r="U77" s="24">
        <v>160.0</v>
      </c>
      <c r="V77" s="1">
        <f t="shared" si="6"/>
        <v>201.25</v>
      </c>
      <c r="W77" s="26">
        <f t="shared" si="7"/>
        <v>139.875</v>
      </c>
      <c r="X77" s="75">
        <f t="shared" si="8"/>
        <v>-127.148092</v>
      </c>
      <c r="Y77" s="76">
        <f t="shared" si="9"/>
        <v>178.089667</v>
      </c>
      <c r="Z77" s="77">
        <f t="shared" si="10"/>
        <v>178.089667</v>
      </c>
      <c r="AA77" s="78">
        <f t="shared" si="11"/>
        <v>0.1898865443</v>
      </c>
      <c r="AB77" s="1">
        <f t="shared" si="12"/>
        <v>0.7003237888</v>
      </c>
      <c r="AC77" s="1">
        <f t="shared" si="13"/>
        <v>45522.95709</v>
      </c>
      <c r="AD77" s="8">
        <f t="shared" si="14"/>
        <v>31866.06996</v>
      </c>
      <c r="AE77" s="75">
        <f t="shared" si="15"/>
        <v>18681.6</v>
      </c>
      <c r="AF77" s="1">
        <f t="shared" si="16"/>
        <v>13184.46996</v>
      </c>
      <c r="AG77" s="6"/>
      <c r="AH77" s="80">
        <f t="shared" si="17"/>
        <v>8520.606097</v>
      </c>
      <c r="AI77" s="81">
        <f t="shared" si="18"/>
        <v>-42120.6061</v>
      </c>
      <c r="AJ77" s="81">
        <f t="shared" si="19"/>
        <v>-18120.6061</v>
      </c>
      <c r="AK77" s="82">
        <f t="shared" si="20"/>
        <v>-18120.6061</v>
      </c>
      <c r="AL77" s="82">
        <f t="shared" si="21"/>
        <v>-24120.6061</v>
      </c>
      <c r="AM77" s="82">
        <f t="shared" si="22"/>
        <v>-28936.13614</v>
      </c>
      <c r="AN77" s="83">
        <f t="shared" si="23"/>
        <v>-4936.136136</v>
      </c>
      <c r="AO77" s="82">
        <f t="shared" si="24"/>
        <v>-4936.136136</v>
      </c>
      <c r="AP77" s="82">
        <f t="shared" si="25"/>
        <v>-10936.13614</v>
      </c>
      <c r="AQ77" s="13"/>
    </row>
    <row r="78" ht="15.75" customHeight="1">
      <c r="A78" s="23" t="s">
        <v>170</v>
      </c>
      <c r="B78" s="23" t="s">
        <v>169</v>
      </c>
      <c r="C78" s="23" t="s">
        <v>43</v>
      </c>
      <c r="D78" s="24">
        <v>2.0</v>
      </c>
      <c r="E78" s="24">
        <v>1900.0</v>
      </c>
      <c r="F78" s="24">
        <f t="shared" si="1"/>
        <v>0.973</v>
      </c>
      <c r="G78" s="6">
        <f t="shared" si="2"/>
        <v>22184.4</v>
      </c>
      <c r="H78" s="24">
        <v>308.0</v>
      </c>
      <c r="I78" s="24">
        <v>0.2164</v>
      </c>
      <c r="J78" s="24">
        <v>168.0</v>
      </c>
      <c r="K78" s="24">
        <v>364.0</v>
      </c>
      <c r="L78" s="1">
        <f t="shared" si="3"/>
        <v>196</v>
      </c>
      <c r="M78" s="1">
        <f t="shared" si="4"/>
        <v>140</v>
      </c>
      <c r="N78" s="1">
        <f t="shared" si="5"/>
        <v>0.6714285714</v>
      </c>
      <c r="O78" s="24">
        <v>0.2164</v>
      </c>
      <c r="T78" s="8"/>
      <c r="U78" s="24">
        <v>168.0</v>
      </c>
      <c r="V78" s="1">
        <f t="shared" si="6"/>
        <v>245</v>
      </c>
      <c r="W78" s="26">
        <f t="shared" si="7"/>
        <v>143.5</v>
      </c>
      <c r="X78" s="75">
        <f t="shared" si="8"/>
        <v>-154.7889816</v>
      </c>
      <c r="Y78" s="76">
        <f t="shared" si="9"/>
        <v>203.4135077</v>
      </c>
      <c r="Z78" s="77">
        <f t="shared" si="10"/>
        <v>203.4135077</v>
      </c>
      <c r="AA78" s="78">
        <f t="shared" si="11"/>
        <v>0.2445449294</v>
      </c>
      <c r="AB78" s="1">
        <f t="shared" si="12"/>
        <v>0.6570671429</v>
      </c>
      <c r="AC78" s="1">
        <f t="shared" si="13"/>
        <v>48784.5613</v>
      </c>
      <c r="AD78" s="8">
        <f t="shared" si="14"/>
        <v>34149.19291</v>
      </c>
      <c r="AE78" s="75">
        <f t="shared" si="15"/>
        <v>22184.4</v>
      </c>
      <c r="AF78" s="1">
        <f t="shared" si="16"/>
        <v>11964.79291</v>
      </c>
      <c r="AG78" s="6"/>
      <c r="AH78" s="80">
        <f t="shared" si="17"/>
        <v>7994.316905</v>
      </c>
      <c r="AI78" s="81">
        <f t="shared" si="18"/>
        <v>-41594.3169</v>
      </c>
      <c r="AJ78" s="81">
        <f t="shared" si="19"/>
        <v>-17594.3169</v>
      </c>
      <c r="AK78" s="82">
        <f t="shared" si="20"/>
        <v>-17594.3169</v>
      </c>
      <c r="AL78" s="82">
        <f t="shared" si="21"/>
        <v>-23594.3169</v>
      </c>
      <c r="AM78" s="82">
        <f t="shared" si="22"/>
        <v>-29629.52399</v>
      </c>
      <c r="AN78" s="83">
        <f t="shared" si="23"/>
        <v>-5629.523995</v>
      </c>
      <c r="AO78" s="82">
        <f t="shared" si="24"/>
        <v>-5629.523995</v>
      </c>
      <c r="AP78" s="82">
        <f t="shared" si="25"/>
        <v>-11629.52399</v>
      </c>
      <c r="AQ78" s="13"/>
    </row>
    <row r="79" ht="15.75" customHeight="1">
      <c r="A79" s="23" t="s">
        <v>171</v>
      </c>
      <c r="B79" s="23" t="s">
        <v>169</v>
      </c>
      <c r="C79" s="23" t="s">
        <v>52</v>
      </c>
      <c r="D79" s="24">
        <v>1.0</v>
      </c>
      <c r="E79" s="24">
        <v>1400.0</v>
      </c>
      <c r="F79" s="24">
        <f t="shared" si="1"/>
        <v>0.973</v>
      </c>
      <c r="G79" s="6">
        <f t="shared" si="2"/>
        <v>16346.4</v>
      </c>
      <c r="H79" s="24">
        <v>308.0</v>
      </c>
      <c r="I79" s="24">
        <v>0.6</v>
      </c>
      <c r="J79" s="24">
        <v>226.0</v>
      </c>
      <c r="K79" s="24">
        <v>368.0</v>
      </c>
      <c r="L79" s="1">
        <f t="shared" si="3"/>
        <v>142</v>
      </c>
      <c r="M79" s="1">
        <f t="shared" si="4"/>
        <v>82</v>
      </c>
      <c r="N79" s="1">
        <f t="shared" si="5"/>
        <v>0.561971831</v>
      </c>
      <c r="O79" s="24">
        <v>0.6</v>
      </c>
      <c r="T79" s="8"/>
      <c r="U79" s="24">
        <v>226.0</v>
      </c>
      <c r="V79" s="1">
        <f t="shared" si="6"/>
        <v>177.5</v>
      </c>
      <c r="W79" s="26">
        <f t="shared" si="7"/>
        <v>208.25</v>
      </c>
      <c r="X79" s="75">
        <f t="shared" si="8"/>
        <v>-112.1430377</v>
      </c>
      <c r="Y79" s="76">
        <f t="shared" si="9"/>
        <v>199.5138678</v>
      </c>
      <c r="Z79" s="77">
        <f t="shared" si="10"/>
        <v>226</v>
      </c>
      <c r="AA79" s="78">
        <f t="shared" si="11"/>
        <v>0.1</v>
      </c>
      <c r="AB79" s="1">
        <f t="shared" si="12"/>
        <v>0.77146</v>
      </c>
      <c r="AC79" s="1">
        <f t="shared" si="13"/>
        <v>63637.7354</v>
      </c>
      <c r="AD79" s="8">
        <f t="shared" si="14"/>
        <v>44546.41478</v>
      </c>
      <c r="AE79" s="75">
        <f t="shared" si="15"/>
        <v>16346.4</v>
      </c>
      <c r="AF79" s="1">
        <f t="shared" si="16"/>
        <v>28200.01478</v>
      </c>
      <c r="AG79" s="6"/>
      <c r="AH79" s="80">
        <f t="shared" si="17"/>
        <v>9386.096667</v>
      </c>
      <c r="AI79" s="81">
        <f t="shared" si="18"/>
        <v>-42986.09667</v>
      </c>
      <c r="AJ79" s="81">
        <f t="shared" si="19"/>
        <v>-18986.09667</v>
      </c>
      <c r="AK79" s="82">
        <f t="shared" si="20"/>
        <v>-18986.09667</v>
      </c>
      <c r="AL79" s="82">
        <f t="shared" si="21"/>
        <v>-24986.09667</v>
      </c>
      <c r="AM79" s="82">
        <f t="shared" si="22"/>
        <v>-14786.08189</v>
      </c>
      <c r="AN79" s="83">
        <f t="shared" si="23"/>
        <v>9213.918113</v>
      </c>
      <c r="AO79" s="82">
        <f t="shared" si="24"/>
        <v>9213.918113</v>
      </c>
      <c r="AP79" s="82">
        <f t="shared" si="25"/>
        <v>3213.918113</v>
      </c>
      <c r="AQ79" s="13"/>
    </row>
    <row r="80" ht="15.75" customHeight="1">
      <c r="A80" s="23" t="s">
        <v>172</v>
      </c>
      <c r="B80" s="23" t="s">
        <v>169</v>
      </c>
      <c r="C80" s="23" t="s">
        <v>52</v>
      </c>
      <c r="D80" s="24">
        <v>2.0</v>
      </c>
      <c r="E80" s="24">
        <v>2000.0</v>
      </c>
      <c r="F80" s="24">
        <f t="shared" si="1"/>
        <v>0.973</v>
      </c>
      <c r="G80" s="6">
        <f t="shared" si="2"/>
        <v>23352</v>
      </c>
      <c r="H80" s="24">
        <v>342.0</v>
      </c>
      <c r="I80" s="24">
        <v>0.3918</v>
      </c>
      <c r="J80" s="24">
        <v>285.0</v>
      </c>
      <c r="K80" s="24">
        <v>428.0</v>
      </c>
      <c r="L80" s="1">
        <f t="shared" si="3"/>
        <v>143</v>
      </c>
      <c r="M80" s="1">
        <f t="shared" si="4"/>
        <v>57</v>
      </c>
      <c r="N80" s="1">
        <f t="shared" si="5"/>
        <v>0.4188811189</v>
      </c>
      <c r="O80" s="24">
        <v>0.3918</v>
      </c>
      <c r="T80" s="8"/>
      <c r="U80" s="24">
        <v>285.0</v>
      </c>
      <c r="V80" s="1">
        <f t="shared" si="6"/>
        <v>178.75</v>
      </c>
      <c r="W80" s="26">
        <f t="shared" si="7"/>
        <v>267.125</v>
      </c>
      <c r="X80" s="75">
        <f t="shared" si="8"/>
        <v>-112.9327774</v>
      </c>
      <c r="Y80" s="76">
        <f t="shared" si="9"/>
        <v>229.6231204</v>
      </c>
      <c r="Z80" s="77">
        <f t="shared" si="10"/>
        <v>285</v>
      </c>
      <c r="AA80" s="78">
        <f t="shared" si="11"/>
        <v>0.1</v>
      </c>
      <c r="AB80" s="1">
        <f t="shared" si="12"/>
        <v>0.77146</v>
      </c>
      <c r="AC80" s="1">
        <f t="shared" si="13"/>
        <v>80251.1265</v>
      </c>
      <c r="AD80" s="8">
        <f t="shared" si="14"/>
        <v>56175.78855</v>
      </c>
      <c r="AE80" s="75">
        <f t="shared" si="15"/>
        <v>23352</v>
      </c>
      <c r="AF80" s="1">
        <f t="shared" si="16"/>
        <v>32823.78855</v>
      </c>
      <c r="AG80" s="6"/>
      <c r="AH80" s="80">
        <f t="shared" si="17"/>
        <v>9386.096667</v>
      </c>
      <c r="AI80" s="81">
        <f t="shared" si="18"/>
        <v>-42986.09667</v>
      </c>
      <c r="AJ80" s="81">
        <f t="shared" si="19"/>
        <v>-18986.09667</v>
      </c>
      <c r="AK80" s="82">
        <f t="shared" si="20"/>
        <v>-18986.09667</v>
      </c>
      <c r="AL80" s="82">
        <f t="shared" si="21"/>
        <v>-24986.09667</v>
      </c>
      <c r="AM80" s="82">
        <f t="shared" si="22"/>
        <v>-10162.30812</v>
      </c>
      <c r="AN80" s="83">
        <f t="shared" si="23"/>
        <v>13837.69188</v>
      </c>
      <c r="AO80" s="82">
        <f t="shared" si="24"/>
        <v>13837.69188</v>
      </c>
      <c r="AP80" s="82">
        <f t="shared" si="25"/>
        <v>7837.691883</v>
      </c>
      <c r="AQ80" s="13"/>
    </row>
    <row r="81" ht="15.75" customHeight="1">
      <c r="A81" s="23" t="s">
        <v>173</v>
      </c>
      <c r="B81" s="23" t="s">
        <v>174</v>
      </c>
      <c r="C81" s="23" t="s">
        <v>43</v>
      </c>
      <c r="D81" s="24">
        <v>1.0</v>
      </c>
      <c r="E81" s="24">
        <v>1000.0</v>
      </c>
      <c r="F81" s="24">
        <f t="shared" si="1"/>
        <v>0.973</v>
      </c>
      <c r="G81" s="6">
        <f t="shared" si="2"/>
        <v>11676</v>
      </c>
      <c r="H81" s="24">
        <v>229.0</v>
      </c>
      <c r="I81" s="24">
        <v>0.589</v>
      </c>
      <c r="J81" s="24">
        <v>91.0</v>
      </c>
      <c r="K81" s="24">
        <v>342.0</v>
      </c>
      <c r="L81" s="1">
        <f t="shared" si="3"/>
        <v>251</v>
      </c>
      <c r="M81" s="1">
        <f t="shared" si="4"/>
        <v>138</v>
      </c>
      <c r="N81" s="1">
        <f t="shared" si="5"/>
        <v>0.5398406375</v>
      </c>
      <c r="O81" s="24">
        <v>0.589</v>
      </c>
      <c r="T81" s="8"/>
      <c r="U81" s="24">
        <v>91.0</v>
      </c>
      <c r="V81" s="1">
        <f t="shared" si="6"/>
        <v>313.75</v>
      </c>
      <c r="W81" s="26">
        <f t="shared" si="7"/>
        <v>59.625</v>
      </c>
      <c r="X81" s="75">
        <f t="shared" si="8"/>
        <v>-198.2246652</v>
      </c>
      <c r="Y81" s="76">
        <f t="shared" si="9"/>
        <v>198.4224002</v>
      </c>
      <c r="Z81" s="77">
        <f t="shared" si="10"/>
        <v>198.4224002</v>
      </c>
      <c r="AA81" s="78">
        <f t="shared" si="11"/>
        <v>0.442382152</v>
      </c>
      <c r="AB81" s="1">
        <f t="shared" si="12"/>
        <v>0.5004987649</v>
      </c>
      <c r="AC81" s="1">
        <f t="shared" si="13"/>
        <v>36248.21067</v>
      </c>
      <c r="AD81" s="8">
        <f t="shared" si="14"/>
        <v>25373.74747</v>
      </c>
      <c r="AE81" s="75">
        <f t="shared" si="15"/>
        <v>11676</v>
      </c>
      <c r="AF81" s="1">
        <f t="shared" si="16"/>
        <v>13697.74747</v>
      </c>
      <c r="AG81" s="6"/>
      <c r="AH81" s="80">
        <f t="shared" si="17"/>
        <v>6089.40164</v>
      </c>
      <c r="AI81" s="81">
        <f t="shared" si="18"/>
        <v>-39689.40164</v>
      </c>
      <c r="AJ81" s="81">
        <f t="shared" si="19"/>
        <v>-15689.40164</v>
      </c>
      <c r="AK81" s="82">
        <f t="shared" si="20"/>
        <v>-15689.40164</v>
      </c>
      <c r="AL81" s="82">
        <f t="shared" si="21"/>
        <v>-21689.40164</v>
      </c>
      <c r="AM81" s="82">
        <f t="shared" si="22"/>
        <v>-25991.65417</v>
      </c>
      <c r="AN81" s="83">
        <f t="shared" si="23"/>
        <v>-1991.65417</v>
      </c>
      <c r="AO81" s="82">
        <f t="shared" si="24"/>
        <v>-1991.65417</v>
      </c>
      <c r="AP81" s="82">
        <f t="shared" si="25"/>
        <v>-7991.65417</v>
      </c>
      <c r="AQ81" s="13"/>
    </row>
    <row r="82" ht="15.75" customHeight="1">
      <c r="A82" s="23" t="s">
        <v>175</v>
      </c>
      <c r="B82" s="23" t="s">
        <v>176</v>
      </c>
      <c r="C82" s="23" t="s">
        <v>43</v>
      </c>
      <c r="D82" s="24">
        <v>2.0</v>
      </c>
      <c r="E82" s="24">
        <v>2500.0</v>
      </c>
      <c r="F82" s="24">
        <f t="shared" si="1"/>
        <v>0.973</v>
      </c>
      <c r="G82" s="6">
        <f t="shared" si="2"/>
        <v>29190</v>
      </c>
      <c r="H82" s="24">
        <v>392.0</v>
      </c>
      <c r="I82" s="24">
        <v>0.2932</v>
      </c>
      <c r="J82" s="24">
        <v>173.0</v>
      </c>
      <c r="K82" s="24">
        <v>581.0</v>
      </c>
      <c r="L82" s="1">
        <f t="shared" si="3"/>
        <v>408</v>
      </c>
      <c r="M82" s="1">
        <f t="shared" si="4"/>
        <v>219</v>
      </c>
      <c r="N82" s="1">
        <f t="shared" si="5"/>
        <v>0.5294117647</v>
      </c>
      <c r="O82" s="24">
        <v>0.2932</v>
      </c>
      <c r="T82" s="8"/>
      <c r="U82" s="24">
        <v>173.0</v>
      </c>
      <c r="V82" s="1">
        <f t="shared" si="6"/>
        <v>510</v>
      </c>
      <c r="W82" s="26">
        <f t="shared" si="7"/>
        <v>122</v>
      </c>
      <c r="X82" s="75">
        <f t="shared" si="8"/>
        <v>-322.2137983</v>
      </c>
      <c r="Y82" s="76">
        <f t="shared" si="9"/>
        <v>335.0750569</v>
      </c>
      <c r="Z82" s="77">
        <f t="shared" si="10"/>
        <v>335.0750569</v>
      </c>
      <c r="AA82" s="78">
        <f t="shared" si="11"/>
        <v>0.4177942291</v>
      </c>
      <c r="AB82" s="1">
        <f t="shared" si="12"/>
        <v>0.5199576471</v>
      </c>
      <c r="AC82" s="1">
        <f t="shared" si="13"/>
        <v>63592.06593</v>
      </c>
      <c r="AD82" s="8">
        <f t="shared" si="14"/>
        <v>44514.44615</v>
      </c>
      <c r="AE82" s="75">
        <f t="shared" si="15"/>
        <v>29190</v>
      </c>
      <c r="AF82" s="1">
        <f t="shared" si="16"/>
        <v>15324.44615</v>
      </c>
      <c r="AG82" s="6"/>
      <c r="AH82" s="80">
        <f t="shared" si="17"/>
        <v>6326.151373</v>
      </c>
      <c r="AI82" s="81">
        <f t="shared" si="18"/>
        <v>-39926.15137</v>
      </c>
      <c r="AJ82" s="81">
        <f t="shared" si="19"/>
        <v>-15926.15137</v>
      </c>
      <c r="AK82" s="82">
        <f t="shared" si="20"/>
        <v>-15926.15137</v>
      </c>
      <c r="AL82" s="82">
        <f t="shared" si="21"/>
        <v>-21926.15137</v>
      </c>
      <c r="AM82" s="82">
        <f t="shared" si="22"/>
        <v>-24601.70522</v>
      </c>
      <c r="AN82" s="83">
        <f t="shared" si="23"/>
        <v>-601.7052243</v>
      </c>
      <c r="AO82" s="82">
        <f t="shared" si="24"/>
        <v>-601.7052243</v>
      </c>
      <c r="AP82" s="82">
        <f t="shared" si="25"/>
        <v>-6601.705224</v>
      </c>
      <c r="AQ82" s="13"/>
    </row>
    <row r="83" ht="15.75" customHeight="1">
      <c r="A83" s="23" t="s">
        <v>177</v>
      </c>
      <c r="B83" s="23" t="s">
        <v>174</v>
      </c>
      <c r="C83" s="23" t="s">
        <v>43</v>
      </c>
      <c r="D83" s="24">
        <v>2.0</v>
      </c>
      <c r="E83" s="24">
        <v>1400.0</v>
      </c>
      <c r="F83" s="24">
        <f t="shared" si="1"/>
        <v>0.973</v>
      </c>
      <c r="G83" s="6">
        <f t="shared" si="2"/>
        <v>16346.4</v>
      </c>
      <c r="H83" s="24">
        <v>322.0</v>
      </c>
      <c r="I83" s="24">
        <v>0.2712</v>
      </c>
      <c r="J83" s="24">
        <v>168.0</v>
      </c>
      <c r="K83" s="24">
        <v>392.0</v>
      </c>
      <c r="L83" s="1">
        <f t="shared" si="3"/>
        <v>224</v>
      </c>
      <c r="M83" s="1">
        <f t="shared" si="4"/>
        <v>154</v>
      </c>
      <c r="N83" s="1">
        <f t="shared" si="5"/>
        <v>0.65</v>
      </c>
      <c r="O83" s="24">
        <v>0.2712</v>
      </c>
      <c r="T83" s="8"/>
      <c r="U83" s="24">
        <v>168.0</v>
      </c>
      <c r="V83" s="1">
        <f t="shared" si="6"/>
        <v>280</v>
      </c>
      <c r="W83" s="26">
        <f t="shared" si="7"/>
        <v>140</v>
      </c>
      <c r="X83" s="75">
        <f t="shared" si="8"/>
        <v>-176.9016932</v>
      </c>
      <c r="Y83" s="76">
        <f t="shared" si="9"/>
        <v>220.4725802</v>
      </c>
      <c r="Z83" s="77">
        <f t="shared" si="10"/>
        <v>220.4725802</v>
      </c>
      <c r="AA83" s="78">
        <f t="shared" si="11"/>
        <v>0.2874020723</v>
      </c>
      <c r="AB83" s="1">
        <f t="shared" si="12"/>
        <v>0.62315</v>
      </c>
      <c r="AC83" s="1">
        <f t="shared" si="13"/>
        <v>50146.43326</v>
      </c>
      <c r="AD83" s="8">
        <f t="shared" si="14"/>
        <v>35102.50328</v>
      </c>
      <c r="AE83" s="75">
        <f t="shared" si="15"/>
        <v>16346.4</v>
      </c>
      <c r="AF83" s="1">
        <f t="shared" si="16"/>
        <v>18756.10328</v>
      </c>
      <c r="AG83" s="6"/>
      <c r="AH83" s="80">
        <f t="shared" si="17"/>
        <v>7581.658333</v>
      </c>
      <c r="AI83" s="81">
        <f t="shared" si="18"/>
        <v>-41181.65833</v>
      </c>
      <c r="AJ83" s="81">
        <f t="shared" si="19"/>
        <v>-17181.65833</v>
      </c>
      <c r="AK83" s="82">
        <f t="shared" si="20"/>
        <v>-17181.65833</v>
      </c>
      <c r="AL83" s="82">
        <f t="shared" si="21"/>
        <v>-23181.65833</v>
      </c>
      <c r="AM83" s="82">
        <f t="shared" si="22"/>
        <v>-22425.55505</v>
      </c>
      <c r="AN83" s="83">
        <f t="shared" si="23"/>
        <v>1574.444946</v>
      </c>
      <c r="AO83" s="82">
        <f t="shared" si="24"/>
        <v>1574.444946</v>
      </c>
      <c r="AP83" s="82">
        <f t="shared" si="25"/>
        <v>-4425.555054</v>
      </c>
      <c r="AQ83" s="13"/>
    </row>
    <row r="84" ht="15.75" customHeight="1">
      <c r="A84" s="23" t="s">
        <v>178</v>
      </c>
      <c r="B84" s="23" t="s">
        <v>174</v>
      </c>
      <c r="C84" s="23" t="s">
        <v>52</v>
      </c>
      <c r="D84" s="24">
        <v>1.0</v>
      </c>
      <c r="E84" s="24">
        <v>1300.0</v>
      </c>
      <c r="F84" s="24">
        <f t="shared" si="1"/>
        <v>0.973</v>
      </c>
      <c r="G84" s="6">
        <f t="shared" si="2"/>
        <v>15178.8</v>
      </c>
      <c r="H84" s="24">
        <v>257.0</v>
      </c>
      <c r="I84" s="24">
        <v>0.5507</v>
      </c>
      <c r="J84" s="24">
        <v>155.0</v>
      </c>
      <c r="K84" s="24">
        <v>494.0</v>
      </c>
      <c r="L84" s="1">
        <f t="shared" si="3"/>
        <v>339</v>
      </c>
      <c r="M84" s="1">
        <f t="shared" si="4"/>
        <v>102</v>
      </c>
      <c r="N84" s="1">
        <f t="shared" si="5"/>
        <v>0.3407079646</v>
      </c>
      <c r="O84" s="24">
        <v>0.5507</v>
      </c>
      <c r="T84" s="8"/>
      <c r="U84" s="24">
        <v>155.0</v>
      </c>
      <c r="V84" s="1">
        <f t="shared" si="6"/>
        <v>423.75</v>
      </c>
      <c r="W84" s="26">
        <f t="shared" si="7"/>
        <v>112.625</v>
      </c>
      <c r="X84" s="75">
        <f t="shared" si="8"/>
        <v>-267.7217589</v>
      </c>
      <c r="Y84" s="76">
        <f t="shared" si="9"/>
        <v>284.0366281</v>
      </c>
      <c r="Z84" s="77">
        <f t="shared" si="10"/>
        <v>284.0366281</v>
      </c>
      <c r="AA84" s="78">
        <f t="shared" si="11"/>
        <v>0.4045112168</v>
      </c>
      <c r="AB84" s="1">
        <f t="shared" si="12"/>
        <v>0.530469823</v>
      </c>
      <c r="AC84" s="1">
        <f t="shared" si="13"/>
        <v>54995.59385</v>
      </c>
      <c r="AD84" s="8">
        <f t="shared" si="14"/>
        <v>38496.91569</v>
      </c>
      <c r="AE84" s="75">
        <f t="shared" si="15"/>
        <v>15178.8</v>
      </c>
      <c r="AF84" s="1">
        <f t="shared" si="16"/>
        <v>23318.11569</v>
      </c>
      <c r="AG84" s="6"/>
      <c r="AH84" s="80">
        <f t="shared" si="17"/>
        <v>6454.049513</v>
      </c>
      <c r="AI84" s="81">
        <f t="shared" si="18"/>
        <v>-40054.04951</v>
      </c>
      <c r="AJ84" s="81">
        <f t="shared" si="19"/>
        <v>-16054.04951</v>
      </c>
      <c r="AK84" s="82">
        <f t="shared" si="20"/>
        <v>-16054.04951</v>
      </c>
      <c r="AL84" s="82">
        <f t="shared" si="21"/>
        <v>-22054.04951</v>
      </c>
      <c r="AM84" s="82">
        <f t="shared" si="22"/>
        <v>-16735.93382</v>
      </c>
      <c r="AN84" s="83">
        <f t="shared" si="23"/>
        <v>7264.066179</v>
      </c>
      <c r="AO84" s="82">
        <f t="shared" si="24"/>
        <v>7264.066179</v>
      </c>
      <c r="AP84" s="82">
        <f t="shared" si="25"/>
        <v>1264.066179</v>
      </c>
      <c r="AQ84" s="13"/>
    </row>
    <row r="85" ht="15.75" customHeight="1">
      <c r="A85" s="23" t="s">
        <v>179</v>
      </c>
      <c r="B85" s="23" t="s">
        <v>174</v>
      </c>
      <c r="C85" s="23" t="s">
        <v>52</v>
      </c>
      <c r="D85" s="24">
        <v>2.0</v>
      </c>
      <c r="E85" s="24">
        <v>1800.0</v>
      </c>
      <c r="F85" s="24">
        <f t="shared" si="1"/>
        <v>0.973</v>
      </c>
      <c r="G85" s="6">
        <f t="shared" si="2"/>
        <v>21016.8</v>
      </c>
      <c r="H85" s="24">
        <v>286.0</v>
      </c>
      <c r="I85" s="24">
        <v>0.4521</v>
      </c>
      <c r="J85" s="24">
        <v>151.0</v>
      </c>
      <c r="K85" s="24">
        <v>391.0</v>
      </c>
      <c r="L85" s="1">
        <f t="shared" si="3"/>
        <v>240</v>
      </c>
      <c r="M85" s="1">
        <f t="shared" si="4"/>
        <v>135</v>
      </c>
      <c r="N85" s="1">
        <f t="shared" si="5"/>
        <v>0.55</v>
      </c>
      <c r="O85" s="24">
        <v>0.4521</v>
      </c>
      <c r="T85" s="8"/>
      <c r="U85" s="24">
        <v>151.0</v>
      </c>
      <c r="V85" s="1">
        <f t="shared" si="6"/>
        <v>300</v>
      </c>
      <c r="W85" s="26">
        <f t="shared" si="7"/>
        <v>121</v>
      </c>
      <c r="X85" s="75">
        <f t="shared" si="8"/>
        <v>-189.5375284</v>
      </c>
      <c r="Y85" s="76">
        <f t="shared" si="9"/>
        <v>221.7206217</v>
      </c>
      <c r="Z85" s="77">
        <f t="shared" si="10"/>
        <v>221.7206217</v>
      </c>
      <c r="AA85" s="78">
        <f t="shared" si="11"/>
        <v>0.3357354056</v>
      </c>
      <c r="AB85" s="1">
        <f t="shared" si="12"/>
        <v>0.584899</v>
      </c>
      <c r="AC85" s="1">
        <f t="shared" si="13"/>
        <v>47334.72201</v>
      </c>
      <c r="AD85" s="8">
        <f t="shared" si="14"/>
        <v>33134.30541</v>
      </c>
      <c r="AE85" s="75">
        <f t="shared" si="15"/>
        <v>21016.8</v>
      </c>
      <c r="AF85" s="1">
        <f t="shared" si="16"/>
        <v>12117.50541</v>
      </c>
      <c r="AG85" s="6"/>
      <c r="AH85" s="80">
        <f t="shared" si="17"/>
        <v>7116.271167</v>
      </c>
      <c r="AI85" s="81">
        <f t="shared" si="18"/>
        <v>-40716.27117</v>
      </c>
      <c r="AJ85" s="81">
        <f t="shared" si="19"/>
        <v>-16716.27117</v>
      </c>
      <c r="AK85" s="82">
        <f t="shared" si="20"/>
        <v>-16716.27117</v>
      </c>
      <c r="AL85" s="82">
        <f t="shared" si="21"/>
        <v>-22716.27117</v>
      </c>
      <c r="AM85" s="82">
        <f t="shared" si="22"/>
        <v>-28598.76576</v>
      </c>
      <c r="AN85" s="83">
        <f t="shared" si="23"/>
        <v>-4598.765757</v>
      </c>
      <c r="AO85" s="82">
        <f t="shared" si="24"/>
        <v>-4598.765757</v>
      </c>
      <c r="AP85" s="82">
        <f t="shared" si="25"/>
        <v>-10598.76576</v>
      </c>
      <c r="AQ85" s="13"/>
    </row>
    <row r="86" ht="15.75" customHeight="1">
      <c r="A86" s="23" t="s">
        <v>180</v>
      </c>
      <c r="B86" s="23" t="s">
        <v>181</v>
      </c>
      <c r="C86" s="23" t="s">
        <v>43</v>
      </c>
      <c r="D86" s="24">
        <v>1.0</v>
      </c>
      <c r="E86" s="24">
        <v>700.0</v>
      </c>
      <c r="F86" s="24">
        <f t="shared" si="1"/>
        <v>0.973</v>
      </c>
      <c r="G86" s="6">
        <f t="shared" si="2"/>
        <v>8173.2</v>
      </c>
      <c r="H86" s="24">
        <v>180.0</v>
      </c>
      <c r="I86" s="24">
        <v>0.5178</v>
      </c>
      <c r="J86" s="24">
        <v>99.0</v>
      </c>
      <c r="K86" s="24">
        <v>265.0</v>
      </c>
      <c r="L86" s="1">
        <f t="shared" si="3"/>
        <v>166</v>
      </c>
      <c r="M86" s="1">
        <f t="shared" si="4"/>
        <v>81</v>
      </c>
      <c r="N86" s="1">
        <f t="shared" si="5"/>
        <v>0.4903614458</v>
      </c>
      <c r="O86" s="24">
        <v>0.5178</v>
      </c>
      <c r="T86" s="8"/>
      <c r="U86" s="24">
        <v>99.0</v>
      </c>
      <c r="V86" s="1">
        <f t="shared" si="6"/>
        <v>207.5</v>
      </c>
      <c r="W86" s="26">
        <f t="shared" si="7"/>
        <v>78.25</v>
      </c>
      <c r="X86" s="75">
        <f t="shared" si="8"/>
        <v>-131.0967905</v>
      </c>
      <c r="Y86" s="76">
        <f t="shared" si="9"/>
        <v>150.63593</v>
      </c>
      <c r="Z86" s="77">
        <f t="shared" si="10"/>
        <v>150.63593</v>
      </c>
      <c r="AA86" s="78">
        <f t="shared" si="11"/>
        <v>0.3488478554</v>
      </c>
      <c r="AB86" s="1">
        <f t="shared" si="12"/>
        <v>0.5745218072</v>
      </c>
      <c r="AC86" s="1">
        <f t="shared" si="13"/>
        <v>31588.42376</v>
      </c>
      <c r="AD86" s="8">
        <f t="shared" si="14"/>
        <v>22111.89663</v>
      </c>
      <c r="AE86" s="75">
        <f t="shared" si="15"/>
        <v>8173.2</v>
      </c>
      <c r="AF86" s="1">
        <f t="shared" si="16"/>
        <v>13938.69663</v>
      </c>
      <c r="AG86" s="6"/>
      <c r="AH86" s="80">
        <f t="shared" si="17"/>
        <v>6990.015321</v>
      </c>
      <c r="AI86" s="81">
        <f t="shared" si="18"/>
        <v>-40590.01532</v>
      </c>
      <c r="AJ86" s="81">
        <f t="shared" si="19"/>
        <v>-16590.01532</v>
      </c>
      <c r="AK86" s="82">
        <f t="shared" si="20"/>
        <v>-16590.01532</v>
      </c>
      <c r="AL86" s="82">
        <f t="shared" si="21"/>
        <v>-22590.01532</v>
      </c>
      <c r="AM86" s="82">
        <f t="shared" si="22"/>
        <v>-26651.31869</v>
      </c>
      <c r="AN86" s="83">
        <f t="shared" si="23"/>
        <v>-2651.31869</v>
      </c>
      <c r="AO86" s="82">
        <f t="shared" si="24"/>
        <v>-2651.31869</v>
      </c>
      <c r="AP86" s="82">
        <f t="shared" si="25"/>
        <v>-8651.31869</v>
      </c>
      <c r="AQ86" s="13"/>
    </row>
    <row r="87" ht="15.75" customHeight="1">
      <c r="A87" s="23" t="s">
        <v>182</v>
      </c>
      <c r="B87" s="23" t="s">
        <v>181</v>
      </c>
      <c r="C87" s="23" t="s">
        <v>43</v>
      </c>
      <c r="D87" s="24">
        <v>2.0</v>
      </c>
      <c r="E87" s="24">
        <v>900.0</v>
      </c>
      <c r="F87" s="24">
        <f t="shared" si="1"/>
        <v>0.973</v>
      </c>
      <c r="G87" s="6">
        <f t="shared" si="2"/>
        <v>10508.4</v>
      </c>
      <c r="H87" s="24">
        <v>230.0</v>
      </c>
      <c r="I87" s="24">
        <v>0.5205</v>
      </c>
      <c r="J87" s="24">
        <v>154.0</v>
      </c>
      <c r="K87" s="24">
        <v>286.0</v>
      </c>
      <c r="L87" s="1">
        <f t="shared" si="3"/>
        <v>132</v>
      </c>
      <c r="M87" s="1">
        <f t="shared" si="4"/>
        <v>76</v>
      </c>
      <c r="N87" s="1">
        <f t="shared" si="5"/>
        <v>0.5606060606</v>
      </c>
      <c r="O87" s="24">
        <v>0.5205</v>
      </c>
      <c r="T87" s="8"/>
      <c r="U87" s="24">
        <v>154.0</v>
      </c>
      <c r="V87" s="1">
        <f t="shared" si="6"/>
        <v>165</v>
      </c>
      <c r="W87" s="26">
        <f t="shared" si="7"/>
        <v>137.5</v>
      </c>
      <c r="X87" s="75">
        <f t="shared" si="8"/>
        <v>-104.2456406</v>
      </c>
      <c r="Y87" s="76">
        <f t="shared" si="9"/>
        <v>157.4213419</v>
      </c>
      <c r="Z87" s="77">
        <f t="shared" si="10"/>
        <v>157.4213419</v>
      </c>
      <c r="AA87" s="78">
        <f t="shared" si="11"/>
        <v>0.1207354056</v>
      </c>
      <c r="AB87" s="1">
        <f t="shared" si="12"/>
        <v>0.75505</v>
      </c>
      <c r="AC87" s="1">
        <f t="shared" si="13"/>
        <v>43384.25924</v>
      </c>
      <c r="AD87" s="8">
        <f t="shared" si="14"/>
        <v>30368.98147</v>
      </c>
      <c r="AE87" s="75">
        <f t="shared" si="15"/>
        <v>10508.4</v>
      </c>
      <c r="AF87" s="1">
        <f t="shared" si="16"/>
        <v>19860.58147</v>
      </c>
      <c r="AG87" s="6"/>
      <c r="AH87" s="80">
        <f t="shared" si="17"/>
        <v>9186.441667</v>
      </c>
      <c r="AI87" s="81">
        <f t="shared" si="18"/>
        <v>-42786.44167</v>
      </c>
      <c r="AJ87" s="81">
        <f t="shared" si="19"/>
        <v>-18786.44167</v>
      </c>
      <c r="AK87" s="82">
        <f t="shared" si="20"/>
        <v>-18786.44167</v>
      </c>
      <c r="AL87" s="82">
        <f t="shared" si="21"/>
        <v>-24786.44167</v>
      </c>
      <c r="AM87" s="82">
        <f t="shared" si="22"/>
        <v>-22925.8602</v>
      </c>
      <c r="AN87" s="83">
        <f t="shared" si="23"/>
        <v>1074.139802</v>
      </c>
      <c r="AO87" s="82">
        <f t="shared" si="24"/>
        <v>1074.139802</v>
      </c>
      <c r="AP87" s="82">
        <f t="shared" si="25"/>
        <v>-4925.860198</v>
      </c>
      <c r="AQ87" s="13"/>
    </row>
    <row r="88" ht="15.75" customHeight="1">
      <c r="A88" s="23" t="s">
        <v>183</v>
      </c>
      <c r="B88" s="23" t="s">
        <v>181</v>
      </c>
      <c r="C88" s="23" t="s">
        <v>52</v>
      </c>
      <c r="D88" s="24">
        <v>1.0</v>
      </c>
      <c r="E88" s="24">
        <v>1000.0</v>
      </c>
      <c r="F88" s="24">
        <f t="shared" si="1"/>
        <v>0.973</v>
      </c>
      <c r="G88" s="6">
        <f t="shared" si="2"/>
        <v>11676</v>
      </c>
      <c r="H88" s="24">
        <v>221.0</v>
      </c>
      <c r="I88" s="24">
        <v>0.6301</v>
      </c>
      <c r="J88" s="24">
        <v>190.0</v>
      </c>
      <c r="K88" s="24">
        <v>462.0</v>
      </c>
      <c r="L88" s="1">
        <f t="shared" si="3"/>
        <v>272</v>
      </c>
      <c r="M88" s="1">
        <f t="shared" si="4"/>
        <v>31</v>
      </c>
      <c r="N88" s="1">
        <f t="shared" si="5"/>
        <v>0.1911764706</v>
      </c>
      <c r="O88" s="24">
        <v>0.6301</v>
      </c>
      <c r="T88" s="8"/>
      <c r="U88" s="24">
        <v>190.0</v>
      </c>
      <c r="V88" s="1">
        <f t="shared" si="6"/>
        <v>340</v>
      </c>
      <c r="W88" s="26">
        <f t="shared" si="7"/>
        <v>156</v>
      </c>
      <c r="X88" s="75">
        <f t="shared" si="8"/>
        <v>-214.8091989</v>
      </c>
      <c r="Y88" s="76">
        <f t="shared" si="9"/>
        <v>260.7167046</v>
      </c>
      <c r="Z88" s="77">
        <f t="shared" si="10"/>
        <v>260.7167046</v>
      </c>
      <c r="AA88" s="78">
        <f t="shared" si="11"/>
        <v>0.3079903076</v>
      </c>
      <c r="AB88" s="1">
        <f t="shared" si="12"/>
        <v>0.6068564706</v>
      </c>
      <c r="AC88" s="1">
        <f t="shared" si="13"/>
        <v>57749.43099</v>
      </c>
      <c r="AD88" s="8">
        <f t="shared" si="14"/>
        <v>40424.6017</v>
      </c>
      <c r="AE88" s="75">
        <f t="shared" si="15"/>
        <v>11676</v>
      </c>
      <c r="AF88" s="1">
        <f t="shared" si="16"/>
        <v>28748.6017</v>
      </c>
      <c r="AG88" s="6"/>
      <c r="AH88" s="80">
        <f t="shared" si="17"/>
        <v>7383.420392</v>
      </c>
      <c r="AI88" s="81">
        <f t="shared" si="18"/>
        <v>-40983.42039</v>
      </c>
      <c r="AJ88" s="81">
        <f t="shared" si="19"/>
        <v>-16983.42039</v>
      </c>
      <c r="AK88" s="82">
        <f t="shared" si="20"/>
        <v>-16983.42039</v>
      </c>
      <c r="AL88" s="82">
        <f t="shared" si="21"/>
        <v>-22983.42039</v>
      </c>
      <c r="AM88" s="82">
        <f t="shared" si="22"/>
        <v>-12234.8187</v>
      </c>
      <c r="AN88" s="83">
        <f t="shared" si="23"/>
        <v>11765.1813</v>
      </c>
      <c r="AO88" s="82">
        <f t="shared" si="24"/>
        <v>11765.1813</v>
      </c>
      <c r="AP88" s="82">
        <f t="shared" si="25"/>
        <v>5765.181304</v>
      </c>
      <c r="AQ88" s="13"/>
    </row>
    <row r="89" ht="15.75" customHeight="1">
      <c r="A89" s="23" t="s">
        <v>184</v>
      </c>
      <c r="B89" s="23" t="s">
        <v>181</v>
      </c>
      <c r="C89" s="23" t="s">
        <v>52</v>
      </c>
      <c r="D89" s="24">
        <v>2.0</v>
      </c>
      <c r="E89" s="24">
        <v>1200.0</v>
      </c>
      <c r="F89" s="24">
        <f t="shared" si="1"/>
        <v>0.973</v>
      </c>
      <c r="G89" s="6">
        <f t="shared" si="2"/>
        <v>14011.2</v>
      </c>
      <c r="H89" s="24">
        <v>316.0</v>
      </c>
      <c r="I89" s="24">
        <v>0.3699</v>
      </c>
      <c r="J89" s="24">
        <v>205.0</v>
      </c>
      <c r="K89" s="24">
        <v>411.0</v>
      </c>
      <c r="L89" s="1">
        <f t="shared" si="3"/>
        <v>206</v>
      </c>
      <c r="M89" s="1">
        <f t="shared" si="4"/>
        <v>111</v>
      </c>
      <c r="N89" s="1">
        <f t="shared" si="5"/>
        <v>0.5310679612</v>
      </c>
      <c r="O89" s="24">
        <v>0.3699</v>
      </c>
      <c r="T89" s="8"/>
      <c r="U89" s="24">
        <v>205.0</v>
      </c>
      <c r="V89" s="1">
        <f t="shared" si="6"/>
        <v>257.5</v>
      </c>
      <c r="W89" s="26">
        <f t="shared" si="7"/>
        <v>179.25</v>
      </c>
      <c r="X89" s="75">
        <f t="shared" si="8"/>
        <v>-162.6863786</v>
      </c>
      <c r="Y89" s="76">
        <f t="shared" si="9"/>
        <v>228.0060336</v>
      </c>
      <c r="Z89" s="77">
        <f t="shared" si="10"/>
        <v>228.0060336</v>
      </c>
      <c r="AA89" s="78">
        <f t="shared" si="11"/>
        <v>0.1893438198</v>
      </c>
      <c r="AB89" s="1">
        <f t="shared" si="12"/>
        <v>0.700753301</v>
      </c>
      <c r="AC89" s="1">
        <f t="shared" si="13"/>
        <v>58318.23295</v>
      </c>
      <c r="AD89" s="8">
        <f t="shared" si="14"/>
        <v>40822.76307</v>
      </c>
      <c r="AE89" s="75">
        <f t="shared" si="15"/>
        <v>14011.2</v>
      </c>
      <c r="AF89" s="1">
        <f t="shared" si="16"/>
        <v>26811.56307</v>
      </c>
      <c r="AG89" s="6"/>
      <c r="AH89" s="80">
        <f t="shared" si="17"/>
        <v>8525.831828</v>
      </c>
      <c r="AI89" s="81">
        <f t="shared" si="18"/>
        <v>-42125.83183</v>
      </c>
      <c r="AJ89" s="81">
        <f t="shared" si="19"/>
        <v>-18125.83183</v>
      </c>
      <c r="AK89" s="82">
        <f t="shared" si="20"/>
        <v>-18125.83183</v>
      </c>
      <c r="AL89" s="82">
        <f t="shared" si="21"/>
        <v>-24125.83183</v>
      </c>
      <c r="AM89" s="82">
        <f t="shared" si="22"/>
        <v>-15314.26876</v>
      </c>
      <c r="AN89" s="83">
        <f t="shared" si="23"/>
        <v>8685.731239</v>
      </c>
      <c r="AO89" s="82">
        <f t="shared" si="24"/>
        <v>8685.731239</v>
      </c>
      <c r="AP89" s="82">
        <f t="shared" si="25"/>
        <v>2685.731239</v>
      </c>
      <c r="AQ89" s="13"/>
    </row>
    <row r="90" ht="15.75" customHeight="1">
      <c r="A90" s="23" t="s">
        <v>185</v>
      </c>
      <c r="B90" s="23" t="s">
        <v>186</v>
      </c>
      <c r="C90" s="23" t="s">
        <v>43</v>
      </c>
      <c r="D90" s="24">
        <v>1.0</v>
      </c>
      <c r="E90" s="24">
        <v>700.0</v>
      </c>
      <c r="F90" s="24">
        <f t="shared" si="1"/>
        <v>0.973</v>
      </c>
      <c r="G90" s="6">
        <f t="shared" si="2"/>
        <v>8173.2</v>
      </c>
      <c r="H90" s="24">
        <v>245.0</v>
      </c>
      <c r="I90" s="24">
        <v>0.5699</v>
      </c>
      <c r="J90" s="24">
        <v>192.0</v>
      </c>
      <c r="K90" s="24">
        <v>313.0</v>
      </c>
      <c r="L90" s="1">
        <f t="shared" si="3"/>
        <v>121</v>
      </c>
      <c r="M90" s="1">
        <f t="shared" si="4"/>
        <v>53</v>
      </c>
      <c r="N90" s="1">
        <f t="shared" si="5"/>
        <v>0.4504132231</v>
      </c>
      <c r="O90" s="24">
        <v>0.5699</v>
      </c>
      <c r="T90" s="8"/>
      <c r="U90" s="24">
        <v>192.0</v>
      </c>
      <c r="V90" s="1">
        <f t="shared" si="6"/>
        <v>151.25</v>
      </c>
      <c r="W90" s="26">
        <f t="shared" si="7"/>
        <v>176.875</v>
      </c>
      <c r="X90" s="75">
        <f t="shared" si="8"/>
        <v>-95.55850392</v>
      </c>
      <c r="Y90" s="76">
        <f t="shared" si="9"/>
        <v>169.7195634</v>
      </c>
      <c r="Z90" s="77">
        <f t="shared" si="10"/>
        <v>192</v>
      </c>
      <c r="AA90" s="78">
        <f t="shared" si="11"/>
        <v>0.1</v>
      </c>
      <c r="AB90" s="1">
        <f t="shared" si="12"/>
        <v>0.77146</v>
      </c>
      <c r="AC90" s="1">
        <f t="shared" si="13"/>
        <v>54063.9168</v>
      </c>
      <c r="AD90" s="8">
        <f t="shared" si="14"/>
        <v>37844.74176</v>
      </c>
      <c r="AE90" s="75">
        <f t="shared" si="15"/>
        <v>8173.2</v>
      </c>
      <c r="AF90" s="1">
        <f t="shared" si="16"/>
        <v>29671.54176</v>
      </c>
      <c r="AG90" s="6"/>
      <c r="AH90" s="80">
        <f t="shared" si="17"/>
        <v>9386.096667</v>
      </c>
      <c r="AI90" s="81">
        <f t="shared" si="18"/>
        <v>-42986.09667</v>
      </c>
      <c r="AJ90" s="81">
        <f t="shared" si="19"/>
        <v>-18986.09667</v>
      </c>
      <c r="AK90" s="82">
        <f t="shared" si="20"/>
        <v>-18986.09667</v>
      </c>
      <c r="AL90" s="82">
        <f t="shared" si="21"/>
        <v>-24986.09667</v>
      </c>
      <c r="AM90" s="82">
        <f t="shared" si="22"/>
        <v>-13314.55491</v>
      </c>
      <c r="AN90" s="83">
        <f t="shared" si="23"/>
        <v>10685.44509</v>
      </c>
      <c r="AO90" s="82">
        <f t="shared" si="24"/>
        <v>10685.44509</v>
      </c>
      <c r="AP90" s="82">
        <f t="shared" si="25"/>
        <v>4685.445093</v>
      </c>
      <c r="AQ90" s="13"/>
    </row>
    <row r="91" ht="15.75" customHeight="1">
      <c r="A91" s="23" t="s">
        <v>187</v>
      </c>
      <c r="B91" s="23" t="s">
        <v>186</v>
      </c>
      <c r="C91" s="23" t="s">
        <v>43</v>
      </c>
      <c r="D91" s="24">
        <v>2.0</v>
      </c>
      <c r="E91" s="24">
        <v>1000.0</v>
      </c>
      <c r="F91" s="24">
        <f t="shared" si="1"/>
        <v>0.973</v>
      </c>
      <c r="G91" s="6">
        <f t="shared" si="2"/>
        <v>11676</v>
      </c>
      <c r="H91" s="24">
        <v>266.0</v>
      </c>
      <c r="I91" s="24">
        <v>0.4192</v>
      </c>
      <c r="J91" s="24">
        <v>192.0</v>
      </c>
      <c r="K91" s="24">
        <v>357.0</v>
      </c>
      <c r="L91" s="1">
        <f t="shared" si="3"/>
        <v>165</v>
      </c>
      <c r="M91" s="1">
        <f t="shared" si="4"/>
        <v>74</v>
      </c>
      <c r="N91" s="1">
        <f t="shared" si="5"/>
        <v>0.4587878788</v>
      </c>
      <c r="O91" s="24">
        <v>0.4192</v>
      </c>
      <c r="T91" s="8"/>
      <c r="U91" s="24">
        <v>192.0</v>
      </c>
      <c r="V91" s="1">
        <f t="shared" si="6"/>
        <v>206.25</v>
      </c>
      <c r="W91" s="26">
        <f t="shared" si="7"/>
        <v>171.375</v>
      </c>
      <c r="X91" s="75">
        <f t="shared" si="8"/>
        <v>-130.3070508</v>
      </c>
      <c r="Y91" s="76">
        <f t="shared" si="9"/>
        <v>196.5266774</v>
      </c>
      <c r="Z91" s="77">
        <f t="shared" si="10"/>
        <v>196.5266774</v>
      </c>
      <c r="AA91" s="78">
        <f t="shared" si="11"/>
        <v>0.1219475268</v>
      </c>
      <c r="AB91" s="1">
        <f t="shared" si="12"/>
        <v>0.7540907273</v>
      </c>
      <c r="AC91" s="1">
        <f t="shared" si="13"/>
        <v>54092.61496</v>
      </c>
      <c r="AD91" s="8">
        <f t="shared" si="14"/>
        <v>37864.83047</v>
      </c>
      <c r="AE91" s="75">
        <f t="shared" si="15"/>
        <v>11676</v>
      </c>
      <c r="AF91" s="1">
        <f t="shared" si="16"/>
        <v>26188.83047</v>
      </c>
      <c r="AG91" s="6"/>
      <c r="AH91" s="80">
        <f t="shared" si="17"/>
        <v>9174.770515</v>
      </c>
      <c r="AI91" s="81">
        <f t="shared" si="18"/>
        <v>-42774.77052</v>
      </c>
      <c r="AJ91" s="81">
        <f t="shared" si="19"/>
        <v>-18774.77052</v>
      </c>
      <c r="AK91" s="82">
        <f t="shared" si="20"/>
        <v>-18774.77052</v>
      </c>
      <c r="AL91" s="82">
        <f t="shared" si="21"/>
        <v>-24774.77052</v>
      </c>
      <c r="AM91" s="82">
        <f t="shared" si="22"/>
        <v>-16585.94004</v>
      </c>
      <c r="AN91" s="83">
        <f t="shared" si="23"/>
        <v>7414.059956</v>
      </c>
      <c r="AO91" s="82">
        <f t="shared" si="24"/>
        <v>7414.059956</v>
      </c>
      <c r="AP91" s="82">
        <f t="shared" si="25"/>
        <v>1414.059956</v>
      </c>
      <c r="AQ91" s="13"/>
    </row>
    <row r="92" ht="15.75" customHeight="1">
      <c r="A92" s="23" t="s">
        <v>188</v>
      </c>
      <c r="B92" s="23" t="s">
        <v>186</v>
      </c>
      <c r="C92" s="23" t="s">
        <v>52</v>
      </c>
      <c r="D92" s="24">
        <v>1.0</v>
      </c>
      <c r="E92" s="24">
        <v>800.0</v>
      </c>
      <c r="F92" s="24">
        <f t="shared" si="1"/>
        <v>0.973</v>
      </c>
      <c r="G92" s="6">
        <f t="shared" si="2"/>
        <v>9340.8</v>
      </c>
      <c r="H92" s="24">
        <v>325.0</v>
      </c>
      <c r="I92" s="24">
        <v>0.4548</v>
      </c>
      <c r="J92" s="24">
        <v>186.0</v>
      </c>
      <c r="K92" s="24">
        <v>465.0</v>
      </c>
      <c r="L92" s="1">
        <f t="shared" si="3"/>
        <v>279</v>
      </c>
      <c r="M92" s="1">
        <f t="shared" si="4"/>
        <v>139</v>
      </c>
      <c r="N92" s="1">
        <f t="shared" si="5"/>
        <v>0.4985663082</v>
      </c>
      <c r="O92" s="24">
        <v>0.4548</v>
      </c>
      <c r="T92" s="8"/>
      <c r="U92" s="24">
        <v>186.0</v>
      </c>
      <c r="V92" s="1">
        <f t="shared" si="6"/>
        <v>348.75</v>
      </c>
      <c r="W92" s="26">
        <f t="shared" si="7"/>
        <v>151.125</v>
      </c>
      <c r="X92" s="75">
        <f t="shared" si="8"/>
        <v>-220.3373768</v>
      </c>
      <c r="Y92" s="76">
        <f t="shared" si="9"/>
        <v>262.9814727</v>
      </c>
      <c r="Z92" s="77">
        <f t="shared" si="10"/>
        <v>262.9814727</v>
      </c>
      <c r="AA92" s="78">
        <f t="shared" si="11"/>
        <v>0.3207354056</v>
      </c>
      <c r="AB92" s="1">
        <f t="shared" si="12"/>
        <v>0.59677</v>
      </c>
      <c r="AC92" s="1">
        <f t="shared" si="13"/>
        <v>57282.90052</v>
      </c>
      <c r="AD92" s="8">
        <f t="shared" si="14"/>
        <v>40098.03036</v>
      </c>
      <c r="AE92" s="75">
        <f t="shared" si="15"/>
        <v>9340.8</v>
      </c>
      <c r="AF92" s="1">
        <f t="shared" si="16"/>
        <v>30757.23036</v>
      </c>
      <c r="AG92" s="6"/>
      <c r="AH92" s="80">
        <f t="shared" si="17"/>
        <v>7260.701667</v>
      </c>
      <c r="AI92" s="81">
        <f t="shared" si="18"/>
        <v>-40860.70167</v>
      </c>
      <c r="AJ92" s="81">
        <f t="shared" si="19"/>
        <v>-16860.70167</v>
      </c>
      <c r="AK92" s="82">
        <f t="shared" si="20"/>
        <v>-16860.70167</v>
      </c>
      <c r="AL92" s="82">
        <f t="shared" si="21"/>
        <v>-22860.70167</v>
      </c>
      <c r="AM92" s="82">
        <f t="shared" si="22"/>
        <v>-10103.47131</v>
      </c>
      <c r="AN92" s="83">
        <f t="shared" si="23"/>
        <v>13896.52869</v>
      </c>
      <c r="AO92" s="82">
        <f t="shared" si="24"/>
        <v>13896.52869</v>
      </c>
      <c r="AP92" s="82">
        <f t="shared" si="25"/>
        <v>7896.528694</v>
      </c>
      <c r="AQ92" s="13"/>
    </row>
    <row r="93" ht="15.75" customHeight="1">
      <c r="A93" s="23" t="s">
        <v>189</v>
      </c>
      <c r="B93" s="23" t="s">
        <v>176</v>
      </c>
      <c r="C93" s="23" t="s">
        <v>52</v>
      </c>
      <c r="D93" s="24">
        <v>1.0</v>
      </c>
      <c r="E93" s="24">
        <v>2500.0</v>
      </c>
      <c r="F93" s="24">
        <f t="shared" si="1"/>
        <v>0.973</v>
      </c>
      <c r="G93" s="6">
        <f t="shared" si="2"/>
        <v>29190</v>
      </c>
      <c r="H93" s="24">
        <v>393.0</v>
      </c>
      <c r="I93" s="24">
        <v>0.6219</v>
      </c>
      <c r="J93" s="24">
        <v>189.0</v>
      </c>
      <c r="K93" s="24">
        <v>588.0</v>
      </c>
      <c r="L93" s="1">
        <f t="shared" si="3"/>
        <v>399</v>
      </c>
      <c r="M93" s="1">
        <f t="shared" si="4"/>
        <v>204</v>
      </c>
      <c r="N93" s="1">
        <f t="shared" si="5"/>
        <v>0.5090225564</v>
      </c>
      <c r="O93" s="24">
        <v>0.6219</v>
      </c>
      <c r="T93" s="8"/>
      <c r="U93" s="24">
        <v>189.0</v>
      </c>
      <c r="V93" s="1">
        <f t="shared" si="6"/>
        <v>498.75</v>
      </c>
      <c r="W93" s="26">
        <f t="shared" si="7"/>
        <v>139.125</v>
      </c>
      <c r="X93" s="75">
        <f t="shared" si="8"/>
        <v>-315.106141</v>
      </c>
      <c r="Y93" s="76">
        <f t="shared" si="9"/>
        <v>337.5917835</v>
      </c>
      <c r="Z93" s="77">
        <f t="shared" si="10"/>
        <v>337.5917835</v>
      </c>
      <c r="AA93" s="78">
        <f t="shared" si="11"/>
        <v>0.3979283881</v>
      </c>
      <c r="AB93" s="1">
        <f t="shared" si="12"/>
        <v>0.5356794737</v>
      </c>
      <c r="AC93" s="1">
        <f t="shared" si="13"/>
        <v>66006.96096</v>
      </c>
      <c r="AD93" s="8">
        <f t="shared" si="14"/>
        <v>46204.87267</v>
      </c>
      <c r="AE93" s="75">
        <f t="shared" si="15"/>
        <v>29190</v>
      </c>
      <c r="AF93" s="1">
        <f t="shared" si="16"/>
        <v>17014.87267</v>
      </c>
      <c r="AG93" s="6"/>
      <c r="AH93" s="80">
        <f t="shared" si="17"/>
        <v>6517.433596</v>
      </c>
      <c r="AI93" s="81">
        <f t="shared" si="18"/>
        <v>-40117.4336</v>
      </c>
      <c r="AJ93" s="81">
        <f t="shared" si="19"/>
        <v>-16117.4336</v>
      </c>
      <c r="AK93" s="82">
        <f t="shared" si="20"/>
        <v>-16117.4336</v>
      </c>
      <c r="AL93" s="82">
        <f t="shared" si="21"/>
        <v>-22117.4336</v>
      </c>
      <c r="AM93" s="82">
        <f t="shared" si="22"/>
        <v>-23102.56092</v>
      </c>
      <c r="AN93" s="83">
        <f t="shared" si="23"/>
        <v>897.4390754</v>
      </c>
      <c r="AO93" s="82">
        <f t="shared" si="24"/>
        <v>897.4390754</v>
      </c>
      <c r="AP93" s="82">
        <f t="shared" si="25"/>
        <v>-5102.560925</v>
      </c>
      <c r="AQ93" s="13"/>
    </row>
    <row r="94" ht="15.75" customHeight="1">
      <c r="A94" s="23" t="s">
        <v>190</v>
      </c>
      <c r="B94" s="23" t="s">
        <v>186</v>
      </c>
      <c r="C94" s="23" t="s">
        <v>52</v>
      </c>
      <c r="D94" s="24">
        <v>2.0</v>
      </c>
      <c r="E94" s="24">
        <v>900.0</v>
      </c>
      <c r="F94" s="24">
        <f t="shared" si="1"/>
        <v>0.973</v>
      </c>
      <c r="G94" s="6">
        <f t="shared" si="2"/>
        <v>10508.4</v>
      </c>
      <c r="H94" s="24">
        <v>256.0</v>
      </c>
      <c r="I94" s="24">
        <v>0.7096</v>
      </c>
      <c r="J94" s="24">
        <v>209.0</v>
      </c>
      <c r="K94" s="24">
        <v>358.0</v>
      </c>
      <c r="L94" s="1">
        <f t="shared" si="3"/>
        <v>149</v>
      </c>
      <c r="M94" s="1">
        <f t="shared" si="4"/>
        <v>47</v>
      </c>
      <c r="N94" s="1">
        <f t="shared" si="5"/>
        <v>0.3523489933</v>
      </c>
      <c r="O94" s="24">
        <v>0.7096</v>
      </c>
      <c r="T94" s="8"/>
      <c r="U94" s="24">
        <v>209.0</v>
      </c>
      <c r="V94" s="1">
        <f t="shared" si="6"/>
        <v>186.25</v>
      </c>
      <c r="W94" s="26">
        <f t="shared" si="7"/>
        <v>190.375</v>
      </c>
      <c r="X94" s="75">
        <f t="shared" si="8"/>
        <v>-117.6712156</v>
      </c>
      <c r="Y94" s="76">
        <f t="shared" si="9"/>
        <v>195.278636</v>
      </c>
      <c r="Z94" s="77">
        <f t="shared" si="10"/>
        <v>209</v>
      </c>
      <c r="AA94" s="78">
        <f t="shared" si="11"/>
        <v>0.1</v>
      </c>
      <c r="AB94" s="1">
        <f t="shared" si="12"/>
        <v>0.77146</v>
      </c>
      <c r="AC94" s="1">
        <f t="shared" si="13"/>
        <v>58850.8261</v>
      </c>
      <c r="AD94" s="8">
        <f t="shared" si="14"/>
        <v>41195.57827</v>
      </c>
      <c r="AE94" s="75">
        <f t="shared" si="15"/>
        <v>10508.4</v>
      </c>
      <c r="AF94" s="1">
        <f t="shared" si="16"/>
        <v>30687.17827</v>
      </c>
      <c r="AG94" s="6"/>
      <c r="AH94" s="80">
        <f t="shared" si="17"/>
        <v>9386.096667</v>
      </c>
      <c r="AI94" s="81">
        <f t="shared" si="18"/>
        <v>-42986.09667</v>
      </c>
      <c r="AJ94" s="81">
        <f t="shared" si="19"/>
        <v>-18986.09667</v>
      </c>
      <c r="AK94" s="82">
        <f t="shared" si="20"/>
        <v>-18986.09667</v>
      </c>
      <c r="AL94" s="82">
        <f t="shared" si="21"/>
        <v>-24986.09667</v>
      </c>
      <c r="AM94" s="82">
        <f t="shared" si="22"/>
        <v>-12298.9184</v>
      </c>
      <c r="AN94" s="83">
        <f t="shared" si="23"/>
        <v>11701.0816</v>
      </c>
      <c r="AO94" s="82">
        <f t="shared" si="24"/>
        <v>11701.0816</v>
      </c>
      <c r="AP94" s="82">
        <f t="shared" si="25"/>
        <v>5701.081603</v>
      </c>
      <c r="AQ94" s="13"/>
    </row>
    <row r="95" ht="15.75" customHeight="1">
      <c r="A95" s="23" t="s">
        <v>191</v>
      </c>
      <c r="B95" s="23" t="s">
        <v>192</v>
      </c>
      <c r="C95" s="23" t="s">
        <v>43</v>
      </c>
      <c r="D95" s="24">
        <v>1.0</v>
      </c>
      <c r="E95" s="24">
        <v>700.0</v>
      </c>
      <c r="F95" s="24">
        <f t="shared" si="1"/>
        <v>0.973</v>
      </c>
      <c r="G95" s="6">
        <f t="shared" si="2"/>
        <v>8173.2</v>
      </c>
      <c r="H95" s="24">
        <v>184.0</v>
      </c>
      <c r="I95" s="24">
        <v>0.3096</v>
      </c>
      <c r="J95" s="24">
        <v>42.0</v>
      </c>
      <c r="K95" s="24">
        <v>252.0</v>
      </c>
      <c r="L95" s="1">
        <f t="shared" si="3"/>
        <v>210</v>
      </c>
      <c r="M95" s="1">
        <f t="shared" si="4"/>
        <v>142</v>
      </c>
      <c r="N95" s="1">
        <f t="shared" si="5"/>
        <v>0.640952381</v>
      </c>
      <c r="O95" s="24">
        <v>0.3096</v>
      </c>
      <c r="T95" s="8"/>
      <c r="U95" s="24">
        <v>42.0</v>
      </c>
      <c r="V95" s="1">
        <f t="shared" si="6"/>
        <v>262.5</v>
      </c>
      <c r="W95" s="26">
        <f t="shared" si="7"/>
        <v>15.75</v>
      </c>
      <c r="X95" s="75">
        <f t="shared" si="8"/>
        <v>-165.8453374</v>
      </c>
      <c r="Y95" s="76">
        <f t="shared" si="9"/>
        <v>148.943044</v>
      </c>
      <c r="Z95" s="77">
        <f t="shared" si="10"/>
        <v>148.943044</v>
      </c>
      <c r="AA95" s="78">
        <f t="shared" si="11"/>
        <v>0.5074020723</v>
      </c>
      <c r="AB95" s="1">
        <f t="shared" si="12"/>
        <v>0.449042</v>
      </c>
      <c r="AC95" s="1">
        <f t="shared" si="13"/>
        <v>24411.81406</v>
      </c>
      <c r="AD95" s="8">
        <f t="shared" si="14"/>
        <v>17088.26984</v>
      </c>
      <c r="AE95" s="75">
        <f t="shared" si="15"/>
        <v>8173.2</v>
      </c>
      <c r="AF95" s="1">
        <f t="shared" si="16"/>
        <v>8915.069841</v>
      </c>
      <c r="AG95" s="6"/>
      <c r="AH95" s="80">
        <f t="shared" si="17"/>
        <v>5463.344333</v>
      </c>
      <c r="AI95" s="81">
        <f t="shared" si="18"/>
        <v>-39063.34433</v>
      </c>
      <c r="AJ95" s="81">
        <f t="shared" si="19"/>
        <v>-15063.34433</v>
      </c>
      <c r="AK95" s="82">
        <f t="shared" si="20"/>
        <v>-15063.34433</v>
      </c>
      <c r="AL95" s="82">
        <f t="shared" si="21"/>
        <v>-21063.34433</v>
      </c>
      <c r="AM95" s="82">
        <f t="shared" si="22"/>
        <v>-30148.27449</v>
      </c>
      <c r="AN95" s="83">
        <f t="shared" si="23"/>
        <v>-6148.274493</v>
      </c>
      <c r="AO95" s="82">
        <f t="shared" si="24"/>
        <v>-6148.274493</v>
      </c>
      <c r="AP95" s="82">
        <f t="shared" si="25"/>
        <v>-12148.27449</v>
      </c>
      <c r="AQ95" s="13"/>
    </row>
    <row r="96" ht="15.75" customHeight="1">
      <c r="A96" s="23" t="s">
        <v>193</v>
      </c>
      <c r="B96" s="23" t="s">
        <v>192</v>
      </c>
      <c r="C96" s="23" t="s">
        <v>43</v>
      </c>
      <c r="D96" s="24">
        <v>2.0</v>
      </c>
      <c r="E96" s="24">
        <v>1000.0</v>
      </c>
      <c r="F96" s="24">
        <f t="shared" si="1"/>
        <v>0.973</v>
      </c>
      <c r="G96" s="6">
        <f t="shared" si="2"/>
        <v>11676</v>
      </c>
      <c r="H96" s="24">
        <v>427.0</v>
      </c>
      <c r="I96" s="24">
        <v>0.2411</v>
      </c>
      <c r="J96" s="24">
        <v>94.0</v>
      </c>
      <c r="K96" s="24">
        <v>531.0</v>
      </c>
      <c r="L96" s="1">
        <f t="shared" si="3"/>
        <v>437</v>
      </c>
      <c r="M96" s="1">
        <f t="shared" si="4"/>
        <v>333</v>
      </c>
      <c r="N96" s="1">
        <f t="shared" si="5"/>
        <v>0.709610984</v>
      </c>
      <c r="O96" s="24">
        <v>0.2411</v>
      </c>
      <c r="T96" s="8"/>
      <c r="U96" s="24">
        <v>94.0</v>
      </c>
      <c r="V96" s="1">
        <f t="shared" si="6"/>
        <v>546.25</v>
      </c>
      <c r="W96" s="26">
        <f t="shared" si="7"/>
        <v>39.375</v>
      </c>
      <c r="X96" s="75">
        <f t="shared" si="8"/>
        <v>-345.1162497</v>
      </c>
      <c r="Y96" s="76">
        <f t="shared" si="9"/>
        <v>313.243382</v>
      </c>
      <c r="Z96" s="77">
        <f t="shared" si="10"/>
        <v>313.243382</v>
      </c>
      <c r="AA96" s="78">
        <f t="shared" si="11"/>
        <v>0.5013608823</v>
      </c>
      <c r="AB96" s="1">
        <f t="shared" si="12"/>
        <v>0.4538229977</v>
      </c>
      <c r="AC96" s="1">
        <f t="shared" si="13"/>
        <v>51887.32348</v>
      </c>
      <c r="AD96" s="8">
        <f t="shared" si="14"/>
        <v>36321.12643</v>
      </c>
      <c r="AE96" s="75">
        <f t="shared" si="15"/>
        <v>11676</v>
      </c>
      <c r="AF96" s="1">
        <f t="shared" si="16"/>
        <v>24645.12643</v>
      </c>
      <c r="AG96" s="6"/>
      <c r="AH96" s="80">
        <f t="shared" si="17"/>
        <v>5521.513139</v>
      </c>
      <c r="AI96" s="81">
        <f t="shared" si="18"/>
        <v>-39121.51314</v>
      </c>
      <c r="AJ96" s="81">
        <f t="shared" si="19"/>
        <v>-15121.51314</v>
      </c>
      <c r="AK96" s="82">
        <f t="shared" si="20"/>
        <v>-15121.51314</v>
      </c>
      <c r="AL96" s="82">
        <f t="shared" si="21"/>
        <v>-21121.51314</v>
      </c>
      <c r="AM96" s="82">
        <f t="shared" si="22"/>
        <v>-14476.3867</v>
      </c>
      <c r="AN96" s="83">
        <f t="shared" si="23"/>
        <v>9523.613296</v>
      </c>
      <c r="AO96" s="82">
        <f t="shared" si="24"/>
        <v>9523.613296</v>
      </c>
      <c r="AP96" s="82">
        <f t="shared" si="25"/>
        <v>3523.613296</v>
      </c>
      <c r="AQ96" s="13"/>
    </row>
    <row r="97" ht="15.75" customHeight="1">
      <c r="A97" s="23" t="s">
        <v>194</v>
      </c>
      <c r="B97" s="23" t="s">
        <v>192</v>
      </c>
      <c r="C97" s="23" t="s">
        <v>52</v>
      </c>
      <c r="D97" s="24">
        <v>1.0</v>
      </c>
      <c r="E97" s="24">
        <v>900.0</v>
      </c>
      <c r="F97" s="24">
        <f t="shared" si="1"/>
        <v>0.973</v>
      </c>
      <c r="G97" s="6">
        <f t="shared" si="2"/>
        <v>10508.4</v>
      </c>
      <c r="H97" s="24">
        <v>418.0</v>
      </c>
      <c r="I97" s="24">
        <v>0.0466</v>
      </c>
      <c r="J97" s="24">
        <v>86.0</v>
      </c>
      <c r="K97" s="24">
        <v>488.0</v>
      </c>
      <c r="L97" s="1">
        <f t="shared" si="3"/>
        <v>402</v>
      </c>
      <c r="M97" s="1">
        <f t="shared" si="4"/>
        <v>332</v>
      </c>
      <c r="N97" s="1">
        <f t="shared" si="5"/>
        <v>0.7606965174</v>
      </c>
      <c r="O97" s="24">
        <v>0.0466</v>
      </c>
      <c r="T97" s="8"/>
      <c r="U97" s="24">
        <v>86.0</v>
      </c>
      <c r="V97" s="1">
        <f t="shared" si="6"/>
        <v>502.5</v>
      </c>
      <c r="W97" s="26">
        <f t="shared" si="7"/>
        <v>35.75</v>
      </c>
      <c r="X97" s="75">
        <f t="shared" si="8"/>
        <v>-317.4753601</v>
      </c>
      <c r="Y97" s="76">
        <f t="shared" si="9"/>
        <v>287.9195413</v>
      </c>
      <c r="Z97" s="77">
        <f t="shared" si="10"/>
        <v>287.9195413</v>
      </c>
      <c r="AA97" s="78">
        <f t="shared" si="11"/>
        <v>0.501829933</v>
      </c>
      <c r="AB97" s="1">
        <f t="shared" si="12"/>
        <v>0.453451791</v>
      </c>
      <c r="AC97" s="1">
        <f t="shared" si="13"/>
        <v>47653.53557</v>
      </c>
      <c r="AD97" s="8">
        <f t="shared" si="14"/>
        <v>33357.4749</v>
      </c>
      <c r="AE97" s="75">
        <f t="shared" si="15"/>
        <v>10508.4</v>
      </c>
      <c r="AF97" s="1">
        <f t="shared" si="16"/>
        <v>22849.0749</v>
      </c>
      <c r="AG97" s="6"/>
      <c r="AH97" s="80">
        <f t="shared" si="17"/>
        <v>5516.996791</v>
      </c>
      <c r="AI97" s="81">
        <f t="shared" si="18"/>
        <v>-39116.99679</v>
      </c>
      <c r="AJ97" s="81">
        <f t="shared" si="19"/>
        <v>-15116.99679</v>
      </c>
      <c r="AK97" s="82">
        <f t="shared" si="20"/>
        <v>-15116.99679</v>
      </c>
      <c r="AL97" s="82">
        <f t="shared" si="21"/>
        <v>-21116.99679</v>
      </c>
      <c r="AM97" s="82">
        <f t="shared" si="22"/>
        <v>-16267.92189</v>
      </c>
      <c r="AN97" s="83">
        <f t="shared" si="23"/>
        <v>7732.078105</v>
      </c>
      <c r="AO97" s="82">
        <f t="shared" si="24"/>
        <v>7732.078105</v>
      </c>
      <c r="AP97" s="82">
        <f t="shared" si="25"/>
        <v>1732.078105</v>
      </c>
      <c r="AQ97" s="13"/>
    </row>
    <row r="98" ht="15.75" customHeight="1">
      <c r="A98" s="23" t="s">
        <v>195</v>
      </c>
      <c r="B98" s="23" t="s">
        <v>192</v>
      </c>
      <c r="C98" s="23" t="s">
        <v>52</v>
      </c>
      <c r="D98" s="24">
        <v>2.0</v>
      </c>
      <c r="E98" s="24">
        <v>1200.0</v>
      </c>
      <c r="F98" s="24">
        <f t="shared" si="1"/>
        <v>0.973</v>
      </c>
      <c r="G98" s="6">
        <f t="shared" si="2"/>
        <v>14011.2</v>
      </c>
      <c r="H98" s="24">
        <v>219.0</v>
      </c>
      <c r="I98" s="24">
        <v>0.6356</v>
      </c>
      <c r="J98" s="24">
        <v>83.0</v>
      </c>
      <c r="K98" s="24">
        <v>556.0</v>
      </c>
      <c r="L98" s="1">
        <f t="shared" si="3"/>
        <v>473</v>
      </c>
      <c r="M98" s="1">
        <f t="shared" si="4"/>
        <v>136</v>
      </c>
      <c r="N98" s="1">
        <f t="shared" si="5"/>
        <v>0.3300211416</v>
      </c>
      <c r="O98" s="24">
        <v>0.6356</v>
      </c>
      <c r="T98" s="8"/>
      <c r="U98" s="24">
        <v>83.0</v>
      </c>
      <c r="V98" s="1">
        <f t="shared" si="6"/>
        <v>591.25</v>
      </c>
      <c r="W98" s="26">
        <f t="shared" si="7"/>
        <v>23.875</v>
      </c>
      <c r="X98" s="75">
        <f t="shared" si="8"/>
        <v>-373.5468789</v>
      </c>
      <c r="Y98" s="76">
        <f t="shared" si="9"/>
        <v>329.6764752</v>
      </c>
      <c r="Z98" s="77">
        <f t="shared" si="10"/>
        <v>329.6764752</v>
      </c>
      <c r="AA98" s="78">
        <f t="shared" si="11"/>
        <v>0.5172117974</v>
      </c>
      <c r="AB98" s="1">
        <f t="shared" si="12"/>
        <v>0.4412785835</v>
      </c>
      <c r="AC98" s="1">
        <f t="shared" si="13"/>
        <v>53099.89632</v>
      </c>
      <c r="AD98" s="8">
        <f t="shared" si="14"/>
        <v>37169.92743</v>
      </c>
      <c r="AE98" s="75">
        <f t="shared" si="15"/>
        <v>14011.2</v>
      </c>
      <c r="AF98" s="1">
        <f t="shared" si="16"/>
        <v>23158.72743</v>
      </c>
      <c r="AG98" s="6"/>
      <c r="AH98" s="80">
        <f t="shared" si="17"/>
        <v>5368.889433</v>
      </c>
      <c r="AI98" s="81">
        <f t="shared" si="18"/>
        <v>-38968.88943</v>
      </c>
      <c r="AJ98" s="81">
        <f t="shared" si="19"/>
        <v>-14968.88943</v>
      </c>
      <c r="AK98" s="82">
        <f t="shared" si="20"/>
        <v>-14968.88943</v>
      </c>
      <c r="AL98" s="82">
        <f t="shared" si="21"/>
        <v>-20968.88943</v>
      </c>
      <c r="AM98" s="82">
        <f t="shared" si="22"/>
        <v>-15810.16201</v>
      </c>
      <c r="AN98" s="83">
        <f t="shared" si="23"/>
        <v>8189.837993</v>
      </c>
      <c r="AO98" s="82">
        <f t="shared" si="24"/>
        <v>8189.837993</v>
      </c>
      <c r="AP98" s="82">
        <f t="shared" si="25"/>
        <v>2189.837993</v>
      </c>
      <c r="AQ98" s="13"/>
    </row>
    <row r="99" ht="15.75" customHeight="1">
      <c r="A99" s="23" t="s">
        <v>196</v>
      </c>
      <c r="B99" s="23" t="s">
        <v>197</v>
      </c>
      <c r="C99" s="23" t="s">
        <v>43</v>
      </c>
      <c r="D99" s="24">
        <v>1.0</v>
      </c>
      <c r="E99" s="24">
        <v>1100.0</v>
      </c>
      <c r="F99" s="24">
        <f t="shared" si="1"/>
        <v>0.973</v>
      </c>
      <c r="G99" s="6">
        <f t="shared" si="2"/>
        <v>12843.6</v>
      </c>
      <c r="H99" s="24">
        <v>220.0</v>
      </c>
      <c r="I99" s="24">
        <v>0.4301</v>
      </c>
      <c r="J99" s="24">
        <v>84.0</v>
      </c>
      <c r="K99" s="24">
        <v>301.0</v>
      </c>
      <c r="L99" s="1">
        <f t="shared" si="3"/>
        <v>217</v>
      </c>
      <c r="M99" s="1">
        <f t="shared" si="4"/>
        <v>136</v>
      </c>
      <c r="N99" s="1">
        <f t="shared" si="5"/>
        <v>0.6013824885</v>
      </c>
      <c r="O99" s="24">
        <v>0.4301</v>
      </c>
      <c r="T99" s="8"/>
      <c r="U99" s="24">
        <v>84.0</v>
      </c>
      <c r="V99" s="1">
        <f t="shared" si="6"/>
        <v>271.25</v>
      </c>
      <c r="W99" s="26">
        <f t="shared" si="7"/>
        <v>56.875</v>
      </c>
      <c r="X99" s="75">
        <f t="shared" si="8"/>
        <v>-171.3735153</v>
      </c>
      <c r="Y99" s="76">
        <f t="shared" si="9"/>
        <v>174.2078121</v>
      </c>
      <c r="Z99" s="77">
        <f t="shared" si="10"/>
        <v>174.2078121</v>
      </c>
      <c r="AA99" s="78">
        <f t="shared" si="11"/>
        <v>0.4325633626</v>
      </c>
      <c r="AB99" s="1">
        <f t="shared" si="12"/>
        <v>0.5082693548</v>
      </c>
      <c r="AC99" s="1">
        <f t="shared" si="13"/>
        <v>32318.73968</v>
      </c>
      <c r="AD99" s="8">
        <f t="shared" si="14"/>
        <v>22623.11777</v>
      </c>
      <c r="AE99" s="75">
        <f t="shared" si="15"/>
        <v>12843.6</v>
      </c>
      <c r="AF99" s="1">
        <f t="shared" si="16"/>
        <v>9779.517774</v>
      </c>
      <c r="AG99" s="6"/>
      <c r="AH99" s="80">
        <f t="shared" si="17"/>
        <v>6183.943817</v>
      </c>
      <c r="AI99" s="81">
        <f t="shared" si="18"/>
        <v>-39783.94382</v>
      </c>
      <c r="AJ99" s="81">
        <f t="shared" si="19"/>
        <v>-15783.94382</v>
      </c>
      <c r="AK99" s="82">
        <f t="shared" si="20"/>
        <v>-15783.94382</v>
      </c>
      <c r="AL99" s="82">
        <f t="shared" si="21"/>
        <v>-21783.94382</v>
      </c>
      <c r="AM99" s="82">
        <f t="shared" si="22"/>
        <v>-30004.42604</v>
      </c>
      <c r="AN99" s="83">
        <f t="shared" si="23"/>
        <v>-6004.426043</v>
      </c>
      <c r="AO99" s="82">
        <f t="shared" si="24"/>
        <v>-6004.426043</v>
      </c>
      <c r="AP99" s="82">
        <f t="shared" si="25"/>
        <v>-12004.42604</v>
      </c>
      <c r="AQ99" s="13"/>
    </row>
    <row r="100" ht="15.75" customHeight="1">
      <c r="A100" s="23" t="s">
        <v>198</v>
      </c>
      <c r="B100" s="23" t="s">
        <v>197</v>
      </c>
      <c r="C100" s="23" t="s">
        <v>43</v>
      </c>
      <c r="D100" s="24">
        <v>2.0</v>
      </c>
      <c r="E100" s="24">
        <v>1400.0</v>
      </c>
      <c r="F100" s="24">
        <f t="shared" si="1"/>
        <v>0.973</v>
      </c>
      <c r="G100" s="6">
        <f t="shared" si="2"/>
        <v>16346.4</v>
      </c>
      <c r="H100" s="24">
        <v>481.0</v>
      </c>
      <c r="I100" s="24">
        <v>0.3808</v>
      </c>
      <c r="J100" s="24">
        <v>134.0</v>
      </c>
      <c r="K100" s="24">
        <v>568.0</v>
      </c>
      <c r="L100" s="1">
        <f t="shared" si="3"/>
        <v>434</v>
      </c>
      <c r="M100" s="1">
        <f t="shared" si="4"/>
        <v>347</v>
      </c>
      <c r="N100" s="1">
        <f t="shared" si="5"/>
        <v>0.7396313364</v>
      </c>
      <c r="O100" s="24">
        <v>0.3808</v>
      </c>
      <c r="T100" s="8"/>
      <c r="U100" s="24">
        <v>134.0</v>
      </c>
      <c r="V100" s="1">
        <f t="shared" si="6"/>
        <v>542.5</v>
      </c>
      <c r="W100" s="26">
        <f t="shared" si="7"/>
        <v>79.75</v>
      </c>
      <c r="X100" s="75">
        <f t="shared" si="8"/>
        <v>-342.7470306</v>
      </c>
      <c r="Y100" s="76">
        <f t="shared" si="9"/>
        <v>331.4156242</v>
      </c>
      <c r="Z100" s="77">
        <f t="shared" si="10"/>
        <v>331.4156242</v>
      </c>
      <c r="AA100" s="78">
        <f t="shared" si="11"/>
        <v>0.4638997681</v>
      </c>
      <c r="AB100" s="1">
        <f t="shared" si="12"/>
        <v>0.4834697235</v>
      </c>
      <c r="AC100" s="1">
        <f t="shared" si="13"/>
        <v>58483.73837</v>
      </c>
      <c r="AD100" s="8">
        <f t="shared" si="14"/>
        <v>40938.61686</v>
      </c>
      <c r="AE100" s="75">
        <f t="shared" si="15"/>
        <v>16346.4</v>
      </c>
      <c r="AF100" s="1">
        <f t="shared" si="16"/>
        <v>24592.21686</v>
      </c>
      <c r="AG100" s="6"/>
      <c r="AH100" s="80">
        <f t="shared" si="17"/>
        <v>5882.214969</v>
      </c>
      <c r="AI100" s="81">
        <f t="shared" si="18"/>
        <v>-39482.21497</v>
      </c>
      <c r="AJ100" s="81">
        <f t="shared" si="19"/>
        <v>-15482.21497</v>
      </c>
      <c r="AK100" s="82">
        <f t="shared" si="20"/>
        <v>-15482.21497</v>
      </c>
      <c r="AL100" s="82">
        <f t="shared" si="21"/>
        <v>-21482.21497</v>
      </c>
      <c r="AM100" s="82">
        <f t="shared" si="22"/>
        <v>-14889.99811</v>
      </c>
      <c r="AN100" s="83">
        <f t="shared" si="23"/>
        <v>9110.001892</v>
      </c>
      <c r="AO100" s="82">
        <f t="shared" si="24"/>
        <v>9110.001892</v>
      </c>
      <c r="AP100" s="82">
        <f t="shared" si="25"/>
        <v>3110.001892</v>
      </c>
      <c r="AQ100" s="13"/>
    </row>
    <row r="101" ht="15.75" customHeight="1">
      <c r="A101" s="23" t="s">
        <v>199</v>
      </c>
      <c r="B101" s="23" t="s">
        <v>197</v>
      </c>
      <c r="C101" s="23" t="s">
        <v>52</v>
      </c>
      <c r="D101" s="24">
        <v>1.0</v>
      </c>
      <c r="E101" s="24">
        <v>1300.0</v>
      </c>
      <c r="F101" s="24">
        <f t="shared" si="1"/>
        <v>0.973</v>
      </c>
      <c r="G101" s="6">
        <f t="shared" si="2"/>
        <v>15178.8</v>
      </c>
      <c r="H101" s="24">
        <v>280.0</v>
      </c>
      <c r="I101" s="24">
        <v>0.4575</v>
      </c>
      <c r="J101" s="24">
        <v>109.0</v>
      </c>
      <c r="K101" s="24">
        <v>615.0</v>
      </c>
      <c r="L101" s="1">
        <f t="shared" si="3"/>
        <v>506</v>
      </c>
      <c r="M101" s="1">
        <f t="shared" si="4"/>
        <v>171</v>
      </c>
      <c r="N101" s="1">
        <f t="shared" si="5"/>
        <v>0.3703557312</v>
      </c>
      <c r="O101" s="24">
        <v>0.4575</v>
      </c>
      <c r="T101" s="8"/>
      <c r="U101" s="24">
        <v>109.0</v>
      </c>
      <c r="V101" s="1">
        <f t="shared" si="6"/>
        <v>632.5</v>
      </c>
      <c r="W101" s="26">
        <f t="shared" si="7"/>
        <v>45.75</v>
      </c>
      <c r="X101" s="75">
        <f t="shared" si="8"/>
        <v>-399.6082891</v>
      </c>
      <c r="Y101" s="76">
        <f t="shared" si="9"/>
        <v>362.7818107</v>
      </c>
      <c r="Z101" s="77">
        <f t="shared" si="10"/>
        <v>362.7818107</v>
      </c>
      <c r="AA101" s="78">
        <f t="shared" si="11"/>
        <v>0.5012360644</v>
      </c>
      <c r="AB101" s="1">
        <f t="shared" si="12"/>
        <v>0.4539217787</v>
      </c>
      <c r="AC101" s="1">
        <f t="shared" si="13"/>
        <v>60106.21615</v>
      </c>
      <c r="AD101" s="8">
        <f t="shared" si="14"/>
        <v>42074.3513</v>
      </c>
      <c r="AE101" s="75">
        <f t="shared" si="15"/>
        <v>15178.8</v>
      </c>
      <c r="AF101" s="1">
        <f t="shared" si="16"/>
        <v>26895.5513</v>
      </c>
      <c r="AG101" s="6"/>
      <c r="AH101" s="80">
        <f t="shared" si="17"/>
        <v>5522.714974</v>
      </c>
      <c r="AI101" s="81">
        <f t="shared" si="18"/>
        <v>-39122.71497</v>
      </c>
      <c r="AJ101" s="81">
        <f t="shared" si="19"/>
        <v>-15122.71497</v>
      </c>
      <c r="AK101" s="82">
        <f t="shared" si="20"/>
        <v>-15122.71497</v>
      </c>
      <c r="AL101" s="82">
        <f t="shared" si="21"/>
        <v>-21122.71497</v>
      </c>
      <c r="AM101" s="82">
        <f t="shared" si="22"/>
        <v>-12227.16367</v>
      </c>
      <c r="AN101" s="83">
        <f t="shared" si="23"/>
        <v>11772.83633</v>
      </c>
      <c r="AO101" s="82">
        <f t="shared" si="24"/>
        <v>11772.83633</v>
      </c>
      <c r="AP101" s="82">
        <f t="shared" si="25"/>
        <v>5772.836329</v>
      </c>
      <c r="AQ101" s="13"/>
    </row>
    <row r="102" ht="15.75" customHeight="1">
      <c r="A102" s="23" t="s">
        <v>200</v>
      </c>
      <c r="B102" s="23" t="s">
        <v>176</v>
      </c>
      <c r="C102" s="23" t="s">
        <v>52</v>
      </c>
      <c r="D102" s="24">
        <v>2.0</v>
      </c>
      <c r="E102" s="24">
        <v>2800.0</v>
      </c>
      <c r="F102" s="24">
        <f t="shared" si="1"/>
        <v>0.973</v>
      </c>
      <c r="G102" s="6">
        <f t="shared" si="2"/>
        <v>32692.8</v>
      </c>
      <c r="H102" s="24">
        <v>556.0</v>
      </c>
      <c r="I102" s="24">
        <v>0.2986</v>
      </c>
      <c r="J102" s="24">
        <v>191.0</v>
      </c>
      <c r="K102" s="24">
        <v>826.0</v>
      </c>
      <c r="L102" s="1">
        <f t="shared" si="3"/>
        <v>635</v>
      </c>
      <c r="M102" s="1">
        <f t="shared" si="4"/>
        <v>365</v>
      </c>
      <c r="N102" s="1">
        <f t="shared" si="5"/>
        <v>0.5598425197</v>
      </c>
      <c r="O102" s="24">
        <v>0.2986</v>
      </c>
      <c r="T102" s="8"/>
      <c r="U102" s="24">
        <v>191.0</v>
      </c>
      <c r="V102" s="1">
        <f t="shared" si="6"/>
        <v>793.75</v>
      </c>
      <c r="W102" s="26">
        <f t="shared" si="7"/>
        <v>111.625</v>
      </c>
      <c r="X102" s="75">
        <f t="shared" si="8"/>
        <v>-501.4847106</v>
      </c>
      <c r="Y102" s="76">
        <f t="shared" si="9"/>
        <v>482.3753949</v>
      </c>
      <c r="Z102" s="77">
        <f t="shared" si="10"/>
        <v>482.3753949</v>
      </c>
      <c r="AA102" s="78">
        <f t="shared" si="11"/>
        <v>0.4670871116</v>
      </c>
      <c r="AB102" s="1">
        <f t="shared" si="12"/>
        <v>0.4809472598</v>
      </c>
      <c r="AC102" s="1">
        <f t="shared" si="13"/>
        <v>84678.9504</v>
      </c>
      <c r="AD102" s="8">
        <f t="shared" si="14"/>
        <v>59275.26528</v>
      </c>
      <c r="AE102" s="75">
        <f t="shared" si="15"/>
        <v>32692.8</v>
      </c>
      <c r="AF102" s="1">
        <f t="shared" si="16"/>
        <v>26582.46528</v>
      </c>
      <c r="AG102" s="6"/>
      <c r="AH102" s="80">
        <f t="shared" si="17"/>
        <v>5851.524995</v>
      </c>
      <c r="AI102" s="81">
        <f t="shared" si="18"/>
        <v>-39451.52499</v>
      </c>
      <c r="AJ102" s="81">
        <f t="shared" si="19"/>
        <v>-15451.52499</v>
      </c>
      <c r="AK102" s="82">
        <f t="shared" si="20"/>
        <v>-15451.52499</v>
      </c>
      <c r="AL102" s="82">
        <f t="shared" si="21"/>
        <v>-21451.52499</v>
      </c>
      <c r="AM102" s="82">
        <f t="shared" si="22"/>
        <v>-12869.05972</v>
      </c>
      <c r="AN102" s="83">
        <f t="shared" si="23"/>
        <v>11130.94028</v>
      </c>
      <c r="AO102" s="82">
        <f t="shared" si="24"/>
        <v>11130.94028</v>
      </c>
      <c r="AP102" s="82">
        <f t="shared" si="25"/>
        <v>5130.940284</v>
      </c>
      <c r="AQ102" s="13"/>
    </row>
    <row r="103" ht="15.75" customHeight="1">
      <c r="A103" s="23" t="s">
        <v>201</v>
      </c>
      <c r="B103" s="23" t="s">
        <v>202</v>
      </c>
      <c r="C103" s="23" t="s">
        <v>52</v>
      </c>
      <c r="D103" s="24">
        <v>1.0</v>
      </c>
      <c r="E103" s="24">
        <v>1300.0</v>
      </c>
      <c r="F103" s="24">
        <f t="shared" si="1"/>
        <v>0.973</v>
      </c>
      <c r="G103" s="6">
        <f t="shared" si="2"/>
        <v>15178.8</v>
      </c>
      <c r="H103" s="24">
        <v>318.0</v>
      </c>
      <c r="I103" s="24">
        <v>0.3918</v>
      </c>
      <c r="J103" s="24">
        <v>157.0</v>
      </c>
      <c r="K103" s="24">
        <v>471.0</v>
      </c>
      <c r="L103" s="1">
        <f t="shared" si="3"/>
        <v>314</v>
      </c>
      <c r="M103" s="1">
        <f t="shared" si="4"/>
        <v>161</v>
      </c>
      <c r="N103" s="1">
        <f t="shared" si="5"/>
        <v>0.5101910828</v>
      </c>
      <c r="O103" s="24">
        <v>0.3918</v>
      </c>
      <c r="T103" s="8"/>
      <c r="U103" s="24">
        <v>157.0</v>
      </c>
      <c r="V103" s="1">
        <f t="shared" si="6"/>
        <v>392.5</v>
      </c>
      <c r="W103" s="26">
        <f t="shared" si="7"/>
        <v>117.75</v>
      </c>
      <c r="X103" s="75">
        <f t="shared" si="8"/>
        <v>-247.9782664</v>
      </c>
      <c r="Y103" s="76">
        <f t="shared" si="9"/>
        <v>269.8053134</v>
      </c>
      <c r="Z103" s="77">
        <f t="shared" si="10"/>
        <v>269.8053134</v>
      </c>
      <c r="AA103" s="78">
        <f t="shared" si="11"/>
        <v>0.3874020723</v>
      </c>
      <c r="AB103" s="1">
        <f t="shared" si="12"/>
        <v>0.54401</v>
      </c>
      <c r="AC103" s="1">
        <f t="shared" si="13"/>
        <v>53573.52781</v>
      </c>
      <c r="AD103" s="8">
        <f t="shared" si="14"/>
        <v>37501.46947</v>
      </c>
      <c r="AE103" s="75">
        <f t="shared" si="15"/>
        <v>15178.8</v>
      </c>
      <c r="AF103" s="1">
        <f t="shared" si="16"/>
        <v>22322.66947</v>
      </c>
      <c r="AG103" s="6"/>
      <c r="AH103" s="80">
        <f t="shared" si="17"/>
        <v>6618.788333</v>
      </c>
      <c r="AI103" s="81">
        <f t="shared" si="18"/>
        <v>-40218.78833</v>
      </c>
      <c r="AJ103" s="81">
        <f t="shared" si="19"/>
        <v>-16218.78833</v>
      </c>
      <c r="AK103" s="82">
        <f t="shared" si="20"/>
        <v>-16218.78833</v>
      </c>
      <c r="AL103" s="82">
        <f t="shared" si="21"/>
        <v>-22218.78833</v>
      </c>
      <c r="AM103" s="82">
        <f t="shared" si="22"/>
        <v>-17896.11887</v>
      </c>
      <c r="AN103" s="83">
        <f t="shared" si="23"/>
        <v>6103.881135</v>
      </c>
      <c r="AO103" s="82">
        <f t="shared" si="24"/>
        <v>6103.881135</v>
      </c>
      <c r="AP103" s="82">
        <f t="shared" si="25"/>
        <v>103.881135</v>
      </c>
      <c r="AQ103" s="13"/>
    </row>
    <row r="104" ht="15.75" customHeight="1">
      <c r="A104" s="23" t="s">
        <v>203</v>
      </c>
      <c r="B104" s="23" t="s">
        <v>202</v>
      </c>
      <c r="C104" s="23" t="s">
        <v>52</v>
      </c>
      <c r="D104" s="24">
        <v>2.0</v>
      </c>
      <c r="E104" s="24">
        <v>1600.0</v>
      </c>
      <c r="F104" s="24">
        <f t="shared" si="1"/>
        <v>0.973</v>
      </c>
      <c r="G104" s="6">
        <f t="shared" si="2"/>
        <v>18681.6</v>
      </c>
      <c r="H104" s="24">
        <v>680.0</v>
      </c>
      <c r="I104" s="24">
        <v>0.3863</v>
      </c>
      <c r="J104" s="24">
        <v>253.0</v>
      </c>
      <c r="K104" s="24">
        <v>886.0</v>
      </c>
      <c r="L104" s="1">
        <f t="shared" si="3"/>
        <v>633</v>
      </c>
      <c r="M104" s="1">
        <f t="shared" si="4"/>
        <v>427</v>
      </c>
      <c r="N104" s="1">
        <f t="shared" si="5"/>
        <v>0.6396524487</v>
      </c>
      <c r="O104" s="24">
        <v>0.3863</v>
      </c>
      <c r="T104" s="8"/>
      <c r="U104" s="24">
        <v>253.0</v>
      </c>
      <c r="V104" s="1">
        <f t="shared" si="6"/>
        <v>791.25</v>
      </c>
      <c r="W104" s="26">
        <f t="shared" si="7"/>
        <v>173.875</v>
      </c>
      <c r="X104" s="75">
        <f t="shared" si="8"/>
        <v>-499.9052312</v>
      </c>
      <c r="Y104" s="76">
        <f t="shared" si="9"/>
        <v>512.1568897</v>
      </c>
      <c r="Z104" s="77">
        <f t="shared" si="10"/>
        <v>512.1568897</v>
      </c>
      <c r="AA104" s="78">
        <f t="shared" si="11"/>
        <v>0.4275284546</v>
      </c>
      <c r="AB104" s="1">
        <f t="shared" si="12"/>
        <v>0.512253981</v>
      </c>
      <c r="AC104" s="1">
        <f t="shared" si="13"/>
        <v>95759.35807</v>
      </c>
      <c r="AD104" s="8">
        <f t="shared" si="14"/>
        <v>67031.55065</v>
      </c>
      <c r="AE104" s="75">
        <f t="shared" si="15"/>
        <v>18681.6</v>
      </c>
      <c r="AF104" s="1">
        <f t="shared" si="16"/>
        <v>48349.95065</v>
      </c>
      <c r="AG104" s="6"/>
      <c r="AH104" s="80">
        <f t="shared" si="17"/>
        <v>6232.423436</v>
      </c>
      <c r="AI104" s="81">
        <f t="shared" si="18"/>
        <v>-39832.42344</v>
      </c>
      <c r="AJ104" s="81">
        <f t="shared" si="19"/>
        <v>-15832.42344</v>
      </c>
      <c r="AK104" s="82">
        <f t="shared" si="20"/>
        <v>-15832.42344</v>
      </c>
      <c r="AL104" s="82">
        <f t="shared" si="21"/>
        <v>-21832.42344</v>
      </c>
      <c r="AM104" s="82">
        <f t="shared" si="22"/>
        <v>8517.527211</v>
      </c>
      <c r="AN104" s="83">
        <f t="shared" si="23"/>
        <v>32517.52721</v>
      </c>
      <c r="AO104" s="82">
        <f t="shared" si="24"/>
        <v>32517.52721</v>
      </c>
      <c r="AP104" s="82">
        <f t="shared" si="25"/>
        <v>26517.52721</v>
      </c>
      <c r="AQ104" s="13"/>
    </row>
    <row r="105" ht="15.75" customHeight="1">
      <c r="A105" s="23" t="s">
        <v>204</v>
      </c>
      <c r="B105" s="23" t="s">
        <v>205</v>
      </c>
      <c r="C105" s="23" t="s">
        <v>43</v>
      </c>
      <c r="D105" s="24">
        <v>1.0</v>
      </c>
      <c r="E105" s="24">
        <v>1400.0</v>
      </c>
      <c r="F105" s="24">
        <f t="shared" si="1"/>
        <v>0.973</v>
      </c>
      <c r="G105" s="6">
        <f t="shared" si="2"/>
        <v>16346.4</v>
      </c>
      <c r="H105" s="24">
        <v>202.0</v>
      </c>
      <c r="I105" s="24">
        <v>0.4877</v>
      </c>
      <c r="J105" s="24">
        <v>76.0</v>
      </c>
      <c r="K105" s="24">
        <v>342.0</v>
      </c>
      <c r="L105" s="1">
        <f t="shared" si="3"/>
        <v>266</v>
      </c>
      <c r="M105" s="1">
        <f t="shared" si="4"/>
        <v>126</v>
      </c>
      <c r="N105" s="1">
        <f t="shared" si="5"/>
        <v>0.4789473684</v>
      </c>
      <c r="O105" s="24">
        <v>0.4877</v>
      </c>
      <c r="T105" s="8"/>
      <c r="U105" s="24">
        <v>76.0</v>
      </c>
      <c r="V105" s="1">
        <f t="shared" si="6"/>
        <v>332.5</v>
      </c>
      <c r="W105" s="26">
        <f t="shared" si="7"/>
        <v>42.75</v>
      </c>
      <c r="X105" s="75">
        <f t="shared" si="8"/>
        <v>-210.0707607</v>
      </c>
      <c r="Y105" s="76">
        <f t="shared" si="9"/>
        <v>200.061189</v>
      </c>
      <c r="Z105" s="77">
        <f t="shared" si="10"/>
        <v>200.061189</v>
      </c>
      <c r="AA105" s="78">
        <f t="shared" si="11"/>
        <v>0.473116358</v>
      </c>
      <c r="AB105" s="1">
        <f t="shared" si="12"/>
        <v>0.4761757143</v>
      </c>
      <c r="AC105" s="1">
        <f t="shared" si="13"/>
        <v>34771.46205</v>
      </c>
      <c r="AD105" s="8">
        <f t="shared" si="14"/>
        <v>24340.02343</v>
      </c>
      <c r="AE105" s="75">
        <f t="shared" si="15"/>
        <v>16346.4</v>
      </c>
      <c r="AF105" s="1">
        <f t="shared" si="16"/>
        <v>7993.623435</v>
      </c>
      <c r="AG105" s="6"/>
      <c r="AH105" s="80">
        <f t="shared" si="17"/>
        <v>5793.47119</v>
      </c>
      <c r="AI105" s="81">
        <f t="shared" si="18"/>
        <v>-39393.47119</v>
      </c>
      <c r="AJ105" s="81">
        <f t="shared" si="19"/>
        <v>-15393.47119</v>
      </c>
      <c r="AK105" s="82">
        <f t="shared" si="20"/>
        <v>-15393.47119</v>
      </c>
      <c r="AL105" s="82">
        <f t="shared" si="21"/>
        <v>-21393.47119</v>
      </c>
      <c r="AM105" s="82">
        <f t="shared" si="22"/>
        <v>-31399.84776</v>
      </c>
      <c r="AN105" s="83">
        <f t="shared" si="23"/>
        <v>-7399.847756</v>
      </c>
      <c r="AO105" s="82">
        <f t="shared" si="24"/>
        <v>-7399.847756</v>
      </c>
      <c r="AP105" s="82">
        <f t="shared" si="25"/>
        <v>-13399.84776</v>
      </c>
      <c r="AQ105" s="13"/>
    </row>
    <row r="106" ht="15.75" customHeight="1">
      <c r="A106" s="23" t="s">
        <v>206</v>
      </c>
      <c r="B106" s="23" t="s">
        <v>205</v>
      </c>
      <c r="C106" s="23" t="s">
        <v>43</v>
      </c>
      <c r="D106" s="24">
        <v>2.0</v>
      </c>
      <c r="E106" s="24">
        <v>2000.0</v>
      </c>
      <c r="F106" s="24">
        <f t="shared" si="1"/>
        <v>0.973</v>
      </c>
      <c r="G106" s="6">
        <f t="shared" si="2"/>
        <v>23352</v>
      </c>
      <c r="H106" s="24">
        <v>579.0</v>
      </c>
      <c r="I106" s="24">
        <v>0.411</v>
      </c>
      <c r="J106" s="24">
        <v>107.0</v>
      </c>
      <c r="K106" s="24">
        <v>781.0</v>
      </c>
      <c r="L106" s="1">
        <f t="shared" si="3"/>
        <v>674</v>
      </c>
      <c r="M106" s="1">
        <f t="shared" si="4"/>
        <v>472</v>
      </c>
      <c r="N106" s="1">
        <f t="shared" si="5"/>
        <v>0.6602373887</v>
      </c>
      <c r="O106" s="24">
        <v>0.411</v>
      </c>
      <c r="T106" s="8"/>
      <c r="U106" s="24">
        <v>107.0</v>
      </c>
      <c r="V106" s="1">
        <f t="shared" si="6"/>
        <v>842.5</v>
      </c>
      <c r="W106" s="26">
        <f t="shared" si="7"/>
        <v>22.75</v>
      </c>
      <c r="X106" s="75">
        <f t="shared" si="8"/>
        <v>-532.284559</v>
      </c>
      <c r="Y106" s="76">
        <f t="shared" si="9"/>
        <v>464.1362459</v>
      </c>
      <c r="Z106" s="77">
        <f t="shared" si="10"/>
        <v>464.1362459</v>
      </c>
      <c r="AA106" s="78">
        <f t="shared" si="11"/>
        <v>0.5239005886</v>
      </c>
      <c r="AB106" s="1">
        <f t="shared" si="12"/>
        <v>0.4359850742</v>
      </c>
      <c r="AC106" s="1">
        <f t="shared" si="13"/>
        <v>73860.11359</v>
      </c>
      <c r="AD106" s="8">
        <f t="shared" si="14"/>
        <v>51702.07952</v>
      </c>
      <c r="AE106" s="75">
        <f t="shared" si="15"/>
        <v>23352</v>
      </c>
      <c r="AF106" s="1">
        <f t="shared" si="16"/>
        <v>28350.07952</v>
      </c>
      <c r="AG106" s="6"/>
      <c r="AH106" s="80">
        <f t="shared" si="17"/>
        <v>5304.485069</v>
      </c>
      <c r="AI106" s="81">
        <f t="shared" si="18"/>
        <v>-38904.48507</v>
      </c>
      <c r="AJ106" s="81">
        <f t="shared" si="19"/>
        <v>-14904.48507</v>
      </c>
      <c r="AK106" s="82">
        <f t="shared" si="20"/>
        <v>-14904.48507</v>
      </c>
      <c r="AL106" s="82">
        <f t="shared" si="21"/>
        <v>-20904.48507</v>
      </c>
      <c r="AM106" s="82">
        <f t="shared" si="22"/>
        <v>-10554.40555</v>
      </c>
      <c r="AN106" s="83">
        <f t="shared" si="23"/>
        <v>13445.59445</v>
      </c>
      <c r="AO106" s="82">
        <f t="shared" si="24"/>
        <v>13445.59445</v>
      </c>
      <c r="AP106" s="82">
        <f t="shared" si="25"/>
        <v>7445.594446</v>
      </c>
      <c r="AQ106" s="13"/>
    </row>
    <row r="107" ht="15.75" customHeight="1">
      <c r="A107" s="23" t="s">
        <v>207</v>
      </c>
      <c r="B107" s="23" t="s">
        <v>205</v>
      </c>
      <c r="C107" s="23" t="s">
        <v>52</v>
      </c>
      <c r="D107" s="24">
        <v>1.0</v>
      </c>
      <c r="E107" s="24">
        <v>1700.0</v>
      </c>
      <c r="F107" s="24">
        <f t="shared" si="1"/>
        <v>0.973</v>
      </c>
      <c r="G107" s="6">
        <f t="shared" si="2"/>
        <v>19849.2</v>
      </c>
      <c r="H107" s="24">
        <v>524.0</v>
      </c>
      <c r="I107" s="24">
        <v>0.5041</v>
      </c>
      <c r="J107" s="24">
        <v>162.0</v>
      </c>
      <c r="K107" s="24">
        <v>614.0</v>
      </c>
      <c r="L107" s="1">
        <f t="shared" si="3"/>
        <v>452</v>
      </c>
      <c r="M107" s="1">
        <f t="shared" si="4"/>
        <v>362</v>
      </c>
      <c r="N107" s="1">
        <f t="shared" si="5"/>
        <v>0.7407079646</v>
      </c>
      <c r="O107" s="24">
        <v>0.5041</v>
      </c>
      <c r="T107" s="8"/>
      <c r="U107" s="24">
        <v>162.0</v>
      </c>
      <c r="V107" s="1">
        <f t="shared" si="6"/>
        <v>565</v>
      </c>
      <c r="W107" s="26">
        <f t="shared" si="7"/>
        <v>105.5</v>
      </c>
      <c r="X107" s="75">
        <f t="shared" si="8"/>
        <v>-356.9623452</v>
      </c>
      <c r="Y107" s="76">
        <f t="shared" si="9"/>
        <v>356.3821708</v>
      </c>
      <c r="Z107" s="77">
        <f t="shared" si="10"/>
        <v>356.3821708</v>
      </c>
      <c r="AA107" s="78">
        <f t="shared" si="11"/>
        <v>0.4440392404</v>
      </c>
      <c r="AB107" s="1">
        <f t="shared" si="12"/>
        <v>0.4991873451</v>
      </c>
      <c r="AC107" s="1">
        <f t="shared" si="13"/>
        <v>64934.03645</v>
      </c>
      <c r="AD107" s="8">
        <f t="shared" si="14"/>
        <v>45453.82551</v>
      </c>
      <c r="AE107" s="75">
        <f t="shared" si="15"/>
        <v>19849.2</v>
      </c>
      <c r="AF107" s="1">
        <f t="shared" si="16"/>
        <v>25604.62551</v>
      </c>
      <c r="AG107" s="6"/>
      <c r="AH107" s="80">
        <f t="shared" si="17"/>
        <v>6073.446032</v>
      </c>
      <c r="AI107" s="81">
        <f t="shared" si="18"/>
        <v>-39673.44603</v>
      </c>
      <c r="AJ107" s="81">
        <f t="shared" si="19"/>
        <v>-15673.44603</v>
      </c>
      <c r="AK107" s="82">
        <f t="shared" si="20"/>
        <v>-15673.44603</v>
      </c>
      <c r="AL107" s="82">
        <f t="shared" si="21"/>
        <v>-21673.44603</v>
      </c>
      <c r="AM107" s="82">
        <f t="shared" si="22"/>
        <v>-14068.82052</v>
      </c>
      <c r="AN107" s="83">
        <f t="shared" si="23"/>
        <v>9931.179479</v>
      </c>
      <c r="AO107" s="82">
        <f t="shared" si="24"/>
        <v>9931.179479</v>
      </c>
      <c r="AP107" s="82">
        <f t="shared" si="25"/>
        <v>3931.179479</v>
      </c>
      <c r="AQ107" s="13"/>
    </row>
    <row r="108" ht="15.75" customHeight="1">
      <c r="A108" s="23" t="s">
        <v>208</v>
      </c>
      <c r="B108" s="23" t="s">
        <v>205</v>
      </c>
      <c r="C108" s="23" t="s">
        <v>52</v>
      </c>
      <c r="D108" s="24">
        <v>2.0</v>
      </c>
      <c r="E108" s="24">
        <v>2500.0</v>
      </c>
      <c r="F108" s="24">
        <f t="shared" si="1"/>
        <v>0.973</v>
      </c>
      <c r="G108" s="6">
        <f t="shared" si="2"/>
        <v>29190</v>
      </c>
      <c r="H108" s="24">
        <v>560.0</v>
      </c>
      <c r="I108" s="24">
        <v>0.2767</v>
      </c>
      <c r="J108" s="24">
        <v>158.0</v>
      </c>
      <c r="K108" s="24">
        <v>906.0</v>
      </c>
      <c r="L108" s="1">
        <f t="shared" si="3"/>
        <v>748</v>
      </c>
      <c r="M108" s="1">
        <f t="shared" si="4"/>
        <v>402</v>
      </c>
      <c r="N108" s="1">
        <f t="shared" si="5"/>
        <v>0.5299465241</v>
      </c>
      <c r="O108" s="24">
        <v>0.2767</v>
      </c>
      <c r="T108" s="8"/>
      <c r="U108" s="24">
        <v>158.0</v>
      </c>
      <c r="V108" s="1">
        <f t="shared" si="6"/>
        <v>935</v>
      </c>
      <c r="W108" s="26">
        <f t="shared" si="7"/>
        <v>64.5</v>
      </c>
      <c r="X108" s="75">
        <f t="shared" si="8"/>
        <v>-590.7252969</v>
      </c>
      <c r="Y108" s="76">
        <f t="shared" si="9"/>
        <v>534.7209376</v>
      </c>
      <c r="Z108" s="77">
        <f t="shared" si="10"/>
        <v>534.7209376</v>
      </c>
      <c r="AA108" s="78">
        <f t="shared" si="11"/>
        <v>0.5029100937</v>
      </c>
      <c r="AB108" s="1">
        <f t="shared" si="12"/>
        <v>0.4525969519</v>
      </c>
      <c r="AC108" s="1">
        <f t="shared" si="13"/>
        <v>88334.76925</v>
      </c>
      <c r="AD108" s="8">
        <f t="shared" si="14"/>
        <v>61834.33848</v>
      </c>
      <c r="AE108" s="75">
        <f t="shared" si="15"/>
        <v>29190</v>
      </c>
      <c r="AF108" s="1">
        <f t="shared" si="16"/>
        <v>32644.33848</v>
      </c>
      <c r="AG108" s="6"/>
      <c r="AH108" s="80">
        <f t="shared" si="17"/>
        <v>5506.596248</v>
      </c>
      <c r="AI108" s="81">
        <f t="shared" si="18"/>
        <v>-39106.59625</v>
      </c>
      <c r="AJ108" s="81">
        <f t="shared" si="19"/>
        <v>-15106.59625</v>
      </c>
      <c r="AK108" s="82">
        <f t="shared" si="20"/>
        <v>-15106.59625</v>
      </c>
      <c r="AL108" s="82">
        <f t="shared" si="21"/>
        <v>-21106.59625</v>
      </c>
      <c r="AM108" s="82">
        <f t="shared" si="22"/>
        <v>-6462.25777</v>
      </c>
      <c r="AN108" s="83">
        <f t="shared" si="23"/>
        <v>17537.74223</v>
      </c>
      <c r="AO108" s="82">
        <f t="shared" si="24"/>
        <v>17537.74223</v>
      </c>
      <c r="AP108" s="82">
        <f t="shared" si="25"/>
        <v>11537.74223</v>
      </c>
      <c r="AQ108" s="13"/>
    </row>
    <row r="109" ht="15.75" customHeight="1">
      <c r="A109" s="23" t="s">
        <v>209</v>
      </c>
      <c r="B109" s="23" t="s">
        <v>210</v>
      </c>
      <c r="C109" s="23" t="s">
        <v>43</v>
      </c>
      <c r="D109" s="24">
        <v>1.0</v>
      </c>
      <c r="E109" s="24">
        <v>1800.0</v>
      </c>
      <c r="F109" s="24">
        <f t="shared" si="1"/>
        <v>0.973</v>
      </c>
      <c r="G109" s="6">
        <f t="shared" si="2"/>
        <v>21016.8</v>
      </c>
      <c r="H109" s="24">
        <v>362.0</v>
      </c>
      <c r="I109" s="24">
        <v>0.3288</v>
      </c>
      <c r="J109" s="24">
        <v>199.0</v>
      </c>
      <c r="K109" s="24">
        <v>432.0</v>
      </c>
      <c r="L109" s="1">
        <f t="shared" si="3"/>
        <v>233</v>
      </c>
      <c r="M109" s="1">
        <f t="shared" si="4"/>
        <v>163</v>
      </c>
      <c r="N109" s="1">
        <f t="shared" si="5"/>
        <v>0.6596566524</v>
      </c>
      <c r="O109" s="24">
        <v>0.3288</v>
      </c>
      <c r="T109" s="8"/>
      <c r="U109" s="24">
        <v>199.0</v>
      </c>
      <c r="V109" s="1">
        <f t="shared" si="6"/>
        <v>291.25</v>
      </c>
      <c r="W109" s="26">
        <f t="shared" si="7"/>
        <v>169.875</v>
      </c>
      <c r="X109" s="75">
        <f t="shared" si="8"/>
        <v>-184.0093505</v>
      </c>
      <c r="Y109" s="76">
        <f t="shared" si="9"/>
        <v>241.4558536</v>
      </c>
      <c r="Z109" s="77">
        <f t="shared" si="10"/>
        <v>241.4558536</v>
      </c>
      <c r="AA109" s="78">
        <f t="shared" si="11"/>
        <v>0.245771171</v>
      </c>
      <c r="AB109" s="1">
        <f t="shared" si="12"/>
        <v>0.6560966953</v>
      </c>
      <c r="AC109" s="1">
        <f t="shared" si="13"/>
        <v>57822.71146</v>
      </c>
      <c r="AD109" s="8">
        <f t="shared" si="14"/>
        <v>40475.89802</v>
      </c>
      <c r="AE109" s="75">
        <f t="shared" si="15"/>
        <v>21016.8</v>
      </c>
      <c r="AF109" s="1">
        <f t="shared" si="16"/>
        <v>19459.09802</v>
      </c>
      <c r="AG109" s="6"/>
      <c r="AH109" s="80">
        <f t="shared" si="17"/>
        <v>7982.509793</v>
      </c>
      <c r="AI109" s="81">
        <f t="shared" si="18"/>
        <v>-41582.50979</v>
      </c>
      <c r="AJ109" s="81">
        <f t="shared" si="19"/>
        <v>-17582.50979</v>
      </c>
      <c r="AK109" s="82">
        <f t="shared" si="20"/>
        <v>-17582.50979</v>
      </c>
      <c r="AL109" s="82">
        <f t="shared" si="21"/>
        <v>-23582.50979</v>
      </c>
      <c r="AM109" s="82">
        <f t="shared" si="22"/>
        <v>-22123.41177</v>
      </c>
      <c r="AN109" s="83">
        <f t="shared" si="23"/>
        <v>1876.588232</v>
      </c>
      <c r="AO109" s="82">
        <f t="shared" si="24"/>
        <v>1876.588232</v>
      </c>
      <c r="AP109" s="82">
        <f t="shared" si="25"/>
        <v>-4123.411768</v>
      </c>
      <c r="AQ109" s="13"/>
    </row>
    <row r="110" ht="15.75" customHeight="1">
      <c r="A110" s="23" t="s">
        <v>211</v>
      </c>
      <c r="B110" s="23" t="s">
        <v>210</v>
      </c>
      <c r="C110" s="23" t="s">
        <v>43</v>
      </c>
      <c r="D110" s="24">
        <v>2.0</v>
      </c>
      <c r="E110" s="24">
        <v>2600.0</v>
      </c>
      <c r="F110" s="24">
        <f t="shared" si="1"/>
        <v>0.973</v>
      </c>
      <c r="G110" s="6">
        <f t="shared" si="2"/>
        <v>30357.6</v>
      </c>
      <c r="H110" s="24">
        <v>417.0</v>
      </c>
      <c r="I110" s="24">
        <v>0.5315</v>
      </c>
      <c r="J110" s="24">
        <v>366.0</v>
      </c>
      <c r="K110" s="24">
        <v>594.0</v>
      </c>
      <c r="L110" s="1">
        <f t="shared" si="3"/>
        <v>228</v>
      </c>
      <c r="M110" s="1">
        <f t="shared" si="4"/>
        <v>51</v>
      </c>
      <c r="N110" s="1">
        <f t="shared" si="5"/>
        <v>0.2789473684</v>
      </c>
      <c r="O110" s="24">
        <v>0.5315</v>
      </c>
      <c r="T110" s="8"/>
      <c r="U110" s="24">
        <v>366.0</v>
      </c>
      <c r="V110" s="1">
        <f t="shared" si="6"/>
        <v>285</v>
      </c>
      <c r="W110" s="26">
        <f t="shared" si="7"/>
        <v>337.5</v>
      </c>
      <c r="X110" s="75">
        <f t="shared" si="8"/>
        <v>-180.060652</v>
      </c>
      <c r="Y110" s="76">
        <f t="shared" si="9"/>
        <v>321.9095906</v>
      </c>
      <c r="Z110" s="77">
        <f t="shared" si="10"/>
        <v>366</v>
      </c>
      <c r="AA110" s="78">
        <f t="shared" si="11"/>
        <v>0.1</v>
      </c>
      <c r="AB110" s="1">
        <f t="shared" si="12"/>
        <v>0.77146</v>
      </c>
      <c r="AC110" s="1">
        <f t="shared" si="13"/>
        <v>103059.3414</v>
      </c>
      <c r="AD110" s="8">
        <f t="shared" si="14"/>
        <v>72141.53898</v>
      </c>
      <c r="AE110" s="75">
        <f t="shared" si="15"/>
        <v>30357.6</v>
      </c>
      <c r="AF110" s="1">
        <f t="shared" si="16"/>
        <v>41783.93898</v>
      </c>
      <c r="AG110" s="6"/>
      <c r="AH110" s="80">
        <f t="shared" si="17"/>
        <v>9386.096667</v>
      </c>
      <c r="AI110" s="81">
        <f t="shared" si="18"/>
        <v>-42986.09667</v>
      </c>
      <c r="AJ110" s="81">
        <f t="shared" si="19"/>
        <v>-18986.09667</v>
      </c>
      <c r="AK110" s="82">
        <f t="shared" si="20"/>
        <v>-18986.09667</v>
      </c>
      <c r="AL110" s="82">
        <f t="shared" si="21"/>
        <v>-24986.09667</v>
      </c>
      <c r="AM110" s="82">
        <f t="shared" si="22"/>
        <v>-1202.157687</v>
      </c>
      <c r="AN110" s="83">
        <f t="shared" si="23"/>
        <v>22797.84231</v>
      </c>
      <c r="AO110" s="82">
        <f t="shared" si="24"/>
        <v>22797.84231</v>
      </c>
      <c r="AP110" s="82">
        <f t="shared" si="25"/>
        <v>16797.84231</v>
      </c>
      <c r="AQ110" s="13"/>
    </row>
    <row r="111" ht="15.75" customHeight="1">
      <c r="A111" s="23" t="s">
        <v>212</v>
      </c>
      <c r="B111" s="23" t="s">
        <v>210</v>
      </c>
      <c r="C111" s="23" t="s">
        <v>52</v>
      </c>
      <c r="D111" s="24">
        <v>1.0</v>
      </c>
      <c r="E111" s="24">
        <v>2500.0</v>
      </c>
      <c r="F111" s="24">
        <f t="shared" si="1"/>
        <v>0.973</v>
      </c>
      <c r="G111" s="6">
        <f t="shared" si="2"/>
        <v>29190</v>
      </c>
      <c r="H111" s="24">
        <v>474.0</v>
      </c>
      <c r="I111" s="24">
        <v>0.4274</v>
      </c>
      <c r="J111" s="24">
        <v>333.0</v>
      </c>
      <c r="K111" s="24">
        <v>665.0</v>
      </c>
      <c r="L111" s="1">
        <f t="shared" si="3"/>
        <v>332</v>
      </c>
      <c r="M111" s="1">
        <f t="shared" si="4"/>
        <v>141</v>
      </c>
      <c r="N111" s="1">
        <f t="shared" si="5"/>
        <v>0.4397590361</v>
      </c>
      <c r="O111" s="24">
        <v>0.4274</v>
      </c>
      <c r="T111" s="8"/>
      <c r="U111" s="24">
        <v>333.0</v>
      </c>
      <c r="V111" s="1">
        <f t="shared" si="6"/>
        <v>415</v>
      </c>
      <c r="W111" s="26">
        <f t="shared" si="7"/>
        <v>291.5</v>
      </c>
      <c r="X111" s="75">
        <f t="shared" si="8"/>
        <v>-262.193581</v>
      </c>
      <c r="Y111" s="76">
        <f t="shared" si="9"/>
        <v>368.77186</v>
      </c>
      <c r="Z111" s="77">
        <f t="shared" si="10"/>
        <v>368.77186</v>
      </c>
      <c r="AA111" s="78">
        <f t="shared" si="11"/>
        <v>0.186197253</v>
      </c>
      <c r="AB111" s="1">
        <f t="shared" si="12"/>
        <v>0.703243494</v>
      </c>
      <c r="AC111" s="1">
        <f t="shared" si="13"/>
        <v>94657.79013</v>
      </c>
      <c r="AD111" s="8">
        <f t="shared" si="14"/>
        <v>66260.45309</v>
      </c>
      <c r="AE111" s="75">
        <f t="shared" si="15"/>
        <v>29190</v>
      </c>
      <c r="AF111" s="1">
        <f t="shared" si="16"/>
        <v>37070.45309</v>
      </c>
      <c r="AG111" s="6"/>
      <c r="AH111" s="80">
        <f t="shared" si="17"/>
        <v>8556.129177</v>
      </c>
      <c r="AI111" s="81">
        <f t="shared" si="18"/>
        <v>-42156.12918</v>
      </c>
      <c r="AJ111" s="81">
        <f t="shared" si="19"/>
        <v>-18156.12918</v>
      </c>
      <c r="AK111" s="82">
        <f t="shared" si="20"/>
        <v>-18156.12918</v>
      </c>
      <c r="AL111" s="82">
        <f t="shared" si="21"/>
        <v>-24156.12918</v>
      </c>
      <c r="AM111" s="82">
        <f t="shared" si="22"/>
        <v>-5085.676089</v>
      </c>
      <c r="AN111" s="83">
        <f t="shared" si="23"/>
        <v>18914.32391</v>
      </c>
      <c r="AO111" s="82">
        <f t="shared" si="24"/>
        <v>18914.32391</v>
      </c>
      <c r="AP111" s="82">
        <f t="shared" si="25"/>
        <v>12914.32391</v>
      </c>
      <c r="AQ111" s="13"/>
    </row>
    <row r="112" ht="15.75" customHeight="1">
      <c r="A112" s="23" t="s">
        <v>213</v>
      </c>
      <c r="B112" s="23" t="s">
        <v>42</v>
      </c>
      <c r="C112" s="23" t="s">
        <v>52</v>
      </c>
      <c r="D112" s="24">
        <v>1.0</v>
      </c>
      <c r="E112" s="24">
        <v>1500.0</v>
      </c>
      <c r="F112" s="24">
        <f t="shared" si="1"/>
        <v>0.973</v>
      </c>
      <c r="G112" s="6">
        <f t="shared" si="2"/>
        <v>17514</v>
      </c>
      <c r="H112" s="24">
        <v>146.0</v>
      </c>
      <c r="I112" s="24">
        <v>0.2411</v>
      </c>
      <c r="J112" s="24">
        <v>81.0</v>
      </c>
      <c r="K112" s="24">
        <v>205.0</v>
      </c>
      <c r="L112" s="1">
        <f t="shared" si="3"/>
        <v>124</v>
      </c>
      <c r="M112" s="1">
        <f t="shared" si="4"/>
        <v>65</v>
      </c>
      <c r="N112" s="1">
        <f t="shared" si="5"/>
        <v>0.5193548387</v>
      </c>
      <c r="O112" s="24">
        <v>0.2411</v>
      </c>
      <c r="T112" s="8"/>
      <c r="U112" s="24">
        <v>81.0</v>
      </c>
      <c r="V112" s="1">
        <f t="shared" si="6"/>
        <v>155</v>
      </c>
      <c r="W112" s="26">
        <f t="shared" si="7"/>
        <v>65.5</v>
      </c>
      <c r="X112" s="75">
        <f t="shared" si="8"/>
        <v>-97.92772302</v>
      </c>
      <c r="Y112" s="76">
        <f t="shared" si="9"/>
        <v>116.0473212</v>
      </c>
      <c r="Z112" s="77">
        <f t="shared" si="10"/>
        <v>116.0473212</v>
      </c>
      <c r="AA112" s="78">
        <f t="shared" si="11"/>
        <v>0.3261117497</v>
      </c>
      <c r="AB112" s="1">
        <f t="shared" si="12"/>
        <v>0.5925151613</v>
      </c>
      <c r="AC112" s="1">
        <f t="shared" si="13"/>
        <v>25097.32599</v>
      </c>
      <c r="AD112" s="8">
        <f t="shared" si="14"/>
        <v>17568.12819</v>
      </c>
      <c r="AE112" s="75">
        <f t="shared" si="15"/>
        <v>17514</v>
      </c>
      <c r="AF112" s="1">
        <f t="shared" si="16"/>
        <v>54.12819479</v>
      </c>
      <c r="AG112" s="6"/>
      <c r="AH112" s="80">
        <f t="shared" si="17"/>
        <v>7208.934462</v>
      </c>
      <c r="AI112" s="81">
        <f t="shared" si="18"/>
        <v>-40808.93446</v>
      </c>
      <c r="AJ112" s="81">
        <f t="shared" si="19"/>
        <v>-16808.93446</v>
      </c>
      <c r="AK112" s="82">
        <f t="shared" si="20"/>
        <v>-16808.93446</v>
      </c>
      <c r="AL112" s="82">
        <f t="shared" si="21"/>
        <v>-22808.93446</v>
      </c>
      <c r="AM112" s="82">
        <f t="shared" si="22"/>
        <v>-40754.80627</v>
      </c>
      <c r="AN112" s="83">
        <f t="shared" si="23"/>
        <v>-16754.80627</v>
      </c>
      <c r="AO112" s="82">
        <f t="shared" si="24"/>
        <v>-16754.80627</v>
      </c>
      <c r="AP112" s="82">
        <f t="shared" si="25"/>
        <v>-22754.80627</v>
      </c>
      <c r="AQ112" s="13"/>
    </row>
    <row r="113" ht="15.75" customHeight="1">
      <c r="A113" s="23" t="s">
        <v>214</v>
      </c>
      <c r="B113" s="23" t="s">
        <v>176</v>
      </c>
      <c r="C113" s="23" t="s">
        <v>43</v>
      </c>
      <c r="D113" s="24">
        <v>1.0</v>
      </c>
      <c r="E113" s="24">
        <v>1700.0</v>
      </c>
      <c r="F113" s="24">
        <f t="shared" si="1"/>
        <v>0.973</v>
      </c>
      <c r="G113" s="6">
        <f t="shared" si="2"/>
        <v>19849.2</v>
      </c>
      <c r="H113" s="24">
        <v>312.0</v>
      </c>
      <c r="I113" s="24">
        <v>0.411</v>
      </c>
      <c r="J113" s="24">
        <v>106.0</v>
      </c>
      <c r="K113" s="24">
        <v>465.0</v>
      </c>
      <c r="L113" s="1">
        <f t="shared" si="3"/>
        <v>359</v>
      </c>
      <c r="M113" s="1">
        <f t="shared" si="4"/>
        <v>206</v>
      </c>
      <c r="N113" s="1">
        <f t="shared" si="5"/>
        <v>0.5590529248</v>
      </c>
      <c r="O113" s="24">
        <v>0.411</v>
      </c>
      <c r="T113" s="8"/>
      <c r="U113" s="24">
        <v>106.0</v>
      </c>
      <c r="V113" s="1">
        <f t="shared" si="6"/>
        <v>448.75</v>
      </c>
      <c r="W113" s="26">
        <f t="shared" si="7"/>
        <v>61.125</v>
      </c>
      <c r="X113" s="75">
        <f t="shared" si="8"/>
        <v>-283.5165529</v>
      </c>
      <c r="Y113" s="76">
        <f t="shared" si="9"/>
        <v>271.7216799</v>
      </c>
      <c r="Z113" s="77">
        <f t="shared" si="10"/>
        <v>271.7216799</v>
      </c>
      <c r="AA113" s="78">
        <f t="shared" si="11"/>
        <v>0.4692962227</v>
      </c>
      <c r="AB113" s="1">
        <f t="shared" si="12"/>
        <v>0.4791989694</v>
      </c>
      <c r="AC113" s="1">
        <f t="shared" si="13"/>
        <v>47526.19338</v>
      </c>
      <c r="AD113" s="8">
        <f t="shared" si="14"/>
        <v>33268.33536</v>
      </c>
      <c r="AE113" s="75">
        <f t="shared" si="15"/>
        <v>19849.2</v>
      </c>
      <c r="AF113" s="1">
        <f t="shared" si="16"/>
        <v>13419.13536</v>
      </c>
      <c r="AG113" s="6"/>
      <c r="AH113" s="80">
        <f t="shared" si="17"/>
        <v>5830.254127</v>
      </c>
      <c r="AI113" s="81">
        <f t="shared" si="18"/>
        <v>-39430.25413</v>
      </c>
      <c r="AJ113" s="81">
        <f t="shared" si="19"/>
        <v>-15430.25413</v>
      </c>
      <c r="AK113" s="82">
        <f t="shared" si="20"/>
        <v>-15430.25413</v>
      </c>
      <c r="AL113" s="82">
        <f t="shared" si="21"/>
        <v>-21430.25413</v>
      </c>
      <c r="AM113" s="82">
        <f t="shared" si="22"/>
        <v>-26011.11876</v>
      </c>
      <c r="AN113" s="83">
        <f t="shared" si="23"/>
        <v>-2011.118764</v>
      </c>
      <c r="AO113" s="82">
        <f t="shared" si="24"/>
        <v>-2011.118764</v>
      </c>
      <c r="AP113" s="82">
        <f t="shared" si="25"/>
        <v>-8011.118764</v>
      </c>
      <c r="AQ113" s="13"/>
    </row>
    <row r="114" ht="15.75" customHeight="1">
      <c r="A114" s="23" t="s">
        <v>215</v>
      </c>
      <c r="B114" s="23" t="s">
        <v>210</v>
      </c>
      <c r="C114" s="23" t="s">
        <v>52</v>
      </c>
      <c r="D114" s="24">
        <v>2.0</v>
      </c>
      <c r="E114" s="24">
        <v>3600.0</v>
      </c>
      <c r="F114" s="24">
        <f t="shared" si="1"/>
        <v>0.973</v>
      </c>
      <c r="G114" s="6">
        <f t="shared" si="2"/>
        <v>42033.6</v>
      </c>
      <c r="H114" s="24">
        <v>491.0</v>
      </c>
      <c r="I114" s="24">
        <v>0.3973</v>
      </c>
      <c r="J114" s="24">
        <v>336.0</v>
      </c>
      <c r="K114" s="24">
        <v>624.0</v>
      </c>
      <c r="L114" s="1">
        <f t="shared" si="3"/>
        <v>288</v>
      </c>
      <c r="M114" s="1">
        <f t="shared" si="4"/>
        <v>155</v>
      </c>
      <c r="N114" s="1">
        <f t="shared" si="5"/>
        <v>0.5305555556</v>
      </c>
      <c r="O114" s="24">
        <v>0.3973</v>
      </c>
      <c r="T114" s="8"/>
      <c r="U114" s="24">
        <v>336.0</v>
      </c>
      <c r="V114" s="1">
        <f t="shared" si="6"/>
        <v>360</v>
      </c>
      <c r="W114" s="26">
        <f t="shared" si="7"/>
        <v>300</v>
      </c>
      <c r="X114" s="75">
        <f t="shared" si="8"/>
        <v>-227.4450341</v>
      </c>
      <c r="Y114" s="76">
        <f t="shared" si="9"/>
        <v>343.464746</v>
      </c>
      <c r="Z114" s="77">
        <f t="shared" si="10"/>
        <v>343.464746</v>
      </c>
      <c r="AA114" s="78">
        <f t="shared" si="11"/>
        <v>0.1207354056</v>
      </c>
      <c r="AB114" s="1">
        <f t="shared" si="12"/>
        <v>0.75505</v>
      </c>
      <c r="AC114" s="1">
        <f t="shared" si="13"/>
        <v>94656.56562</v>
      </c>
      <c r="AD114" s="8">
        <f t="shared" si="14"/>
        <v>66259.59593</v>
      </c>
      <c r="AE114" s="75">
        <f t="shared" si="15"/>
        <v>42033.6</v>
      </c>
      <c r="AF114" s="1">
        <f t="shared" si="16"/>
        <v>24225.99593</v>
      </c>
      <c r="AG114" s="6"/>
      <c r="AH114" s="80">
        <f t="shared" si="17"/>
        <v>9186.441667</v>
      </c>
      <c r="AI114" s="81">
        <f t="shared" si="18"/>
        <v>-42786.44167</v>
      </c>
      <c r="AJ114" s="81">
        <f t="shared" si="19"/>
        <v>-18786.44167</v>
      </c>
      <c r="AK114" s="82">
        <f t="shared" si="20"/>
        <v>-18786.44167</v>
      </c>
      <c r="AL114" s="82">
        <f t="shared" si="21"/>
        <v>-24786.44167</v>
      </c>
      <c r="AM114" s="82">
        <f t="shared" si="22"/>
        <v>-18560.44574</v>
      </c>
      <c r="AN114" s="83">
        <f t="shared" si="23"/>
        <v>5439.554265</v>
      </c>
      <c r="AO114" s="82">
        <f t="shared" si="24"/>
        <v>5439.554265</v>
      </c>
      <c r="AP114" s="82">
        <f t="shared" si="25"/>
        <v>-560.4457355</v>
      </c>
      <c r="AQ114" s="13"/>
    </row>
    <row r="115" ht="15.75" customHeight="1">
      <c r="A115" s="23" t="s">
        <v>216</v>
      </c>
      <c r="B115" s="23" t="s">
        <v>217</v>
      </c>
      <c r="C115" s="23" t="s">
        <v>43</v>
      </c>
      <c r="D115" s="24">
        <v>1.0</v>
      </c>
      <c r="E115" s="24">
        <v>1200.0</v>
      </c>
      <c r="F115" s="24">
        <f t="shared" si="1"/>
        <v>0.973</v>
      </c>
      <c r="G115" s="6">
        <f t="shared" si="2"/>
        <v>14011.2</v>
      </c>
      <c r="H115" s="24">
        <v>204.0</v>
      </c>
      <c r="I115" s="24">
        <v>0.7973</v>
      </c>
      <c r="J115" s="24">
        <v>173.0</v>
      </c>
      <c r="K115" s="24">
        <v>395.0</v>
      </c>
      <c r="L115" s="1">
        <f t="shared" si="3"/>
        <v>222</v>
      </c>
      <c r="M115" s="1">
        <f t="shared" si="4"/>
        <v>31</v>
      </c>
      <c r="N115" s="1">
        <f t="shared" si="5"/>
        <v>0.2117117117</v>
      </c>
      <c r="O115" s="24">
        <v>0.7973</v>
      </c>
      <c r="T115" s="8"/>
      <c r="U115" s="24">
        <v>173.0</v>
      </c>
      <c r="V115" s="1">
        <f t="shared" si="6"/>
        <v>277.5</v>
      </c>
      <c r="W115" s="26">
        <f t="shared" si="7"/>
        <v>145.25</v>
      </c>
      <c r="X115" s="75">
        <f t="shared" si="8"/>
        <v>-175.3222138</v>
      </c>
      <c r="Y115" s="76">
        <f t="shared" si="9"/>
        <v>221.7540751</v>
      </c>
      <c r="Z115" s="77">
        <f t="shared" si="10"/>
        <v>221.7540751</v>
      </c>
      <c r="AA115" s="78">
        <f t="shared" si="11"/>
        <v>0.2756903606</v>
      </c>
      <c r="AB115" s="1">
        <f t="shared" si="12"/>
        <v>0.6324186486</v>
      </c>
      <c r="AC115" s="1">
        <f t="shared" si="13"/>
        <v>51188.11556</v>
      </c>
      <c r="AD115" s="8">
        <f t="shared" si="14"/>
        <v>35831.68089</v>
      </c>
      <c r="AE115" s="75">
        <f t="shared" si="15"/>
        <v>14011.2</v>
      </c>
      <c r="AF115" s="1">
        <f t="shared" si="16"/>
        <v>21820.48089</v>
      </c>
      <c r="AG115" s="6"/>
      <c r="AH115" s="80">
        <f t="shared" si="17"/>
        <v>7694.426892</v>
      </c>
      <c r="AI115" s="81">
        <f t="shared" si="18"/>
        <v>-41294.42689</v>
      </c>
      <c r="AJ115" s="81">
        <f t="shared" si="19"/>
        <v>-17294.42689</v>
      </c>
      <c r="AK115" s="82">
        <f t="shared" si="20"/>
        <v>-17294.42689</v>
      </c>
      <c r="AL115" s="82">
        <f t="shared" si="21"/>
        <v>-23294.42689</v>
      </c>
      <c r="AM115" s="82">
        <f t="shared" si="22"/>
        <v>-19473.946</v>
      </c>
      <c r="AN115" s="83">
        <f t="shared" si="23"/>
        <v>4526.053997</v>
      </c>
      <c r="AO115" s="82">
        <f t="shared" si="24"/>
        <v>4526.053997</v>
      </c>
      <c r="AP115" s="82">
        <f t="shared" si="25"/>
        <v>-1473.946003</v>
      </c>
      <c r="AQ115" s="13"/>
    </row>
    <row r="116" ht="15.75" customHeight="1">
      <c r="A116" s="23" t="s">
        <v>218</v>
      </c>
      <c r="B116" s="23" t="s">
        <v>217</v>
      </c>
      <c r="C116" s="23" t="s">
        <v>43</v>
      </c>
      <c r="D116" s="24">
        <v>2.0</v>
      </c>
      <c r="E116" s="24">
        <v>1600.0</v>
      </c>
      <c r="F116" s="24">
        <f t="shared" si="1"/>
        <v>0.973</v>
      </c>
      <c r="G116" s="6">
        <f t="shared" si="2"/>
        <v>18681.6</v>
      </c>
      <c r="H116" s="24">
        <v>245.0</v>
      </c>
      <c r="I116" s="24">
        <v>0.6877</v>
      </c>
      <c r="J116" s="24">
        <v>228.0</v>
      </c>
      <c r="K116" s="24">
        <v>456.0</v>
      </c>
      <c r="L116" s="1">
        <f t="shared" si="3"/>
        <v>228</v>
      </c>
      <c r="M116" s="1">
        <f t="shared" si="4"/>
        <v>17</v>
      </c>
      <c r="N116" s="1">
        <f t="shared" si="5"/>
        <v>0.1596491228</v>
      </c>
      <c r="O116" s="24">
        <v>0.6877</v>
      </c>
      <c r="T116" s="8"/>
      <c r="U116" s="24">
        <v>228.0</v>
      </c>
      <c r="V116" s="1">
        <f t="shared" si="6"/>
        <v>285</v>
      </c>
      <c r="W116" s="26">
        <f t="shared" si="7"/>
        <v>199.5</v>
      </c>
      <c r="X116" s="75">
        <f t="shared" si="8"/>
        <v>-180.060652</v>
      </c>
      <c r="Y116" s="76">
        <f t="shared" si="9"/>
        <v>252.9095906</v>
      </c>
      <c r="Z116" s="77">
        <f t="shared" si="10"/>
        <v>252.9095906</v>
      </c>
      <c r="AA116" s="78">
        <f t="shared" si="11"/>
        <v>0.1874020723</v>
      </c>
      <c r="AB116" s="1">
        <f t="shared" si="12"/>
        <v>0.70229</v>
      </c>
      <c r="AC116" s="1">
        <f t="shared" si="13"/>
        <v>64829.79488</v>
      </c>
      <c r="AD116" s="8">
        <f t="shared" si="14"/>
        <v>45380.85642</v>
      </c>
      <c r="AE116" s="75">
        <f t="shared" si="15"/>
        <v>18681.6</v>
      </c>
      <c r="AF116" s="1">
        <f t="shared" si="16"/>
        <v>26699.25642</v>
      </c>
      <c r="AG116" s="6"/>
      <c r="AH116" s="80">
        <f t="shared" si="17"/>
        <v>8544.528333</v>
      </c>
      <c r="AI116" s="81">
        <f t="shared" si="18"/>
        <v>-42144.52833</v>
      </c>
      <c r="AJ116" s="81">
        <f t="shared" si="19"/>
        <v>-18144.52833</v>
      </c>
      <c r="AK116" s="82">
        <f t="shared" si="20"/>
        <v>-18144.52833</v>
      </c>
      <c r="AL116" s="82">
        <f t="shared" si="21"/>
        <v>-24144.52833</v>
      </c>
      <c r="AM116" s="82">
        <f t="shared" si="22"/>
        <v>-15445.27192</v>
      </c>
      <c r="AN116" s="83">
        <f t="shared" si="23"/>
        <v>8554.728082</v>
      </c>
      <c r="AO116" s="82">
        <f t="shared" si="24"/>
        <v>8554.728082</v>
      </c>
      <c r="AP116" s="82">
        <f t="shared" si="25"/>
        <v>2554.728082</v>
      </c>
      <c r="AQ116" s="13"/>
    </row>
    <row r="117" ht="15.75" customHeight="1">
      <c r="A117" s="23" t="s">
        <v>219</v>
      </c>
      <c r="B117" s="23" t="s">
        <v>217</v>
      </c>
      <c r="C117" s="23" t="s">
        <v>52</v>
      </c>
      <c r="D117" s="24">
        <v>1.0</v>
      </c>
      <c r="E117" s="24">
        <v>1000.0</v>
      </c>
      <c r="F117" s="24">
        <f t="shared" si="1"/>
        <v>0.973</v>
      </c>
      <c r="G117" s="6">
        <f t="shared" si="2"/>
        <v>11676</v>
      </c>
      <c r="H117" s="24">
        <v>197.0</v>
      </c>
      <c r="I117" s="24">
        <v>0.589</v>
      </c>
      <c r="J117" s="24">
        <v>155.0</v>
      </c>
      <c r="K117" s="24">
        <v>252.0</v>
      </c>
      <c r="L117" s="1">
        <f t="shared" si="3"/>
        <v>97</v>
      </c>
      <c r="M117" s="1">
        <f t="shared" si="4"/>
        <v>42</v>
      </c>
      <c r="N117" s="1">
        <f t="shared" si="5"/>
        <v>0.4463917526</v>
      </c>
      <c r="O117" s="24">
        <v>0.589</v>
      </c>
      <c r="T117" s="8"/>
      <c r="U117" s="24">
        <v>155.0</v>
      </c>
      <c r="V117" s="1">
        <f t="shared" si="6"/>
        <v>121.25</v>
      </c>
      <c r="W117" s="26">
        <f t="shared" si="7"/>
        <v>142.875</v>
      </c>
      <c r="X117" s="75">
        <f t="shared" si="8"/>
        <v>-76.60475107</v>
      </c>
      <c r="Y117" s="76">
        <f t="shared" si="9"/>
        <v>136.5975013</v>
      </c>
      <c r="Z117" s="77">
        <f t="shared" si="10"/>
        <v>155</v>
      </c>
      <c r="AA117" s="78">
        <f t="shared" si="11"/>
        <v>0.1</v>
      </c>
      <c r="AB117" s="1">
        <f t="shared" si="12"/>
        <v>0.77146</v>
      </c>
      <c r="AC117" s="1">
        <f t="shared" si="13"/>
        <v>43645.3495</v>
      </c>
      <c r="AD117" s="8">
        <f t="shared" si="14"/>
        <v>30551.74465</v>
      </c>
      <c r="AE117" s="75">
        <f t="shared" si="15"/>
        <v>11676</v>
      </c>
      <c r="AF117" s="1">
        <f t="shared" si="16"/>
        <v>18875.74465</v>
      </c>
      <c r="AG117" s="6"/>
      <c r="AH117" s="80">
        <f t="shared" si="17"/>
        <v>9386.096667</v>
      </c>
      <c r="AI117" s="81">
        <f t="shared" si="18"/>
        <v>-42986.09667</v>
      </c>
      <c r="AJ117" s="81">
        <f t="shared" si="19"/>
        <v>-18986.09667</v>
      </c>
      <c r="AK117" s="82">
        <f t="shared" si="20"/>
        <v>-18986.09667</v>
      </c>
      <c r="AL117" s="82">
        <f t="shared" si="21"/>
        <v>-24986.09667</v>
      </c>
      <c r="AM117" s="82">
        <f t="shared" si="22"/>
        <v>-24110.35202</v>
      </c>
      <c r="AN117" s="83">
        <f t="shared" si="23"/>
        <v>-110.3520167</v>
      </c>
      <c r="AO117" s="82">
        <f t="shared" si="24"/>
        <v>-110.3520167</v>
      </c>
      <c r="AP117" s="82">
        <f t="shared" si="25"/>
        <v>-6110.352017</v>
      </c>
      <c r="AQ117" s="13"/>
    </row>
    <row r="118" ht="15.75" customHeight="1">
      <c r="A118" s="23" t="s">
        <v>220</v>
      </c>
      <c r="B118" s="23" t="s">
        <v>217</v>
      </c>
      <c r="C118" s="23" t="s">
        <v>52</v>
      </c>
      <c r="D118" s="24">
        <v>2.0</v>
      </c>
      <c r="E118" s="24">
        <v>1500.0</v>
      </c>
      <c r="F118" s="24">
        <f t="shared" si="1"/>
        <v>0.973</v>
      </c>
      <c r="G118" s="6">
        <f t="shared" si="2"/>
        <v>17514</v>
      </c>
      <c r="H118" s="24">
        <v>195.0</v>
      </c>
      <c r="I118" s="24">
        <v>0.6192</v>
      </c>
      <c r="J118" s="24">
        <v>158.0</v>
      </c>
      <c r="K118" s="24">
        <v>236.0</v>
      </c>
      <c r="L118" s="1">
        <f t="shared" si="3"/>
        <v>78</v>
      </c>
      <c r="M118" s="1">
        <f t="shared" si="4"/>
        <v>37</v>
      </c>
      <c r="N118" s="1">
        <f t="shared" si="5"/>
        <v>0.4794871795</v>
      </c>
      <c r="O118" s="24">
        <v>0.6192</v>
      </c>
      <c r="T118" s="8"/>
      <c r="U118" s="24">
        <v>158.0</v>
      </c>
      <c r="V118" s="1">
        <f t="shared" si="6"/>
        <v>97.5</v>
      </c>
      <c r="W118" s="26">
        <f t="shared" si="7"/>
        <v>148.25</v>
      </c>
      <c r="X118" s="75">
        <f t="shared" si="8"/>
        <v>-61.59969674</v>
      </c>
      <c r="Y118" s="76">
        <f t="shared" si="9"/>
        <v>126.521702</v>
      </c>
      <c r="Z118" s="77">
        <f t="shared" si="10"/>
        <v>158</v>
      </c>
      <c r="AA118" s="78">
        <f t="shared" si="11"/>
        <v>0.1</v>
      </c>
      <c r="AB118" s="1">
        <f t="shared" si="12"/>
        <v>0.77146</v>
      </c>
      <c r="AC118" s="1">
        <f t="shared" si="13"/>
        <v>44490.0982</v>
      </c>
      <c r="AD118" s="8">
        <f t="shared" si="14"/>
        <v>31143.06874</v>
      </c>
      <c r="AE118" s="75">
        <f t="shared" si="15"/>
        <v>17514</v>
      </c>
      <c r="AF118" s="1">
        <f t="shared" si="16"/>
        <v>13629.06874</v>
      </c>
      <c r="AG118" s="6"/>
      <c r="AH118" s="80">
        <f t="shared" si="17"/>
        <v>9386.096667</v>
      </c>
      <c r="AI118" s="81">
        <f t="shared" si="18"/>
        <v>-42986.09667</v>
      </c>
      <c r="AJ118" s="81">
        <f t="shared" si="19"/>
        <v>-18986.09667</v>
      </c>
      <c r="AK118" s="82">
        <f t="shared" si="20"/>
        <v>-18986.09667</v>
      </c>
      <c r="AL118" s="82">
        <f t="shared" si="21"/>
        <v>-24986.09667</v>
      </c>
      <c r="AM118" s="82">
        <f t="shared" si="22"/>
        <v>-29357.02793</v>
      </c>
      <c r="AN118" s="83">
        <f t="shared" si="23"/>
        <v>-5357.027927</v>
      </c>
      <c r="AO118" s="82">
        <f t="shared" si="24"/>
        <v>-5357.027927</v>
      </c>
      <c r="AP118" s="82">
        <f t="shared" si="25"/>
        <v>-11357.02793</v>
      </c>
      <c r="AQ118" s="13"/>
    </row>
    <row r="119" ht="15.75" customHeight="1">
      <c r="A119" s="23" t="s">
        <v>221</v>
      </c>
      <c r="B119" s="23" t="s">
        <v>222</v>
      </c>
      <c r="C119" s="23" t="s">
        <v>43</v>
      </c>
      <c r="D119" s="24">
        <v>1.0</v>
      </c>
      <c r="E119" s="24">
        <v>750.0</v>
      </c>
      <c r="F119" s="24">
        <f t="shared" si="1"/>
        <v>0.973</v>
      </c>
      <c r="G119" s="6">
        <f t="shared" si="2"/>
        <v>8757</v>
      </c>
      <c r="H119" s="24">
        <v>124.0</v>
      </c>
      <c r="I119" s="24">
        <v>0.4548</v>
      </c>
      <c r="J119" s="24">
        <v>89.0</v>
      </c>
      <c r="K119" s="24">
        <v>155.0</v>
      </c>
      <c r="L119" s="1">
        <f t="shared" si="3"/>
        <v>66</v>
      </c>
      <c r="M119" s="1">
        <f t="shared" si="4"/>
        <v>35</v>
      </c>
      <c r="N119" s="1">
        <f t="shared" si="5"/>
        <v>0.5242424242</v>
      </c>
      <c r="O119" s="24">
        <v>0.4548</v>
      </c>
      <c r="T119" s="8"/>
      <c r="U119" s="24">
        <v>89.0</v>
      </c>
      <c r="V119" s="1">
        <f t="shared" si="6"/>
        <v>82.5</v>
      </c>
      <c r="W119" s="26">
        <f t="shared" si="7"/>
        <v>80.75</v>
      </c>
      <c r="X119" s="75">
        <f t="shared" si="8"/>
        <v>-52.12282032</v>
      </c>
      <c r="Y119" s="76">
        <f t="shared" si="9"/>
        <v>84.71067096</v>
      </c>
      <c r="Z119" s="77">
        <f t="shared" si="10"/>
        <v>89</v>
      </c>
      <c r="AA119" s="78">
        <f t="shared" si="11"/>
        <v>0.1</v>
      </c>
      <c r="AB119" s="1">
        <f t="shared" si="12"/>
        <v>0.77146</v>
      </c>
      <c r="AC119" s="1">
        <f t="shared" si="13"/>
        <v>25060.8781</v>
      </c>
      <c r="AD119" s="8">
        <f t="shared" si="14"/>
        <v>17542.61467</v>
      </c>
      <c r="AE119" s="75">
        <f t="shared" si="15"/>
        <v>8757</v>
      </c>
      <c r="AF119" s="1">
        <f t="shared" si="16"/>
        <v>8785.61467</v>
      </c>
      <c r="AG119" s="6"/>
      <c r="AH119" s="80">
        <f t="shared" si="17"/>
        <v>9386.096667</v>
      </c>
      <c r="AI119" s="81">
        <f t="shared" si="18"/>
        <v>-42986.09667</v>
      </c>
      <c r="AJ119" s="81">
        <f t="shared" si="19"/>
        <v>-18986.09667</v>
      </c>
      <c r="AK119" s="82">
        <f t="shared" si="20"/>
        <v>-18986.09667</v>
      </c>
      <c r="AL119" s="82">
        <f t="shared" si="21"/>
        <v>-24986.09667</v>
      </c>
      <c r="AM119" s="82">
        <f t="shared" si="22"/>
        <v>-34200.482</v>
      </c>
      <c r="AN119" s="83">
        <f t="shared" si="23"/>
        <v>-10200.482</v>
      </c>
      <c r="AO119" s="82">
        <f t="shared" si="24"/>
        <v>-10200.482</v>
      </c>
      <c r="AP119" s="82">
        <f t="shared" si="25"/>
        <v>-16200.482</v>
      </c>
      <c r="AQ119" s="13"/>
    </row>
    <row r="120" ht="15.75" customHeight="1">
      <c r="A120" s="23" t="s">
        <v>223</v>
      </c>
      <c r="B120" s="23" t="s">
        <v>222</v>
      </c>
      <c r="C120" s="23" t="s">
        <v>43</v>
      </c>
      <c r="D120" s="24">
        <v>2.0</v>
      </c>
      <c r="E120" s="24">
        <v>1040.0</v>
      </c>
      <c r="F120" s="24">
        <f t="shared" si="1"/>
        <v>0.973</v>
      </c>
      <c r="G120" s="6">
        <f t="shared" si="2"/>
        <v>12143.04</v>
      </c>
      <c r="H120" s="24">
        <v>156.0</v>
      </c>
      <c r="I120" s="24">
        <v>0.4877</v>
      </c>
      <c r="J120" s="24">
        <v>115.0</v>
      </c>
      <c r="K120" s="24">
        <v>179.0</v>
      </c>
      <c r="L120" s="1">
        <f t="shared" si="3"/>
        <v>64</v>
      </c>
      <c r="M120" s="1">
        <f t="shared" si="4"/>
        <v>41</v>
      </c>
      <c r="N120" s="1">
        <f t="shared" si="5"/>
        <v>0.6125</v>
      </c>
      <c r="O120" s="24">
        <v>0.4877</v>
      </c>
      <c r="T120" s="8"/>
      <c r="U120" s="24">
        <v>115.0</v>
      </c>
      <c r="V120" s="1">
        <f t="shared" si="6"/>
        <v>80</v>
      </c>
      <c r="W120" s="26">
        <f t="shared" si="7"/>
        <v>107</v>
      </c>
      <c r="X120" s="75">
        <f t="shared" si="8"/>
        <v>-50.54334091</v>
      </c>
      <c r="Y120" s="76">
        <f t="shared" si="9"/>
        <v>96.49216578</v>
      </c>
      <c r="Z120" s="77">
        <f t="shared" si="10"/>
        <v>115</v>
      </c>
      <c r="AA120" s="78">
        <f t="shared" si="11"/>
        <v>0.1</v>
      </c>
      <c r="AB120" s="1">
        <f t="shared" si="12"/>
        <v>0.77146</v>
      </c>
      <c r="AC120" s="1">
        <f t="shared" si="13"/>
        <v>32382.0335</v>
      </c>
      <c r="AD120" s="8">
        <f t="shared" si="14"/>
        <v>22667.42345</v>
      </c>
      <c r="AE120" s="75">
        <f t="shared" si="15"/>
        <v>12143.04</v>
      </c>
      <c r="AF120" s="1">
        <f t="shared" si="16"/>
        <v>10524.38345</v>
      </c>
      <c r="AG120" s="6"/>
      <c r="AH120" s="80">
        <f t="shared" si="17"/>
        <v>9386.096667</v>
      </c>
      <c r="AI120" s="81">
        <f t="shared" si="18"/>
        <v>-42986.09667</v>
      </c>
      <c r="AJ120" s="81">
        <f t="shared" si="19"/>
        <v>-18986.09667</v>
      </c>
      <c r="AK120" s="82">
        <f t="shared" si="20"/>
        <v>-18986.09667</v>
      </c>
      <c r="AL120" s="82">
        <f t="shared" si="21"/>
        <v>-24986.09667</v>
      </c>
      <c r="AM120" s="82">
        <f t="shared" si="22"/>
        <v>-32461.71322</v>
      </c>
      <c r="AN120" s="83">
        <f t="shared" si="23"/>
        <v>-8461.713217</v>
      </c>
      <c r="AO120" s="82">
        <f t="shared" si="24"/>
        <v>-8461.713217</v>
      </c>
      <c r="AP120" s="82">
        <f t="shared" si="25"/>
        <v>-14461.71322</v>
      </c>
      <c r="AQ120" s="13"/>
    </row>
    <row r="121" ht="15.75" customHeight="1">
      <c r="A121" s="23" t="s">
        <v>224</v>
      </c>
      <c r="B121" s="23" t="s">
        <v>222</v>
      </c>
      <c r="C121" s="23" t="s">
        <v>52</v>
      </c>
      <c r="D121" s="24">
        <v>1.0</v>
      </c>
      <c r="E121" s="24">
        <v>900.0</v>
      </c>
      <c r="F121" s="24">
        <f t="shared" si="1"/>
        <v>0.973</v>
      </c>
      <c r="G121" s="6">
        <f t="shared" si="2"/>
        <v>10508.4</v>
      </c>
      <c r="H121" s="24">
        <v>256.0</v>
      </c>
      <c r="I121" s="24">
        <v>0.4795</v>
      </c>
      <c r="J121" s="24">
        <v>152.0</v>
      </c>
      <c r="K121" s="24">
        <v>300.0</v>
      </c>
      <c r="L121" s="1">
        <f t="shared" si="3"/>
        <v>148</v>
      </c>
      <c r="M121" s="1">
        <f t="shared" si="4"/>
        <v>104</v>
      </c>
      <c r="N121" s="1">
        <f t="shared" si="5"/>
        <v>0.6621621622</v>
      </c>
      <c r="O121" s="24">
        <v>0.4795</v>
      </c>
      <c r="T121" s="8"/>
      <c r="U121" s="24">
        <v>152.0</v>
      </c>
      <c r="V121" s="1">
        <f t="shared" si="6"/>
        <v>185</v>
      </c>
      <c r="W121" s="26">
        <f t="shared" si="7"/>
        <v>133.5</v>
      </c>
      <c r="X121" s="75">
        <f t="shared" si="8"/>
        <v>-116.8814759</v>
      </c>
      <c r="Y121" s="76">
        <f t="shared" si="9"/>
        <v>166.1693834</v>
      </c>
      <c r="Z121" s="77">
        <f t="shared" si="10"/>
        <v>166.1693834</v>
      </c>
      <c r="AA121" s="78">
        <f t="shared" si="11"/>
        <v>0.1765912615</v>
      </c>
      <c r="AB121" s="1">
        <f t="shared" si="12"/>
        <v>0.7108456757</v>
      </c>
      <c r="AC121" s="1">
        <f t="shared" si="13"/>
        <v>43114.08747</v>
      </c>
      <c r="AD121" s="8">
        <f t="shared" si="14"/>
        <v>30179.86123</v>
      </c>
      <c r="AE121" s="75">
        <f t="shared" si="15"/>
        <v>10508.4</v>
      </c>
      <c r="AF121" s="1">
        <f t="shared" si="16"/>
        <v>19671.46123</v>
      </c>
      <c r="AG121" s="6"/>
      <c r="AH121" s="80">
        <f t="shared" si="17"/>
        <v>8648.622387</v>
      </c>
      <c r="AI121" s="81">
        <f t="shared" si="18"/>
        <v>-42248.62239</v>
      </c>
      <c r="AJ121" s="81">
        <f t="shared" si="19"/>
        <v>-18248.62239</v>
      </c>
      <c r="AK121" s="82">
        <f t="shared" si="20"/>
        <v>-18248.62239</v>
      </c>
      <c r="AL121" s="82">
        <f t="shared" si="21"/>
        <v>-24248.62239</v>
      </c>
      <c r="AM121" s="82">
        <f t="shared" si="22"/>
        <v>-22577.16116</v>
      </c>
      <c r="AN121" s="83">
        <f t="shared" si="23"/>
        <v>1422.838844</v>
      </c>
      <c r="AO121" s="82">
        <f t="shared" si="24"/>
        <v>1422.838844</v>
      </c>
      <c r="AP121" s="82">
        <f t="shared" si="25"/>
        <v>-4577.161156</v>
      </c>
      <c r="AQ121" s="13"/>
    </row>
    <row r="122" ht="15.75" customHeight="1">
      <c r="A122" s="23" t="s">
        <v>225</v>
      </c>
      <c r="B122" s="23" t="s">
        <v>222</v>
      </c>
      <c r="C122" s="23" t="s">
        <v>52</v>
      </c>
      <c r="D122" s="24">
        <v>2.0</v>
      </c>
      <c r="E122" s="24">
        <v>1400.0</v>
      </c>
      <c r="F122" s="24">
        <f t="shared" si="1"/>
        <v>0.973</v>
      </c>
      <c r="G122" s="6">
        <f t="shared" si="2"/>
        <v>16346.4</v>
      </c>
      <c r="H122" s="24">
        <v>284.0</v>
      </c>
      <c r="I122" s="24">
        <v>0.4932</v>
      </c>
      <c r="J122" s="24">
        <v>175.0</v>
      </c>
      <c r="K122" s="24">
        <v>368.0</v>
      </c>
      <c r="L122" s="1">
        <f t="shared" si="3"/>
        <v>193</v>
      </c>
      <c r="M122" s="1">
        <f t="shared" si="4"/>
        <v>109</v>
      </c>
      <c r="N122" s="1">
        <f t="shared" si="5"/>
        <v>0.5518134715</v>
      </c>
      <c r="O122" s="24">
        <v>0.4932</v>
      </c>
      <c r="T122" s="8"/>
      <c r="U122" s="24">
        <v>175.0</v>
      </c>
      <c r="V122" s="1">
        <f t="shared" si="6"/>
        <v>241.25</v>
      </c>
      <c r="W122" s="26">
        <f t="shared" si="7"/>
        <v>150.875</v>
      </c>
      <c r="X122" s="75">
        <f t="shared" si="8"/>
        <v>-152.4197624</v>
      </c>
      <c r="Y122" s="76">
        <f t="shared" si="9"/>
        <v>205.0857499</v>
      </c>
      <c r="Z122" s="77">
        <f t="shared" si="10"/>
        <v>205.0857499</v>
      </c>
      <c r="AA122" s="78">
        <f t="shared" si="11"/>
        <v>0.2247077718</v>
      </c>
      <c r="AB122" s="1">
        <f t="shared" si="12"/>
        <v>0.6727662694</v>
      </c>
      <c r="AC122" s="1">
        <f t="shared" si="13"/>
        <v>50360.79284</v>
      </c>
      <c r="AD122" s="8">
        <f t="shared" si="14"/>
        <v>35252.55499</v>
      </c>
      <c r="AE122" s="75">
        <f t="shared" si="15"/>
        <v>16346.4</v>
      </c>
      <c r="AF122" s="1">
        <f t="shared" si="16"/>
        <v>18906.15499</v>
      </c>
      <c r="AG122" s="6"/>
      <c r="AH122" s="80">
        <f t="shared" si="17"/>
        <v>8185.322945</v>
      </c>
      <c r="AI122" s="81">
        <f t="shared" si="18"/>
        <v>-41785.32294</v>
      </c>
      <c r="AJ122" s="81">
        <f t="shared" si="19"/>
        <v>-17785.32294</v>
      </c>
      <c r="AK122" s="82">
        <f t="shared" si="20"/>
        <v>-17785.32294</v>
      </c>
      <c r="AL122" s="82">
        <f t="shared" si="21"/>
        <v>-23785.32294</v>
      </c>
      <c r="AM122" s="82">
        <f t="shared" si="22"/>
        <v>-22879.16796</v>
      </c>
      <c r="AN122" s="83">
        <f t="shared" si="23"/>
        <v>1120.832042</v>
      </c>
      <c r="AO122" s="82">
        <f t="shared" si="24"/>
        <v>1120.832042</v>
      </c>
      <c r="AP122" s="82">
        <f t="shared" si="25"/>
        <v>-4879.167958</v>
      </c>
      <c r="AQ122" s="13"/>
    </row>
    <row r="123" ht="15.75" customHeight="1">
      <c r="A123" s="23" t="s">
        <v>226</v>
      </c>
      <c r="B123" s="23" t="s">
        <v>227</v>
      </c>
      <c r="C123" s="23" t="s">
        <v>43</v>
      </c>
      <c r="D123" s="24">
        <v>1.0</v>
      </c>
      <c r="E123" s="24">
        <v>825.0</v>
      </c>
      <c r="F123" s="24">
        <f t="shared" si="1"/>
        <v>0.973</v>
      </c>
      <c r="G123" s="6">
        <f t="shared" si="2"/>
        <v>9632.7</v>
      </c>
      <c r="H123" s="24">
        <v>128.0</v>
      </c>
      <c r="I123" s="24">
        <v>0.3616</v>
      </c>
      <c r="J123" s="24">
        <v>77.0</v>
      </c>
      <c r="K123" s="24">
        <v>161.0</v>
      </c>
      <c r="L123" s="1">
        <f t="shared" si="3"/>
        <v>84</v>
      </c>
      <c r="M123" s="1">
        <f t="shared" si="4"/>
        <v>51</v>
      </c>
      <c r="N123" s="1">
        <f t="shared" si="5"/>
        <v>0.5857142857</v>
      </c>
      <c r="O123" s="24">
        <v>0.3616</v>
      </c>
      <c r="T123" s="8"/>
      <c r="U123" s="24">
        <v>77.0</v>
      </c>
      <c r="V123" s="1">
        <f t="shared" si="6"/>
        <v>105</v>
      </c>
      <c r="W123" s="26">
        <f t="shared" si="7"/>
        <v>66.5</v>
      </c>
      <c r="X123" s="75">
        <f t="shared" si="8"/>
        <v>-66.33813495</v>
      </c>
      <c r="Y123" s="76">
        <f t="shared" si="9"/>
        <v>89.67721759</v>
      </c>
      <c r="Z123" s="77">
        <f t="shared" si="10"/>
        <v>89.67721759</v>
      </c>
      <c r="AA123" s="78">
        <f t="shared" si="11"/>
        <v>0.2207354056</v>
      </c>
      <c r="AB123" s="1">
        <f t="shared" si="12"/>
        <v>0.67591</v>
      </c>
      <c r="AC123" s="1">
        <f t="shared" si="13"/>
        <v>22124.01077</v>
      </c>
      <c r="AD123" s="8">
        <f t="shared" si="14"/>
        <v>15486.80754</v>
      </c>
      <c r="AE123" s="75">
        <f t="shared" si="15"/>
        <v>9632.7</v>
      </c>
      <c r="AF123" s="1">
        <f t="shared" si="16"/>
        <v>5854.10754</v>
      </c>
      <c r="AG123" s="6"/>
      <c r="AH123" s="80">
        <f t="shared" si="17"/>
        <v>8223.571667</v>
      </c>
      <c r="AI123" s="81">
        <f t="shared" si="18"/>
        <v>-41823.57167</v>
      </c>
      <c r="AJ123" s="81">
        <f t="shared" si="19"/>
        <v>-17823.57167</v>
      </c>
      <c r="AK123" s="82">
        <f t="shared" si="20"/>
        <v>-17823.57167</v>
      </c>
      <c r="AL123" s="82">
        <f t="shared" si="21"/>
        <v>-23823.57167</v>
      </c>
      <c r="AM123" s="82">
        <f t="shared" si="22"/>
        <v>-35969.46413</v>
      </c>
      <c r="AN123" s="83">
        <f t="shared" si="23"/>
        <v>-11969.46413</v>
      </c>
      <c r="AO123" s="82">
        <f t="shared" si="24"/>
        <v>-11969.46413</v>
      </c>
      <c r="AP123" s="82">
        <f t="shared" si="25"/>
        <v>-17969.46413</v>
      </c>
      <c r="AQ123" s="13"/>
    </row>
    <row r="124" ht="15.75" customHeight="1">
      <c r="A124" s="23" t="s">
        <v>228</v>
      </c>
      <c r="B124" s="23" t="s">
        <v>229</v>
      </c>
      <c r="C124" s="23" t="s">
        <v>43</v>
      </c>
      <c r="D124" s="24">
        <v>2.0</v>
      </c>
      <c r="E124" s="24">
        <v>2700.0</v>
      </c>
      <c r="F124" s="24">
        <f t="shared" si="1"/>
        <v>0.973</v>
      </c>
      <c r="G124" s="6">
        <f t="shared" si="2"/>
        <v>31525.2</v>
      </c>
      <c r="H124" s="24">
        <v>337.0</v>
      </c>
      <c r="I124" s="24">
        <v>0.4219</v>
      </c>
      <c r="J124" s="24">
        <v>157.0</v>
      </c>
      <c r="K124" s="24">
        <v>526.0</v>
      </c>
      <c r="L124" s="1">
        <f t="shared" si="3"/>
        <v>369</v>
      </c>
      <c r="M124" s="1">
        <f t="shared" si="4"/>
        <v>180</v>
      </c>
      <c r="N124" s="1">
        <f t="shared" si="5"/>
        <v>0.4902439024</v>
      </c>
      <c r="O124" s="24">
        <v>0.4219</v>
      </c>
      <c r="T124" s="8"/>
      <c r="U124" s="24">
        <v>157.0</v>
      </c>
      <c r="V124" s="1">
        <f t="shared" si="6"/>
        <v>461.25</v>
      </c>
      <c r="W124" s="26">
        <f t="shared" si="7"/>
        <v>110.875</v>
      </c>
      <c r="X124" s="75">
        <f t="shared" si="8"/>
        <v>-291.41395</v>
      </c>
      <c r="Y124" s="76">
        <f t="shared" si="9"/>
        <v>303.3142058</v>
      </c>
      <c r="Z124" s="77">
        <f t="shared" si="10"/>
        <v>303.3142058</v>
      </c>
      <c r="AA124" s="78">
        <f t="shared" si="11"/>
        <v>0.4172123704</v>
      </c>
      <c r="AB124" s="1">
        <f t="shared" si="12"/>
        <v>0.5204181301</v>
      </c>
      <c r="AC124" s="1">
        <f t="shared" si="13"/>
        <v>57615.32732</v>
      </c>
      <c r="AD124" s="8">
        <f t="shared" si="14"/>
        <v>40330.72912</v>
      </c>
      <c r="AE124" s="75">
        <f t="shared" si="15"/>
        <v>31525.2</v>
      </c>
      <c r="AF124" s="1">
        <f t="shared" si="16"/>
        <v>8805.529122</v>
      </c>
      <c r="AG124" s="6"/>
      <c r="AH124" s="80">
        <f t="shared" si="17"/>
        <v>6331.753916</v>
      </c>
      <c r="AI124" s="81">
        <f t="shared" si="18"/>
        <v>-39931.75392</v>
      </c>
      <c r="AJ124" s="81">
        <f t="shared" si="19"/>
        <v>-15931.75392</v>
      </c>
      <c r="AK124" s="82">
        <f t="shared" si="20"/>
        <v>-15931.75392</v>
      </c>
      <c r="AL124" s="82">
        <f t="shared" si="21"/>
        <v>-21931.75392</v>
      </c>
      <c r="AM124" s="82">
        <f t="shared" si="22"/>
        <v>-31126.22479</v>
      </c>
      <c r="AN124" s="83">
        <f t="shared" si="23"/>
        <v>-7126.224794</v>
      </c>
      <c r="AO124" s="82">
        <f t="shared" si="24"/>
        <v>-7126.224794</v>
      </c>
      <c r="AP124" s="82">
        <f t="shared" si="25"/>
        <v>-13126.22479</v>
      </c>
      <c r="AQ124" s="13"/>
    </row>
    <row r="125" ht="15.75" customHeight="1">
      <c r="A125" s="23" t="s">
        <v>230</v>
      </c>
      <c r="B125" s="23" t="s">
        <v>227</v>
      </c>
      <c r="C125" s="23" t="s">
        <v>43</v>
      </c>
      <c r="D125" s="24">
        <v>2.0</v>
      </c>
      <c r="E125" s="24">
        <v>1300.0</v>
      </c>
      <c r="F125" s="24">
        <f t="shared" si="1"/>
        <v>0.973</v>
      </c>
      <c r="G125" s="6">
        <f t="shared" si="2"/>
        <v>15178.8</v>
      </c>
      <c r="H125" s="24">
        <v>139.0</v>
      </c>
      <c r="I125" s="24">
        <v>0.7425</v>
      </c>
      <c r="J125" s="24">
        <v>125.0</v>
      </c>
      <c r="K125" s="24">
        <v>170.0</v>
      </c>
      <c r="L125" s="1">
        <f t="shared" si="3"/>
        <v>45</v>
      </c>
      <c r="M125" s="1">
        <f t="shared" si="4"/>
        <v>14</v>
      </c>
      <c r="N125" s="1">
        <f t="shared" si="5"/>
        <v>0.3488888889</v>
      </c>
      <c r="O125" s="24">
        <v>0.7425</v>
      </c>
      <c r="T125" s="8"/>
      <c r="U125" s="24">
        <v>125.0</v>
      </c>
      <c r="V125" s="1">
        <f t="shared" si="6"/>
        <v>56.25</v>
      </c>
      <c r="W125" s="26">
        <f t="shared" si="7"/>
        <v>119.375</v>
      </c>
      <c r="X125" s="75">
        <f t="shared" si="8"/>
        <v>-35.53828658</v>
      </c>
      <c r="Y125" s="76">
        <f t="shared" si="9"/>
        <v>89.91636657</v>
      </c>
      <c r="Z125" s="77">
        <f t="shared" si="10"/>
        <v>125</v>
      </c>
      <c r="AA125" s="78">
        <f t="shared" si="11"/>
        <v>0.1</v>
      </c>
      <c r="AB125" s="1">
        <f t="shared" si="12"/>
        <v>0.77146</v>
      </c>
      <c r="AC125" s="1">
        <f t="shared" si="13"/>
        <v>35197.8625</v>
      </c>
      <c r="AD125" s="8">
        <f t="shared" si="14"/>
        <v>24638.50375</v>
      </c>
      <c r="AE125" s="75">
        <f t="shared" si="15"/>
        <v>15178.8</v>
      </c>
      <c r="AF125" s="1">
        <f t="shared" si="16"/>
        <v>9459.70375</v>
      </c>
      <c r="AG125" s="6"/>
      <c r="AH125" s="80">
        <f t="shared" si="17"/>
        <v>9386.096667</v>
      </c>
      <c r="AI125" s="81">
        <f t="shared" si="18"/>
        <v>-42986.09667</v>
      </c>
      <c r="AJ125" s="81">
        <f t="shared" si="19"/>
        <v>-18986.09667</v>
      </c>
      <c r="AK125" s="82">
        <f t="shared" si="20"/>
        <v>-18986.09667</v>
      </c>
      <c r="AL125" s="82">
        <f t="shared" si="21"/>
        <v>-24986.09667</v>
      </c>
      <c r="AM125" s="82">
        <f t="shared" si="22"/>
        <v>-33526.39292</v>
      </c>
      <c r="AN125" s="83">
        <f t="shared" si="23"/>
        <v>-9526.392917</v>
      </c>
      <c r="AO125" s="82">
        <f t="shared" si="24"/>
        <v>-9526.392917</v>
      </c>
      <c r="AP125" s="82">
        <f t="shared" si="25"/>
        <v>-15526.39292</v>
      </c>
      <c r="AQ125" s="13"/>
    </row>
    <row r="126" ht="15.75" customHeight="1">
      <c r="A126" s="23" t="s">
        <v>231</v>
      </c>
      <c r="B126" s="23" t="s">
        <v>227</v>
      </c>
      <c r="C126" s="23" t="s">
        <v>52</v>
      </c>
      <c r="D126" s="24">
        <v>1.0</v>
      </c>
      <c r="E126" s="24">
        <v>1000.0</v>
      </c>
      <c r="F126" s="24">
        <f t="shared" si="1"/>
        <v>0.973</v>
      </c>
      <c r="G126" s="6">
        <f t="shared" si="2"/>
        <v>11676</v>
      </c>
      <c r="H126" s="24">
        <v>240.0</v>
      </c>
      <c r="I126" s="24">
        <v>0.3699</v>
      </c>
      <c r="J126" s="24">
        <v>140.0</v>
      </c>
      <c r="K126" s="24">
        <v>288.0</v>
      </c>
      <c r="L126" s="1">
        <f t="shared" si="3"/>
        <v>148</v>
      </c>
      <c r="M126" s="1">
        <f t="shared" si="4"/>
        <v>100</v>
      </c>
      <c r="N126" s="1">
        <f t="shared" si="5"/>
        <v>0.6405405405</v>
      </c>
      <c r="O126" s="24">
        <v>0.3699</v>
      </c>
      <c r="T126" s="8"/>
      <c r="U126" s="24">
        <v>140.0</v>
      </c>
      <c r="V126" s="1">
        <f t="shared" si="6"/>
        <v>185</v>
      </c>
      <c r="W126" s="26">
        <f t="shared" si="7"/>
        <v>121.5</v>
      </c>
      <c r="X126" s="75">
        <f t="shared" si="8"/>
        <v>-116.8814759</v>
      </c>
      <c r="Y126" s="76">
        <f t="shared" si="9"/>
        <v>160.1693834</v>
      </c>
      <c r="Z126" s="77">
        <f t="shared" si="10"/>
        <v>160.1693834</v>
      </c>
      <c r="AA126" s="78">
        <f t="shared" si="11"/>
        <v>0.2090236939</v>
      </c>
      <c r="AB126" s="1">
        <f t="shared" si="12"/>
        <v>0.6851786486</v>
      </c>
      <c r="AC126" s="1">
        <f t="shared" si="13"/>
        <v>40056.7942</v>
      </c>
      <c r="AD126" s="8">
        <f t="shared" si="14"/>
        <v>28039.75594</v>
      </c>
      <c r="AE126" s="75">
        <f t="shared" si="15"/>
        <v>11676</v>
      </c>
      <c r="AF126" s="1">
        <f t="shared" si="16"/>
        <v>16363.75594</v>
      </c>
      <c r="AG126" s="6"/>
      <c r="AH126" s="80">
        <f t="shared" si="17"/>
        <v>8336.340225</v>
      </c>
      <c r="AI126" s="81">
        <f t="shared" si="18"/>
        <v>-41936.34023</v>
      </c>
      <c r="AJ126" s="81">
        <f t="shared" si="19"/>
        <v>-17936.34023</v>
      </c>
      <c r="AK126" s="82">
        <f t="shared" si="20"/>
        <v>-17936.34023</v>
      </c>
      <c r="AL126" s="82">
        <f t="shared" si="21"/>
        <v>-23936.34023</v>
      </c>
      <c r="AM126" s="82">
        <f t="shared" si="22"/>
        <v>-25572.58428</v>
      </c>
      <c r="AN126" s="83">
        <f t="shared" si="23"/>
        <v>-1572.584283</v>
      </c>
      <c r="AO126" s="82">
        <f t="shared" si="24"/>
        <v>-1572.584283</v>
      </c>
      <c r="AP126" s="82">
        <f t="shared" si="25"/>
        <v>-7572.584283</v>
      </c>
      <c r="AQ126" s="13"/>
    </row>
    <row r="127" ht="15.75" customHeight="1">
      <c r="A127" s="23" t="s">
        <v>232</v>
      </c>
      <c r="B127" s="23" t="s">
        <v>233</v>
      </c>
      <c r="C127" s="23" t="s">
        <v>43</v>
      </c>
      <c r="D127" s="24">
        <v>2.0</v>
      </c>
      <c r="E127" s="24">
        <v>1200.0</v>
      </c>
      <c r="F127" s="24">
        <f t="shared" si="1"/>
        <v>0.973</v>
      </c>
      <c r="G127" s="6">
        <f t="shared" si="2"/>
        <v>14011.2</v>
      </c>
      <c r="H127" s="24">
        <v>203.0</v>
      </c>
      <c r="I127" s="24">
        <v>0.2712</v>
      </c>
      <c r="J127" s="24">
        <v>125.0</v>
      </c>
      <c r="K127" s="24">
        <v>277.0</v>
      </c>
      <c r="L127" s="1">
        <f t="shared" si="3"/>
        <v>152</v>
      </c>
      <c r="M127" s="1">
        <f t="shared" si="4"/>
        <v>78</v>
      </c>
      <c r="N127" s="1">
        <f t="shared" si="5"/>
        <v>0.5105263158</v>
      </c>
      <c r="O127" s="24">
        <v>0.2712</v>
      </c>
      <c r="T127" s="8"/>
      <c r="U127" s="24">
        <v>125.0</v>
      </c>
      <c r="V127" s="1">
        <f t="shared" si="6"/>
        <v>190</v>
      </c>
      <c r="W127" s="26">
        <f t="shared" si="7"/>
        <v>106</v>
      </c>
      <c r="X127" s="75">
        <f t="shared" si="8"/>
        <v>-120.0404347</v>
      </c>
      <c r="Y127" s="76">
        <f t="shared" si="9"/>
        <v>155.1063937</v>
      </c>
      <c r="Z127" s="77">
        <f t="shared" si="10"/>
        <v>155.1063937</v>
      </c>
      <c r="AA127" s="78">
        <f t="shared" si="11"/>
        <v>0.2584547039</v>
      </c>
      <c r="AB127" s="1">
        <f t="shared" si="12"/>
        <v>0.6460589474</v>
      </c>
      <c r="AC127" s="1">
        <f t="shared" si="13"/>
        <v>36575.87381</v>
      </c>
      <c r="AD127" s="8">
        <f t="shared" si="14"/>
        <v>25603.11167</v>
      </c>
      <c r="AE127" s="75">
        <f t="shared" si="15"/>
        <v>14011.2</v>
      </c>
      <c r="AF127" s="1">
        <f t="shared" si="16"/>
        <v>11591.91167</v>
      </c>
      <c r="AG127" s="6"/>
      <c r="AH127" s="80">
        <f t="shared" si="17"/>
        <v>7860.38386</v>
      </c>
      <c r="AI127" s="81">
        <f t="shared" si="18"/>
        <v>-41460.38386</v>
      </c>
      <c r="AJ127" s="81">
        <f t="shared" si="19"/>
        <v>-17460.38386</v>
      </c>
      <c r="AK127" s="82">
        <f t="shared" si="20"/>
        <v>-17460.38386</v>
      </c>
      <c r="AL127" s="82">
        <f t="shared" si="21"/>
        <v>-23460.38386</v>
      </c>
      <c r="AM127" s="82">
        <f t="shared" si="22"/>
        <v>-29868.47219</v>
      </c>
      <c r="AN127" s="83">
        <f t="shared" si="23"/>
        <v>-5868.472189</v>
      </c>
      <c r="AO127" s="82">
        <f t="shared" si="24"/>
        <v>-5868.472189</v>
      </c>
      <c r="AP127" s="82">
        <f t="shared" si="25"/>
        <v>-11868.47219</v>
      </c>
      <c r="AQ127" s="13"/>
    </row>
    <row r="128" ht="15.75" customHeight="1">
      <c r="A128" s="23" t="s">
        <v>234</v>
      </c>
      <c r="B128" s="23" t="s">
        <v>233</v>
      </c>
      <c r="C128" s="23" t="s">
        <v>52</v>
      </c>
      <c r="D128" s="24">
        <v>1.0</v>
      </c>
      <c r="E128" s="24">
        <v>1400.0</v>
      </c>
      <c r="F128" s="24">
        <f t="shared" si="1"/>
        <v>0.973</v>
      </c>
      <c r="G128" s="6">
        <f t="shared" si="2"/>
        <v>16346.4</v>
      </c>
      <c r="H128" s="24">
        <v>240.0</v>
      </c>
      <c r="I128" s="24">
        <v>0.7616</v>
      </c>
      <c r="J128" s="24">
        <v>209.0</v>
      </c>
      <c r="K128" s="24">
        <v>384.0</v>
      </c>
      <c r="L128" s="1">
        <f t="shared" si="3"/>
        <v>175</v>
      </c>
      <c r="M128" s="1">
        <f t="shared" si="4"/>
        <v>31</v>
      </c>
      <c r="N128" s="1">
        <f t="shared" si="5"/>
        <v>0.2417142857</v>
      </c>
      <c r="O128" s="24">
        <v>0.7616</v>
      </c>
      <c r="T128" s="8"/>
      <c r="U128" s="24">
        <v>209.0</v>
      </c>
      <c r="V128" s="1">
        <f t="shared" si="6"/>
        <v>218.75</v>
      </c>
      <c r="W128" s="26">
        <f t="shared" si="7"/>
        <v>187.125</v>
      </c>
      <c r="X128" s="75">
        <f t="shared" si="8"/>
        <v>-138.2044478</v>
      </c>
      <c r="Y128" s="76">
        <f t="shared" si="9"/>
        <v>211.1192033</v>
      </c>
      <c r="Z128" s="77">
        <f t="shared" si="10"/>
        <v>211.1192033</v>
      </c>
      <c r="AA128" s="78">
        <f t="shared" si="11"/>
        <v>0.1096877866</v>
      </c>
      <c r="AB128" s="1">
        <f t="shared" si="12"/>
        <v>0.7637930857</v>
      </c>
      <c r="AC128" s="1">
        <f t="shared" si="13"/>
        <v>58856.75653</v>
      </c>
      <c r="AD128" s="8">
        <f t="shared" si="14"/>
        <v>41199.72957</v>
      </c>
      <c r="AE128" s="75">
        <f t="shared" si="15"/>
        <v>16346.4</v>
      </c>
      <c r="AF128" s="1">
        <f t="shared" si="16"/>
        <v>24853.32957</v>
      </c>
      <c r="AG128" s="6"/>
      <c r="AH128" s="80">
        <f t="shared" si="17"/>
        <v>9292.815876</v>
      </c>
      <c r="AI128" s="81">
        <f t="shared" si="18"/>
        <v>-42892.81588</v>
      </c>
      <c r="AJ128" s="81">
        <f t="shared" si="19"/>
        <v>-18892.81588</v>
      </c>
      <c r="AK128" s="82">
        <f t="shared" si="20"/>
        <v>-18892.81588</v>
      </c>
      <c r="AL128" s="82">
        <f t="shared" si="21"/>
        <v>-24892.81588</v>
      </c>
      <c r="AM128" s="82">
        <f t="shared" si="22"/>
        <v>-18039.48631</v>
      </c>
      <c r="AN128" s="83">
        <f t="shared" si="23"/>
        <v>5960.513694</v>
      </c>
      <c r="AO128" s="82">
        <f t="shared" si="24"/>
        <v>5960.513694</v>
      </c>
      <c r="AP128" s="82">
        <f t="shared" si="25"/>
        <v>-39.48630603</v>
      </c>
      <c r="AQ128" s="13"/>
    </row>
    <row r="129" ht="15.75" customHeight="1">
      <c r="A129" s="23" t="s">
        <v>235</v>
      </c>
      <c r="B129" s="23" t="s">
        <v>233</v>
      </c>
      <c r="C129" s="23" t="s">
        <v>52</v>
      </c>
      <c r="D129" s="24">
        <v>2.0</v>
      </c>
      <c r="E129" s="24">
        <v>1600.0</v>
      </c>
      <c r="F129" s="24">
        <f t="shared" si="1"/>
        <v>0.973</v>
      </c>
      <c r="G129" s="6">
        <f t="shared" si="2"/>
        <v>18681.6</v>
      </c>
      <c r="H129" s="24">
        <v>312.0</v>
      </c>
      <c r="I129" s="24">
        <v>0.6082</v>
      </c>
      <c r="J129" s="24">
        <v>220.0</v>
      </c>
      <c r="K129" s="24">
        <v>418.0</v>
      </c>
      <c r="L129" s="1">
        <f t="shared" si="3"/>
        <v>198</v>
      </c>
      <c r="M129" s="1">
        <f t="shared" si="4"/>
        <v>92</v>
      </c>
      <c r="N129" s="1">
        <f t="shared" si="5"/>
        <v>0.4717171717</v>
      </c>
      <c r="O129" s="24">
        <v>0.6082</v>
      </c>
      <c r="T129" s="8"/>
      <c r="U129" s="24">
        <v>220.0</v>
      </c>
      <c r="V129" s="1">
        <f t="shared" si="6"/>
        <v>247.5</v>
      </c>
      <c r="W129" s="26">
        <f t="shared" si="7"/>
        <v>195.25</v>
      </c>
      <c r="X129" s="75">
        <f t="shared" si="8"/>
        <v>-156.368461</v>
      </c>
      <c r="Y129" s="76">
        <f t="shared" si="9"/>
        <v>230.6320129</v>
      </c>
      <c r="Z129" s="77">
        <f t="shared" si="10"/>
        <v>230.6320129</v>
      </c>
      <c r="AA129" s="78">
        <f t="shared" si="11"/>
        <v>0.1429576278</v>
      </c>
      <c r="AB129" s="1">
        <f t="shared" si="12"/>
        <v>0.7374633333</v>
      </c>
      <c r="AC129" s="1">
        <f t="shared" si="13"/>
        <v>62080.16834</v>
      </c>
      <c r="AD129" s="8">
        <f t="shared" si="14"/>
        <v>43456.11784</v>
      </c>
      <c r="AE129" s="75">
        <f t="shared" si="15"/>
        <v>18681.6</v>
      </c>
      <c r="AF129" s="1">
        <f t="shared" si="16"/>
        <v>24774.51784</v>
      </c>
      <c r="AG129" s="6"/>
      <c r="AH129" s="80">
        <f t="shared" si="17"/>
        <v>8972.470556</v>
      </c>
      <c r="AI129" s="81">
        <f t="shared" si="18"/>
        <v>-42572.47056</v>
      </c>
      <c r="AJ129" s="81">
        <f t="shared" si="19"/>
        <v>-18572.47056</v>
      </c>
      <c r="AK129" s="82">
        <f t="shared" si="20"/>
        <v>-18572.47056</v>
      </c>
      <c r="AL129" s="82">
        <f t="shared" si="21"/>
        <v>-24572.47056</v>
      </c>
      <c r="AM129" s="82">
        <f t="shared" si="22"/>
        <v>-17797.95271</v>
      </c>
      <c r="AN129" s="83">
        <f t="shared" si="23"/>
        <v>6202.047285</v>
      </c>
      <c r="AO129" s="82">
        <f t="shared" si="24"/>
        <v>6202.047285</v>
      </c>
      <c r="AP129" s="82">
        <f t="shared" si="25"/>
        <v>202.0472855</v>
      </c>
      <c r="AQ129" s="13"/>
    </row>
    <row r="130" ht="15.75" customHeight="1">
      <c r="A130" s="23" t="s">
        <v>236</v>
      </c>
      <c r="B130" s="23" t="s">
        <v>237</v>
      </c>
      <c r="C130" s="23" t="s">
        <v>43</v>
      </c>
      <c r="D130" s="24">
        <v>1.0</v>
      </c>
      <c r="E130" s="24">
        <v>1105.0</v>
      </c>
      <c r="F130" s="24">
        <f t="shared" si="1"/>
        <v>0.973</v>
      </c>
      <c r="G130" s="6">
        <f t="shared" si="2"/>
        <v>12901.98</v>
      </c>
      <c r="H130" s="24">
        <v>111.0</v>
      </c>
      <c r="I130" s="24">
        <v>0.611</v>
      </c>
      <c r="J130" s="24">
        <v>82.0</v>
      </c>
      <c r="K130" s="24">
        <v>235.0</v>
      </c>
      <c r="L130" s="1">
        <f t="shared" si="3"/>
        <v>153</v>
      </c>
      <c r="M130" s="1">
        <f t="shared" si="4"/>
        <v>29</v>
      </c>
      <c r="N130" s="1">
        <f t="shared" si="5"/>
        <v>0.2516339869</v>
      </c>
      <c r="O130" s="24">
        <v>0.611</v>
      </c>
      <c r="T130" s="8"/>
      <c r="U130" s="24">
        <v>82.0</v>
      </c>
      <c r="V130" s="1">
        <f t="shared" si="6"/>
        <v>191.25</v>
      </c>
      <c r="W130" s="26">
        <f t="shared" si="7"/>
        <v>62.875</v>
      </c>
      <c r="X130" s="75">
        <f t="shared" si="8"/>
        <v>-120.8301744</v>
      </c>
      <c r="Y130" s="76">
        <f t="shared" si="9"/>
        <v>134.2156463</v>
      </c>
      <c r="Z130" s="77">
        <f t="shared" si="10"/>
        <v>134.2156463</v>
      </c>
      <c r="AA130" s="78">
        <f t="shared" si="11"/>
        <v>0.3730229873</v>
      </c>
      <c r="AB130" s="1">
        <f t="shared" si="12"/>
        <v>0.5553896078</v>
      </c>
      <c r="AC130" s="1">
        <f t="shared" si="13"/>
        <v>27207.82094</v>
      </c>
      <c r="AD130" s="8">
        <f t="shared" si="14"/>
        <v>19045.47466</v>
      </c>
      <c r="AE130" s="75">
        <f t="shared" si="15"/>
        <v>12901.98</v>
      </c>
      <c r="AF130" s="1">
        <f t="shared" si="16"/>
        <v>6143.494658</v>
      </c>
      <c r="AG130" s="6"/>
      <c r="AH130" s="80">
        <f t="shared" si="17"/>
        <v>6757.240229</v>
      </c>
      <c r="AI130" s="81">
        <f t="shared" si="18"/>
        <v>-40357.24023</v>
      </c>
      <c r="AJ130" s="81">
        <f t="shared" si="19"/>
        <v>-16357.24023</v>
      </c>
      <c r="AK130" s="82">
        <f t="shared" si="20"/>
        <v>-16357.24023</v>
      </c>
      <c r="AL130" s="82">
        <f t="shared" si="21"/>
        <v>-22357.24023</v>
      </c>
      <c r="AM130" s="82">
        <f t="shared" si="22"/>
        <v>-34213.74557</v>
      </c>
      <c r="AN130" s="83">
        <f t="shared" si="23"/>
        <v>-10213.74557</v>
      </c>
      <c r="AO130" s="82">
        <f t="shared" si="24"/>
        <v>-10213.74557</v>
      </c>
      <c r="AP130" s="82">
        <f t="shared" si="25"/>
        <v>-16213.74557</v>
      </c>
      <c r="AQ130" s="13"/>
    </row>
    <row r="131" ht="15.75" customHeight="1">
      <c r="A131" s="23" t="s">
        <v>238</v>
      </c>
      <c r="B131" s="23" t="s">
        <v>237</v>
      </c>
      <c r="C131" s="23" t="s">
        <v>43</v>
      </c>
      <c r="D131" s="24">
        <v>2.0</v>
      </c>
      <c r="E131" s="24">
        <v>1665.0</v>
      </c>
      <c r="F131" s="24">
        <f t="shared" si="1"/>
        <v>0.973</v>
      </c>
      <c r="G131" s="6">
        <f t="shared" si="2"/>
        <v>19440.54</v>
      </c>
      <c r="H131" s="24">
        <v>169.0</v>
      </c>
      <c r="I131" s="24">
        <v>0.3068</v>
      </c>
      <c r="J131" s="24">
        <v>130.0</v>
      </c>
      <c r="K131" s="24">
        <v>200.0</v>
      </c>
      <c r="L131" s="1">
        <f t="shared" si="3"/>
        <v>70</v>
      </c>
      <c r="M131" s="1">
        <f t="shared" si="4"/>
        <v>39</v>
      </c>
      <c r="N131" s="1">
        <f t="shared" si="5"/>
        <v>0.5457142857</v>
      </c>
      <c r="O131" s="24">
        <v>0.3068</v>
      </c>
      <c r="T131" s="8"/>
      <c r="U131" s="24">
        <v>130.0</v>
      </c>
      <c r="V131" s="1">
        <f t="shared" si="6"/>
        <v>87.5</v>
      </c>
      <c r="W131" s="26">
        <f t="shared" si="7"/>
        <v>121.25</v>
      </c>
      <c r="X131" s="75">
        <f t="shared" si="8"/>
        <v>-55.28177913</v>
      </c>
      <c r="Y131" s="76">
        <f t="shared" si="9"/>
        <v>107.6476813</v>
      </c>
      <c r="Z131" s="77">
        <f t="shared" si="10"/>
        <v>130</v>
      </c>
      <c r="AA131" s="78">
        <f t="shared" si="11"/>
        <v>0.1</v>
      </c>
      <c r="AB131" s="1">
        <f t="shared" si="12"/>
        <v>0.77146</v>
      </c>
      <c r="AC131" s="1">
        <f t="shared" si="13"/>
        <v>36605.777</v>
      </c>
      <c r="AD131" s="8">
        <f t="shared" si="14"/>
        <v>25624.0439</v>
      </c>
      <c r="AE131" s="75">
        <f t="shared" si="15"/>
        <v>19440.54</v>
      </c>
      <c r="AF131" s="1">
        <f t="shared" si="16"/>
        <v>6183.5039</v>
      </c>
      <c r="AG131" s="6"/>
      <c r="AH131" s="80">
        <f t="shared" si="17"/>
        <v>9386.096667</v>
      </c>
      <c r="AI131" s="81">
        <f t="shared" si="18"/>
        <v>-42986.09667</v>
      </c>
      <c r="AJ131" s="81">
        <f t="shared" si="19"/>
        <v>-18986.09667</v>
      </c>
      <c r="AK131" s="82">
        <f t="shared" si="20"/>
        <v>-18986.09667</v>
      </c>
      <c r="AL131" s="82">
        <f t="shared" si="21"/>
        <v>-24986.09667</v>
      </c>
      <c r="AM131" s="82">
        <f t="shared" si="22"/>
        <v>-36802.59277</v>
      </c>
      <c r="AN131" s="83">
        <f t="shared" si="23"/>
        <v>-12802.59277</v>
      </c>
      <c r="AO131" s="82">
        <f t="shared" si="24"/>
        <v>-12802.59277</v>
      </c>
      <c r="AP131" s="82">
        <f t="shared" si="25"/>
        <v>-18802.59277</v>
      </c>
      <c r="AQ131" s="13"/>
    </row>
    <row r="132" ht="15.75" customHeight="1">
      <c r="A132" s="23" t="s">
        <v>239</v>
      </c>
      <c r="B132" s="23" t="s">
        <v>237</v>
      </c>
      <c r="C132" s="23" t="s">
        <v>52</v>
      </c>
      <c r="D132" s="24">
        <v>1.0</v>
      </c>
      <c r="E132" s="24">
        <v>1175.0</v>
      </c>
      <c r="F132" s="24">
        <f t="shared" si="1"/>
        <v>0.973</v>
      </c>
      <c r="G132" s="6">
        <f t="shared" si="2"/>
        <v>13719.3</v>
      </c>
      <c r="H132" s="24">
        <v>201.0</v>
      </c>
      <c r="I132" s="24">
        <v>0.5233</v>
      </c>
      <c r="J132" s="24">
        <v>106.0</v>
      </c>
      <c r="K132" s="24">
        <v>267.0</v>
      </c>
      <c r="L132" s="1">
        <f t="shared" si="3"/>
        <v>161</v>
      </c>
      <c r="M132" s="1">
        <f t="shared" si="4"/>
        <v>95</v>
      </c>
      <c r="N132" s="1">
        <f t="shared" si="5"/>
        <v>0.5720496894</v>
      </c>
      <c r="O132" s="24">
        <v>0.5233</v>
      </c>
      <c r="T132" s="8"/>
      <c r="U132" s="24">
        <v>106.0</v>
      </c>
      <c r="V132" s="1">
        <f t="shared" si="6"/>
        <v>201.25</v>
      </c>
      <c r="W132" s="26">
        <f t="shared" si="7"/>
        <v>85.875</v>
      </c>
      <c r="X132" s="75">
        <f t="shared" si="8"/>
        <v>-127.148092</v>
      </c>
      <c r="Y132" s="76">
        <f t="shared" si="9"/>
        <v>151.089667</v>
      </c>
      <c r="Z132" s="77">
        <f t="shared" si="10"/>
        <v>151.089667</v>
      </c>
      <c r="AA132" s="78">
        <f t="shared" si="11"/>
        <v>0.324048035</v>
      </c>
      <c r="AB132" s="1">
        <f t="shared" si="12"/>
        <v>0.5941483851</v>
      </c>
      <c r="AC132" s="1">
        <f t="shared" si="13"/>
        <v>32765.93381</v>
      </c>
      <c r="AD132" s="8">
        <f t="shared" si="14"/>
        <v>22936.15367</v>
      </c>
      <c r="AE132" s="75">
        <f t="shared" si="15"/>
        <v>13719.3</v>
      </c>
      <c r="AF132" s="1">
        <f t="shared" si="16"/>
        <v>9216.853669</v>
      </c>
      <c r="AG132" s="6"/>
      <c r="AH132" s="80">
        <f t="shared" si="17"/>
        <v>7228.805352</v>
      </c>
      <c r="AI132" s="81">
        <f t="shared" si="18"/>
        <v>-40828.80535</v>
      </c>
      <c r="AJ132" s="81">
        <f t="shared" si="19"/>
        <v>-16828.80535</v>
      </c>
      <c r="AK132" s="82">
        <f t="shared" si="20"/>
        <v>-16828.80535</v>
      </c>
      <c r="AL132" s="82">
        <f t="shared" si="21"/>
        <v>-22828.80535</v>
      </c>
      <c r="AM132" s="82">
        <f t="shared" si="22"/>
        <v>-31611.95168</v>
      </c>
      <c r="AN132" s="83">
        <f t="shared" si="23"/>
        <v>-7611.951683</v>
      </c>
      <c r="AO132" s="82">
        <f t="shared" si="24"/>
        <v>-7611.951683</v>
      </c>
      <c r="AP132" s="82">
        <f t="shared" si="25"/>
        <v>-13611.95168</v>
      </c>
      <c r="AQ132" s="13"/>
    </row>
    <row r="133" ht="15.75" customHeight="1">
      <c r="A133" s="23" t="s">
        <v>240</v>
      </c>
      <c r="B133" s="23" t="s">
        <v>237</v>
      </c>
      <c r="C133" s="23" t="s">
        <v>52</v>
      </c>
      <c r="D133" s="24">
        <v>2.0</v>
      </c>
      <c r="E133" s="24">
        <v>1725.0</v>
      </c>
      <c r="F133" s="24">
        <f t="shared" si="1"/>
        <v>0.973</v>
      </c>
      <c r="G133" s="6">
        <f t="shared" si="2"/>
        <v>20141.1</v>
      </c>
      <c r="H133" s="24">
        <v>242.0</v>
      </c>
      <c r="I133" s="24">
        <v>0.4822</v>
      </c>
      <c r="J133" s="24">
        <v>195.0</v>
      </c>
      <c r="K133" s="24">
        <v>305.0</v>
      </c>
      <c r="L133" s="1">
        <f t="shared" si="3"/>
        <v>110</v>
      </c>
      <c r="M133" s="1">
        <f t="shared" si="4"/>
        <v>47</v>
      </c>
      <c r="N133" s="1">
        <f t="shared" si="5"/>
        <v>0.4418181818</v>
      </c>
      <c r="O133" s="24">
        <v>0.4822</v>
      </c>
      <c r="T133" s="8"/>
      <c r="U133" s="24">
        <v>195.0</v>
      </c>
      <c r="V133" s="1">
        <f t="shared" si="6"/>
        <v>137.5</v>
      </c>
      <c r="W133" s="26">
        <f t="shared" si="7"/>
        <v>181.25</v>
      </c>
      <c r="X133" s="75">
        <f t="shared" si="8"/>
        <v>-86.8713672</v>
      </c>
      <c r="Y133" s="76">
        <f t="shared" si="9"/>
        <v>164.5177849</v>
      </c>
      <c r="Z133" s="77">
        <f t="shared" si="10"/>
        <v>195</v>
      </c>
      <c r="AA133" s="78">
        <f t="shared" si="11"/>
        <v>0.1</v>
      </c>
      <c r="AB133" s="1">
        <f t="shared" si="12"/>
        <v>0.77146</v>
      </c>
      <c r="AC133" s="1">
        <f t="shared" si="13"/>
        <v>54908.6655</v>
      </c>
      <c r="AD133" s="8">
        <f t="shared" si="14"/>
        <v>38436.06585</v>
      </c>
      <c r="AE133" s="75">
        <f t="shared" si="15"/>
        <v>20141.1</v>
      </c>
      <c r="AF133" s="1">
        <f t="shared" si="16"/>
        <v>18294.96585</v>
      </c>
      <c r="AG133" s="6"/>
      <c r="AH133" s="80">
        <f t="shared" si="17"/>
        <v>9386.096667</v>
      </c>
      <c r="AI133" s="81">
        <f t="shared" si="18"/>
        <v>-42986.09667</v>
      </c>
      <c r="AJ133" s="81">
        <f t="shared" si="19"/>
        <v>-18986.09667</v>
      </c>
      <c r="AK133" s="82">
        <f t="shared" si="20"/>
        <v>-18986.09667</v>
      </c>
      <c r="AL133" s="82">
        <f t="shared" si="21"/>
        <v>-24986.09667</v>
      </c>
      <c r="AM133" s="82">
        <f t="shared" si="22"/>
        <v>-24691.13082</v>
      </c>
      <c r="AN133" s="83">
        <f t="shared" si="23"/>
        <v>-691.1308167</v>
      </c>
      <c r="AO133" s="82">
        <f t="shared" si="24"/>
        <v>-691.1308167</v>
      </c>
      <c r="AP133" s="82">
        <f t="shared" si="25"/>
        <v>-6691.130817</v>
      </c>
      <c r="AQ133" s="13"/>
    </row>
    <row r="134" ht="15.75" customHeight="1">
      <c r="A134" s="23" t="s">
        <v>241</v>
      </c>
      <c r="B134" s="23" t="s">
        <v>242</v>
      </c>
      <c r="C134" s="23" t="s">
        <v>43</v>
      </c>
      <c r="D134" s="24">
        <v>1.0</v>
      </c>
      <c r="E134" s="24">
        <v>709.0</v>
      </c>
      <c r="F134" s="24">
        <f t="shared" si="1"/>
        <v>0.973</v>
      </c>
      <c r="G134" s="6">
        <f t="shared" si="2"/>
        <v>8278.284</v>
      </c>
      <c r="H134" s="24">
        <v>158.0</v>
      </c>
      <c r="I134" s="24">
        <v>0.2219</v>
      </c>
      <c r="J134" s="24">
        <v>86.0</v>
      </c>
      <c r="K134" s="24">
        <v>192.0</v>
      </c>
      <c r="L134" s="1">
        <f t="shared" si="3"/>
        <v>106</v>
      </c>
      <c r="M134" s="1">
        <f t="shared" si="4"/>
        <v>72</v>
      </c>
      <c r="N134" s="1">
        <f t="shared" si="5"/>
        <v>0.6433962264</v>
      </c>
      <c r="O134" s="24">
        <v>0.2219</v>
      </c>
      <c r="T134" s="8"/>
      <c r="U134" s="24">
        <v>86.0</v>
      </c>
      <c r="V134" s="1">
        <f t="shared" si="6"/>
        <v>132.5</v>
      </c>
      <c r="W134" s="26">
        <f t="shared" si="7"/>
        <v>72.75</v>
      </c>
      <c r="X134" s="75">
        <f t="shared" si="8"/>
        <v>-83.71240839</v>
      </c>
      <c r="Y134" s="76">
        <f t="shared" si="9"/>
        <v>107.5807746</v>
      </c>
      <c r="Z134" s="77">
        <f t="shared" si="10"/>
        <v>107.5807746</v>
      </c>
      <c r="AA134" s="78">
        <f t="shared" si="11"/>
        <v>0.2628737704</v>
      </c>
      <c r="AB134" s="1">
        <f t="shared" si="12"/>
        <v>0.6425616981</v>
      </c>
      <c r="AC134" s="1">
        <f t="shared" si="13"/>
        <v>25231.4591</v>
      </c>
      <c r="AD134" s="8">
        <f t="shared" si="14"/>
        <v>17662.02137</v>
      </c>
      <c r="AE134" s="75">
        <f t="shared" si="15"/>
        <v>8278.284</v>
      </c>
      <c r="AF134" s="1">
        <f t="shared" si="16"/>
        <v>9383.737368</v>
      </c>
      <c r="AG134" s="6"/>
      <c r="AH134" s="80">
        <f t="shared" si="17"/>
        <v>7817.833994</v>
      </c>
      <c r="AI134" s="81">
        <f t="shared" si="18"/>
        <v>-41417.83399</v>
      </c>
      <c r="AJ134" s="81">
        <f t="shared" si="19"/>
        <v>-17417.83399</v>
      </c>
      <c r="AK134" s="82">
        <f t="shared" si="20"/>
        <v>-17417.83399</v>
      </c>
      <c r="AL134" s="82">
        <f t="shared" si="21"/>
        <v>-23417.83399</v>
      </c>
      <c r="AM134" s="82">
        <f t="shared" si="22"/>
        <v>-32034.09663</v>
      </c>
      <c r="AN134" s="83">
        <f t="shared" si="23"/>
        <v>-8034.096626</v>
      </c>
      <c r="AO134" s="82">
        <f t="shared" si="24"/>
        <v>-8034.096626</v>
      </c>
      <c r="AP134" s="82">
        <f t="shared" si="25"/>
        <v>-14034.09663</v>
      </c>
      <c r="AQ134" s="13"/>
    </row>
    <row r="135" ht="15.75" customHeight="1">
      <c r="A135" s="23" t="s">
        <v>243</v>
      </c>
      <c r="B135" s="23" t="s">
        <v>242</v>
      </c>
      <c r="C135" s="23" t="s">
        <v>43</v>
      </c>
      <c r="D135" s="24">
        <v>2.0</v>
      </c>
      <c r="E135" s="24">
        <v>869.0</v>
      </c>
      <c r="F135" s="24">
        <f t="shared" si="1"/>
        <v>0.973</v>
      </c>
      <c r="G135" s="6">
        <f t="shared" si="2"/>
        <v>10146.444</v>
      </c>
      <c r="H135" s="24">
        <v>246.0</v>
      </c>
      <c r="I135" s="24">
        <v>0.389</v>
      </c>
      <c r="J135" s="24">
        <v>135.0</v>
      </c>
      <c r="K135" s="24">
        <v>305.0</v>
      </c>
      <c r="L135" s="1">
        <f t="shared" si="3"/>
        <v>170</v>
      </c>
      <c r="M135" s="1">
        <f t="shared" si="4"/>
        <v>111</v>
      </c>
      <c r="N135" s="1">
        <f t="shared" si="5"/>
        <v>0.6223529412</v>
      </c>
      <c r="O135" s="24">
        <v>0.389</v>
      </c>
      <c r="T135" s="8"/>
      <c r="U135" s="24">
        <v>135.0</v>
      </c>
      <c r="V135" s="1">
        <f t="shared" si="6"/>
        <v>212.5</v>
      </c>
      <c r="W135" s="26">
        <f t="shared" si="7"/>
        <v>113.75</v>
      </c>
      <c r="X135" s="75">
        <f t="shared" si="8"/>
        <v>-134.2557493</v>
      </c>
      <c r="Y135" s="76">
        <f t="shared" si="9"/>
        <v>171.0729404</v>
      </c>
      <c r="Z135" s="77">
        <f t="shared" si="10"/>
        <v>171.0729404</v>
      </c>
      <c r="AA135" s="78">
        <f t="shared" si="11"/>
        <v>0.2697550135</v>
      </c>
      <c r="AB135" s="1">
        <f t="shared" si="12"/>
        <v>0.6371158824</v>
      </c>
      <c r="AC135" s="1">
        <f t="shared" si="13"/>
        <v>39782.54988</v>
      </c>
      <c r="AD135" s="8">
        <f t="shared" si="14"/>
        <v>27847.78492</v>
      </c>
      <c r="AE135" s="75">
        <f t="shared" si="15"/>
        <v>10146.444</v>
      </c>
      <c r="AF135" s="1">
        <f t="shared" si="16"/>
        <v>17701.34092</v>
      </c>
      <c r="AG135" s="6"/>
      <c r="AH135" s="80">
        <f t="shared" si="17"/>
        <v>7751.576569</v>
      </c>
      <c r="AI135" s="81">
        <f t="shared" si="18"/>
        <v>-41351.57657</v>
      </c>
      <c r="AJ135" s="81">
        <f t="shared" si="19"/>
        <v>-17351.57657</v>
      </c>
      <c r="AK135" s="82">
        <f t="shared" si="20"/>
        <v>-17351.57657</v>
      </c>
      <c r="AL135" s="82">
        <f t="shared" si="21"/>
        <v>-23351.57657</v>
      </c>
      <c r="AM135" s="82">
        <f t="shared" si="22"/>
        <v>-23650.23565</v>
      </c>
      <c r="AN135" s="83">
        <f t="shared" si="23"/>
        <v>349.7643476</v>
      </c>
      <c r="AO135" s="82">
        <f t="shared" si="24"/>
        <v>349.7643476</v>
      </c>
      <c r="AP135" s="82">
        <f t="shared" si="25"/>
        <v>-5650.235652</v>
      </c>
      <c r="AQ135" s="13"/>
    </row>
    <row r="136" ht="15.75" customHeight="1">
      <c r="A136" s="23" t="s">
        <v>244</v>
      </c>
      <c r="B136" s="23" t="s">
        <v>242</v>
      </c>
      <c r="C136" s="23" t="s">
        <v>52</v>
      </c>
      <c r="D136" s="24">
        <v>1.0</v>
      </c>
      <c r="E136" s="24">
        <v>925.0</v>
      </c>
      <c r="F136" s="24">
        <f t="shared" si="1"/>
        <v>0.973</v>
      </c>
      <c r="G136" s="6">
        <f t="shared" si="2"/>
        <v>10800.3</v>
      </c>
      <c r="H136" s="24">
        <v>207.0</v>
      </c>
      <c r="I136" s="24">
        <v>0.4164</v>
      </c>
      <c r="J136" s="24">
        <v>125.0</v>
      </c>
      <c r="K136" s="24">
        <v>288.0</v>
      </c>
      <c r="L136" s="1">
        <f t="shared" si="3"/>
        <v>163</v>
      </c>
      <c r="M136" s="1">
        <f t="shared" si="4"/>
        <v>82</v>
      </c>
      <c r="N136" s="1">
        <f t="shared" si="5"/>
        <v>0.5024539877</v>
      </c>
      <c r="O136" s="24">
        <v>0.4164</v>
      </c>
      <c r="T136" s="8"/>
      <c r="U136" s="24">
        <v>125.0</v>
      </c>
      <c r="V136" s="1">
        <f t="shared" si="6"/>
        <v>203.75</v>
      </c>
      <c r="W136" s="26">
        <f t="shared" si="7"/>
        <v>104.625</v>
      </c>
      <c r="X136" s="75">
        <f t="shared" si="8"/>
        <v>-128.7275714</v>
      </c>
      <c r="Y136" s="76">
        <f t="shared" si="9"/>
        <v>161.8081722</v>
      </c>
      <c r="Z136" s="77">
        <f t="shared" si="10"/>
        <v>161.8081722</v>
      </c>
      <c r="AA136" s="78">
        <f t="shared" si="11"/>
        <v>0.280653606</v>
      </c>
      <c r="AB136" s="1">
        <f t="shared" si="12"/>
        <v>0.6284907362</v>
      </c>
      <c r="AC136" s="1">
        <f t="shared" si="13"/>
        <v>37118.65211</v>
      </c>
      <c r="AD136" s="8">
        <f t="shared" si="14"/>
        <v>25983.05648</v>
      </c>
      <c r="AE136" s="75">
        <f t="shared" si="15"/>
        <v>10800.3</v>
      </c>
      <c r="AF136" s="1">
        <f t="shared" si="16"/>
        <v>15182.75648</v>
      </c>
      <c r="AG136" s="6"/>
      <c r="AH136" s="80">
        <f t="shared" si="17"/>
        <v>7646.63729</v>
      </c>
      <c r="AI136" s="81">
        <f t="shared" si="18"/>
        <v>-41246.63729</v>
      </c>
      <c r="AJ136" s="81">
        <f t="shared" si="19"/>
        <v>-17246.63729</v>
      </c>
      <c r="AK136" s="82">
        <f t="shared" si="20"/>
        <v>-17246.63729</v>
      </c>
      <c r="AL136" s="82">
        <f t="shared" si="21"/>
        <v>-23246.63729</v>
      </c>
      <c r="AM136" s="82">
        <f t="shared" si="22"/>
        <v>-26063.88081</v>
      </c>
      <c r="AN136" s="83">
        <f t="shared" si="23"/>
        <v>-2063.880814</v>
      </c>
      <c r="AO136" s="82">
        <f t="shared" si="24"/>
        <v>-2063.880814</v>
      </c>
      <c r="AP136" s="82">
        <f t="shared" si="25"/>
        <v>-8063.880814</v>
      </c>
      <c r="AQ136" s="13"/>
    </row>
    <row r="137" ht="15.75" customHeight="1">
      <c r="A137" s="23" t="s">
        <v>245</v>
      </c>
      <c r="B137" s="23" t="s">
        <v>242</v>
      </c>
      <c r="C137" s="23" t="s">
        <v>52</v>
      </c>
      <c r="D137" s="24">
        <v>2.0</v>
      </c>
      <c r="E137" s="24">
        <v>1350.0</v>
      </c>
      <c r="F137" s="24">
        <f t="shared" si="1"/>
        <v>0.973</v>
      </c>
      <c r="G137" s="6">
        <f t="shared" si="2"/>
        <v>15762.6</v>
      </c>
      <c r="H137" s="24">
        <v>224.0</v>
      </c>
      <c r="I137" s="24">
        <v>0.4849</v>
      </c>
      <c r="J137" s="24">
        <v>119.0</v>
      </c>
      <c r="K137" s="24">
        <v>360.0</v>
      </c>
      <c r="L137" s="1">
        <f t="shared" si="3"/>
        <v>241</v>
      </c>
      <c r="M137" s="1">
        <f t="shared" si="4"/>
        <v>105</v>
      </c>
      <c r="N137" s="1">
        <f t="shared" si="5"/>
        <v>0.4485477178</v>
      </c>
      <c r="O137" s="24">
        <v>0.4849</v>
      </c>
      <c r="T137" s="8"/>
      <c r="U137" s="24">
        <v>119.0</v>
      </c>
      <c r="V137" s="1">
        <f t="shared" si="6"/>
        <v>301.25</v>
      </c>
      <c r="W137" s="26">
        <f t="shared" si="7"/>
        <v>88.875</v>
      </c>
      <c r="X137" s="75">
        <f t="shared" si="8"/>
        <v>-190.3272681</v>
      </c>
      <c r="Y137" s="76">
        <f t="shared" si="9"/>
        <v>206.3298743</v>
      </c>
      <c r="Z137" s="77">
        <f t="shared" si="10"/>
        <v>206.3298743</v>
      </c>
      <c r="AA137" s="78">
        <f t="shared" si="11"/>
        <v>0.3898916988</v>
      </c>
      <c r="AB137" s="1">
        <f t="shared" si="12"/>
        <v>0.5420397095</v>
      </c>
      <c r="AC137" s="1">
        <f t="shared" si="13"/>
        <v>40821.22957</v>
      </c>
      <c r="AD137" s="8">
        <f t="shared" si="14"/>
        <v>28574.8607</v>
      </c>
      <c r="AE137" s="75">
        <f t="shared" si="15"/>
        <v>15762.6</v>
      </c>
      <c r="AF137" s="1">
        <f t="shared" si="16"/>
        <v>12812.2607</v>
      </c>
      <c r="AG137" s="6"/>
      <c r="AH137" s="80">
        <f t="shared" si="17"/>
        <v>6594.816466</v>
      </c>
      <c r="AI137" s="81">
        <f t="shared" si="18"/>
        <v>-40194.81647</v>
      </c>
      <c r="AJ137" s="81">
        <f t="shared" si="19"/>
        <v>-16194.81647</v>
      </c>
      <c r="AK137" s="82">
        <f t="shared" si="20"/>
        <v>-16194.81647</v>
      </c>
      <c r="AL137" s="82">
        <f t="shared" si="21"/>
        <v>-22194.81647</v>
      </c>
      <c r="AM137" s="82">
        <f t="shared" si="22"/>
        <v>-27382.55577</v>
      </c>
      <c r="AN137" s="83">
        <f t="shared" si="23"/>
        <v>-3382.555768</v>
      </c>
      <c r="AO137" s="82">
        <f t="shared" si="24"/>
        <v>-3382.555768</v>
      </c>
      <c r="AP137" s="82">
        <f t="shared" si="25"/>
        <v>-9382.555768</v>
      </c>
      <c r="AQ137" s="13"/>
    </row>
    <row r="138" ht="15.75" customHeight="1">
      <c r="A138" s="23" t="s">
        <v>246</v>
      </c>
      <c r="B138" s="23" t="s">
        <v>247</v>
      </c>
      <c r="C138" s="23" t="s">
        <v>43</v>
      </c>
      <c r="D138" s="24">
        <v>1.0</v>
      </c>
      <c r="E138" s="24">
        <v>900.0</v>
      </c>
      <c r="F138" s="24">
        <f t="shared" si="1"/>
        <v>0.973</v>
      </c>
      <c r="G138" s="6">
        <f t="shared" si="2"/>
        <v>10508.4</v>
      </c>
      <c r="H138" s="24">
        <v>139.0</v>
      </c>
      <c r="I138" s="24">
        <v>0.5507</v>
      </c>
      <c r="J138" s="24">
        <v>89.0</v>
      </c>
      <c r="K138" s="24">
        <v>177.0</v>
      </c>
      <c r="L138" s="1">
        <f t="shared" si="3"/>
        <v>88</v>
      </c>
      <c r="M138" s="1">
        <f t="shared" si="4"/>
        <v>50</v>
      </c>
      <c r="N138" s="1">
        <f t="shared" si="5"/>
        <v>0.5545454545</v>
      </c>
      <c r="O138" s="24">
        <v>0.5507</v>
      </c>
      <c r="T138" s="8"/>
      <c r="U138" s="24">
        <v>89.0</v>
      </c>
      <c r="V138" s="1">
        <f t="shared" si="6"/>
        <v>110</v>
      </c>
      <c r="W138" s="26">
        <f t="shared" si="7"/>
        <v>78</v>
      </c>
      <c r="X138" s="75">
        <f t="shared" si="8"/>
        <v>-69.49709376</v>
      </c>
      <c r="Y138" s="76">
        <f t="shared" si="9"/>
        <v>98.11422795</v>
      </c>
      <c r="Z138" s="77">
        <f t="shared" si="10"/>
        <v>98.11422795</v>
      </c>
      <c r="AA138" s="78">
        <f t="shared" si="11"/>
        <v>0.1828566177</v>
      </c>
      <c r="AB138" s="1">
        <f t="shared" si="12"/>
        <v>0.7058872727</v>
      </c>
      <c r="AC138" s="1">
        <f t="shared" si="13"/>
        <v>25279.01845</v>
      </c>
      <c r="AD138" s="8">
        <f t="shared" si="14"/>
        <v>17695.31291</v>
      </c>
      <c r="AE138" s="75">
        <f t="shared" si="15"/>
        <v>10508.4</v>
      </c>
      <c r="AF138" s="1">
        <f t="shared" si="16"/>
        <v>7186.912912</v>
      </c>
      <c r="AG138" s="6"/>
      <c r="AH138" s="80">
        <f t="shared" si="17"/>
        <v>8588.295152</v>
      </c>
      <c r="AI138" s="81">
        <f t="shared" si="18"/>
        <v>-42188.29515</v>
      </c>
      <c r="AJ138" s="81">
        <f t="shared" si="19"/>
        <v>-18188.29515</v>
      </c>
      <c r="AK138" s="82">
        <f t="shared" si="20"/>
        <v>-18188.29515</v>
      </c>
      <c r="AL138" s="82">
        <f t="shared" si="21"/>
        <v>-24188.29515</v>
      </c>
      <c r="AM138" s="82">
        <f t="shared" si="22"/>
        <v>-35001.38224</v>
      </c>
      <c r="AN138" s="83">
        <f t="shared" si="23"/>
        <v>-11001.38224</v>
      </c>
      <c r="AO138" s="82">
        <f t="shared" si="24"/>
        <v>-11001.38224</v>
      </c>
      <c r="AP138" s="82">
        <f t="shared" si="25"/>
        <v>-17001.38224</v>
      </c>
      <c r="AQ138" s="13"/>
    </row>
    <row r="139" ht="15.75" customHeight="1">
      <c r="A139" s="23" t="s">
        <v>248</v>
      </c>
      <c r="B139" s="23" t="s">
        <v>247</v>
      </c>
      <c r="C139" s="23" t="s">
        <v>43</v>
      </c>
      <c r="D139" s="24">
        <v>2.0</v>
      </c>
      <c r="E139" s="24">
        <v>1325.0</v>
      </c>
      <c r="F139" s="24">
        <f t="shared" si="1"/>
        <v>0.973</v>
      </c>
      <c r="G139" s="6">
        <f t="shared" si="2"/>
        <v>15470.7</v>
      </c>
      <c r="H139" s="24">
        <v>283.0</v>
      </c>
      <c r="I139" s="24">
        <v>0.2932</v>
      </c>
      <c r="J139" s="24">
        <v>161.0</v>
      </c>
      <c r="K139" s="24">
        <v>319.0</v>
      </c>
      <c r="L139" s="1">
        <f t="shared" si="3"/>
        <v>158</v>
      </c>
      <c r="M139" s="1">
        <f t="shared" si="4"/>
        <v>122</v>
      </c>
      <c r="N139" s="1">
        <f t="shared" si="5"/>
        <v>0.717721519</v>
      </c>
      <c r="O139" s="24">
        <v>0.2932</v>
      </c>
      <c r="T139" s="8"/>
      <c r="U139" s="24">
        <v>161.0</v>
      </c>
      <c r="V139" s="1">
        <f t="shared" si="6"/>
        <v>197.5</v>
      </c>
      <c r="W139" s="26">
        <f t="shared" si="7"/>
        <v>141.25</v>
      </c>
      <c r="X139" s="75">
        <f t="shared" si="8"/>
        <v>-124.7788729</v>
      </c>
      <c r="Y139" s="76">
        <f t="shared" si="9"/>
        <v>176.7619093</v>
      </c>
      <c r="Z139" s="77">
        <f t="shared" si="10"/>
        <v>176.7619093</v>
      </c>
      <c r="AA139" s="78">
        <f t="shared" si="11"/>
        <v>0.1798071356</v>
      </c>
      <c r="AB139" s="1">
        <f t="shared" si="12"/>
        <v>0.7083006329</v>
      </c>
      <c r="AC139" s="1">
        <f t="shared" si="13"/>
        <v>45698.20886</v>
      </c>
      <c r="AD139" s="8">
        <f t="shared" si="14"/>
        <v>31988.7462</v>
      </c>
      <c r="AE139" s="75">
        <f t="shared" si="15"/>
        <v>15470.7</v>
      </c>
      <c r="AF139" s="1">
        <f t="shared" si="16"/>
        <v>16518.0462</v>
      </c>
      <c r="AG139" s="6"/>
      <c r="AH139" s="80">
        <f t="shared" si="17"/>
        <v>8617.6577</v>
      </c>
      <c r="AI139" s="81">
        <f t="shared" si="18"/>
        <v>-42217.6577</v>
      </c>
      <c r="AJ139" s="81">
        <f t="shared" si="19"/>
        <v>-18217.6577</v>
      </c>
      <c r="AK139" s="82">
        <f t="shared" si="20"/>
        <v>-18217.6577</v>
      </c>
      <c r="AL139" s="82">
        <f t="shared" si="21"/>
        <v>-24217.6577</v>
      </c>
      <c r="AM139" s="82">
        <f t="shared" si="22"/>
        <v>-25699.6115</v>
      </c>
      <c r="AN139" s="83">
        <f t="shared" si="23"/>
        <v>-1699.6115</v>
      </c>
      <c r="AO139" s="82">
        <f t="shared" si="24"/>
        <v>-1699.6115</v>
      </c>
      <c r="AP139" s="82">
        <f t="shared" si="25"/>
        <v>-7699.6115</v>
      </c>
      <c r="AQ139" s="13"/>
    </row>
    <row r="140" ht="15.75" customHeight="1">
      <c r="A140" s="23" t="s">
        <v>249</v>
      </c>
      <c r="B140" s="23" t="s">
        <v>247</v>
      </c>
      <c r="C140" s="23" t="s">
        <v>52</v>
      </c>
      <c r="D140" s="24">
        <v>1.0</v>
      </c>
      <c r="E140" s="24">
        <v>975.0</v>
      </c>
      <c r="F140" s="24">
        <f t="shared" si="1"/>
        <v>0.973</v>
      </c>
      <c r="G140" s="6">
        <f t="shared" si="2"/>
        <v>11384.1</v>
      </c>
      <c r="H140" s="24">
        <v>192.0</v>
      </c>
      <c r="I140" s="24">
        <v>0.5014</v>
      </c>
      <c r="J140" s="24">
        <v>145.0</v>
      </c>
      <c r="K140" s="24">
        <v>300.0</v>
      </c>
      <c r="L140" s="1">
        <f t="shared" si="3"/>
        <v>155</v>
      </c>
      <c r="M140" s="1">
        <f t="shared" si="4"/>
        <v>47</v>
      </c>
      <c r="N140" s="1">
        <f t="shared" si="5"/>
        <v>0.3425806452</v>
      </c>
      <c r="O140" s="24">
        <v>0.5014</v>
      </c>
      <c r="T140" s="8"/>
      <c r="U140" s="24">
        <v>145.0</v>
      </c>
      <c r="V140" s="1">
        <f t="shared" si="6"/>
        <v>193.75</v>
      </c>
      <c r="W140" s="26">
        <f t="shared" si="7"/>
        <v>125.625</v>
      </c>
      <c r="X140" s="75">
        <f t="shared" si="8"/>
        <v>-122.4096538</v>
      </c>
      <c r="Y140" s="76">
        <f t="shared" si="9"/>
        <v>166.9341515</v>
      </c>
      <c r="Z140" s="77">
        <f t="shared" si="10"/>
        <v>166.9341515</v>
      </c>
      <c r="AA140" s="78">
        <f t="shared" si="11"/>
        <v>0.2132085239</v>
      </c>
      <c r="AB140" s="1">
        <f t="shared" si="12"/>
        <v>0.6818667742</v>
      </c>
      <c r="AC140" s="1">
        <f t="shared" si="13"/>
        <v>41546.80076</v>
      </c>
      <c r="AD140" s="8">
        <f t="shared" si="14"/>
        <v>29082.76053</v>
      </c>
      <c r="AE140" s="75">
        <f t="shared" si="15"/>
        <v>11384.1</v>
      </c>
      <c r="AF140" s="1">
        <f t="shared" si="16"/>
        <v>17698.66053</v>
      </c>
      <c r="AG140" s="6"/>
      <c r="AH140" s="80">
        <f t="shared" si="17"/>
        <v>8296.045753</v>
      </c>
      <c r="AI140" s="81">
        <f t="shared" si="18"/>
        <v>-41896.04575</v>
      </c>
      <c r="AJ140" s="81">
        <f t="shared" si="19"/>
        <v>-17896.04575</v>
      </c>
      <c r="AK140" s="82">
        <f t="shared" si="20"/>
        <v>-17896.04575</v>
      </c>
      <c r="AL140" s="82">
        <f t="shared" si="21"/>
        <v>-23896.04575</v>
      </c>
      <c r="AM140" s="82">
        <f t="shared" si="22"/>
        <v>-24197.38522</v>
      </c>
      <c r="AN140" s="83">
        <f t="shared" si="23"/>
        <v>-197.3852229</v>
      </c>
      <c r="AO140" s="82">
        <f t="shared" si="24"/>
        <v>-197.3852229</v>
      </c>
      <c r="AP140" s="82">
        <f t="shared" si="25"/>
        <v>-6197.385223</v>
      </c>
      <c r="AQ140" s="13"/>
    </row>
    <row r="141" ht="15.75" customHeight="1">
      <c r="A141" s="23" t="s">
        <v>250</v>
      </c>
      <c r="B141" s="23" t="s">
        <v>247</v>
      </c>
      <c r="C141" s="23" t="s">
        <v>52</v>
      </c>
      <c r="D141" s="24">
        <v>2.0</v>
      </c>
      <c r="E141" s="24">
        <v>1550.0</v>
      </c>
      <c r="F141" s="24">
        <f t="shared" si="1"/>
        <v>0.973</v>
      </c>
      <c r="G141" s="6">
        <f t="shared" si="2"/>
        <v>18097.8</v>
      </c>
      <c r="H141" s="24">
        <v>307.0</v>
      </c>
      <c r="I141" s="24">
        <v>0.3014</v>
      </c>
      <c r="J141" s="24">
        <v>185.0</v>
      </c>
      <c r="K141" s="24">
        <v>376.0</v>
      </c>
      <c r="L141" s="1">
        <f t="shared" si="3"/>
        <v>191</v>
      </c>
      <c r="M141" s="1">
        <f t="shared" si="4"/>
        <v>122</v>
      </c>
      <c r="N141" s="1">
        <f t="shared" si="5"/>
        <v>0.6109947644</v>
      </c>
      <c r="O141" s="24">
        <v>0.3014</v>
      </c>
      <c r="T141" s="8"/>
      <c r="U141" s="24">
        <v>185.0</v>
      </c>
      <c r="V141" s="1">
        <f t="shared" si="6"/>
        <v>238.75</v>
      </c>
      <c r="W141" s="26">
        <f t="shared" si="7"/>
        <v>161.125</v>
      </c>
      <c r="X141" s="75">
        <f t="shared" si="8"/>
        <v>-150.840283</v>
      </c>
      <c r="Y141" s="76">
        <f t="shared" si="9"/>
        <v>208.8672448</v>
      </c>
      <c r="Z141" s="77">
        <f t="shared" si="10"/>
        <v>208.8672448</v>
      </c>
      <c r="AA141" s="78">
        <f t="shared" si="11"/>
        <v>0.1999675173</v>
      </c>
      <c r="AB141" s="1">
        <f t="shared" si="12"/>
        <v>0.6923457068</v>
      </c>
      <c r="AC141" s="1">
        <f t="shared" si="13"/>
        <v>52782.04417</v>
      </c>
      <c r="AD141" s="8">
        <f t="shared" si="14"/>
        <v>36947.43092</v>
      </c>
      <c r="AE141" s="75">
        <f t="shared" si="15"/>
        <v>18097.8</v>
      </c>
      <c r="AF141" s="1">
        <f t="shared" si="16"/>
        <v>18849.63092</v>
      </c>
      <c r="AG141" s="6"/>
      <c r="AH141" s="80">
        <f t="shared" si="17"/>
        <v>8423.539433</v>
      </c>
      <c r="AI141" s="81">
        <f t="shared" si="18"/>
        <v>-42023.53943</v>
      </c>
      <c r="AJ141" s="81">
        <f t="shared" si="19"/>
        <v>-18023.53943</v>
      </c>
      <c r="AK141" s="82">
        <f t="shared" si="20"/>
        <v>-18023.53943</v>
      </c>
      <c r="AL141" s="82">
        <f t="shared" si="21"/>
        <v>-24023.53943</v>
      </c>
      <c r="AM141" s="82">
        <f t="shared" si="22"/>
        <v>-23173.90851</v>
      </c>
      <c r="AN141" s="83">
        <f t="shared" si="23"/>
        <v>826.0914881</v>
      </c>
      <c r="AO141" s="82">
        <f t="shared" si="24"/>
        <v>826.0914881</v>
      </c>
      <c r="AP141" s="82">
        <f t="shared" si="25"/>
        <v>-5173.908512</v>
      </c>
      <c r="AQ141" s="13"/>
    </row>
    <row r="142" ht="15.75" customHeight="1">
      <c r="A142" s="23" t="s">
        <v>251</v>
      </c>
      <c r="B142" s="23" t="s">
        <v>252</v>
      </c>
      <c r="C142" s="23" t="s">
        <v>52</v>
      </c>
      <c r="D142" s="24">
        <v>1.0</v>
      </c>
      <c r="E142" s="24">
        <v>1400.0</v>
      </c>
      <c r="F142" s="24">
        <f t="shared" si="1"/>
        <v>0.973</v>
      </c>
      <c r="G142" s="6">
        <f t="shared" si="2"/>
        <v>16346.4</v>
      </c>
      <c r="H142" s="24">
        <v>232.0</v>
      </c>
      <c r="I142" s="24">
        <v>0.4986</v>
      </c>
      <c r="J142" s="24">
        <v>135.0</v>
      </c>
      <c r="K142" s="24">
        <v>287.0</v>
      </c>
      <c r="L142" s="1">
        <f t="shared" si="3"/>
        <v>152</v>
      </c>
      <c r="M142" s="1">
        <f t="shared" si="4"/>
        <v>97</v>
      </c>
      <c r="N142" s="1">
        <f t="shared" si="5"/>
        <v>0.6105263158</v>
      </c>
      <c r="O142" s="24">
        <v>0.4986</v>
      </c>
      <c r="T142" s="8"/>
      <c r="U142" s="24">
        <v>135.0</v>
      </c>
      <c r="V142" s="1">
        <f t="shared" si="6"/>
        <v>190</v>
      </c>
      <c r="W142" s="26">
        <f t="shared" si="7"/>
        <v>116</v>
      </c>
      <c r="X142" s="75">
        <f t="shared" si="8"/>
        <v>-120.0404347</v>
      </c>
      <c r="Y142" s="76">
        <f t="shared" si="9"/>
        <v>160.1063937</v>
      </c>
      <c r="Z142" s="77">
        <f t="shared" si="10"/>
        <v>160.1063937</v>
      </c>
      <c r="AA142" s="78">
        <f t="shared" si="11"/>
        <v>0.2321389144</v>
      </c>
      <c r="AB142" s="1">
        <f t="shared" si="12"/>
        <v>0.6668852632</v>
      </c>
      <c r="AC142" s="1">
        <f t="shared" si="13"/>
        <v>38971.997</v>
      </c>
      <c r="AD142" s="8">
        <f t="shared" si="14"/>
        <v>27280.3979</v>
      </c>
      <c r="AE142" s="75">
        <f t="shared" si="15"/>
        <v>16346.4</v>
      </c>
      <c r="AF142" s="1">
        <f t="shared" si="16"/>
        <v>10933.9979</v>
      </c>
      <c r="AG142" s="6"/>
      <c r="AH142" s="80">
        <f t="shared" si="17"/>
        <v>8113.770702</v>
      </c>
      <c r="AI142" s="81">
        <f t="shared" si="18"/>
        <v>-41713.7707</v>
      </c>
      <c r="AJ142" s="81">
        <f t="shared" si="19"/>
        <v>-17713.7707</v>
      </c>
      <c r="AK142" s="82">
        <f t="shared" si="20"/>
        <v>-17713.7707</v>
      </c>
      <c r="AL142" s="82">
        <f t="shared" si="21"/>
        <v>-23713.7707</v>
      </c>
      <c r="AM142" s="82">
        <f t="shared" si="22"/>
        <v>-30779.7728</v>
      </c>
      <c r="AN142" s="83">
        <f t="shared" si="23"/>
        <v>-6779.772802</v>
      </c>
      <c r="AO142" s="82">
        <f t="shared" si="24"/>
        <v>-6779.772802</v>
      </c>
      <c r="AP142" s="82">
        <f t="shared" si="25"/>
        <v>-12779.7728</v>
      </c>
      <c r="AQ142" s="13"/>
    </row>
    <row r="143" ht="15.75" customHeight="1">
      <c r="A143" s="23" t="s">
        <v>253</v>
      </c>
      <c r="B143" s="23" t="s">
        <v>252</v>
      </c>
      <c r="C143" s="23" t="s">
        <v>52</v>
      </c>
      <c r="D143" s="24">
        <v>2.0</v>
      </c>
      <c r="E143" s="24">
        <v>1995.0</v>
      </c>
      <c r="F143" s="24">
        <f t="shared" si="1"/>
        <v>0.973</v>
      </c>
      <c r="G143" s="6">
        <f t="shared" si="2"/>
        <v>23293.62</v>
      </c>
      <c r="H143" s="24">
        <v>292.0</v>
      </c>
      <c r="I143" s="24">
        <v>0.6384</v>
      </c>
      <c r="J143" s="24">
        <v>224.0</v>
      </c>
      <c r="K143" s="24">
        <v>331.0</v>
      </c>
      <c r="L143" s="1">
        <f t="shared" si="3"/>
        <v>107</v>
      </c>
      <c r="M143" s="1">
        <f t="shared" si="4"/>
        <v>68</v>
      </c>
      <c r="N143" s="1">
        <f t="shared" si="5"/>
        <v>0.608411215</v>
      </c>
      <c r="O143" s="24">
        <v>0.6384</v>
      </c>
      <c r="T143" s="8"/>
      <c r="U143" s="24">
        <v>224.0</v>
      </c>
      <c r="V143" s="1">
        <f t="shared" si="6"/>
        <v>133.75</v>
      </c>
      <c r="W143" s="26">
        <f t="shared" si="7"/>
        <v>210.625</v>
      </c>
      <c r="X143" s="75">
        <f t="shared" si="8"/>
        <v>-84.50214809</v>
      </c>
      <c r="Y143" s="76">
        <f t="shared" si="9"/>
        <v>177.1900272</v>
      </c>
      <c r="Z143" s="77">
        <f t="shared" si="10"/>
        <v>224</v>
      </c>
      <c r="AA143" s="78">
        <f t="shared" si="11"/>
        <v>0.1</v>
      </c>
      <c r="AB143" s="1">
        <f t="shared" si="12"/>
        <v>0.77146</v>
      </c>
      <c r="AC143" s="1">
        <f t="shared" si="13"/>
        <v>63074.5696</v>
      </c>
      <c r="AD143" s="8">
        <f t="shared" si="14"/>
        <v>44152.19872</v>
      </c>
      <c r="AE143" s="75">
        <f t="shared" si="15"/>
        <v>23293.62</v>
      </c>
      <c r="AF143" s="1">
        <f t="shared" si="16"/>
        <v>20858.57872</v>
      </c>
      <c r="AG143" s="6"/>
      <c r="AH143" s="80">
        <f t="shared" si="17"/>
        <v>9386.096667</v>
      </c>
      <c r="AI143" s="81">
        <f t="shared" si="18"/>
        <v>-42986.09667</v>
      </c>
      <c r="AJ143" s="81">
        <f t="shared" si="19"/>
        <v>-18986.09667</v>
      </c>
      <c r="AK143" s="82">
        <f t="shared" si="20"/>
        <v>-18986.09667</v>
      </c>
      <c r="AL143" s="82">
        <f t="shared" si="21"/>
        <v>-24986.09667</v>
      </c>
      <c r="AM143" s="82">
        <f t="shared" si="22"/>
        <v>-22127.51795</v>
      </c>
      <c r="AN143" s="83">
        <f t="shared" si="23"/>
        <v>1872.482053</v>
      </c>
      <c r="AO143" s="82">
        <f t="shared" si="24"/>
        <v>1872.482053</v>
      </c>
      <c r="AP143" s="82">
        <f t="shared" si="25"/>
        <v>-4127.517947</v>
      </c>
      <c r="AQ143" s="13"/>
    </row>
    <row r="144" ht="15.75" customHeight="1">
      <c r="A144" s="23" t="s">
        <v>254</v>
      </c>
      <c r="B144" s="23" t="s">
        <v>255</v>
      </c>
      <c r="C144" s="23" t="s">
        <v>43</v>
      </c>
      <c r="D144" s="24">
        <v>1.0</v>
      </c>
      <c r="E144" s="24">
        <v>760.0</v>
      </c>
      <c r="F144" s="24">
        <f t="shared" si="1"/>
        <v>0.973</v>
      </c>
      <c r="G144" s="6">
        <f t="shared" si="2"/>
        <v>8873.76</v>
      </c>
      <c r="H144" s="24">
        <v>169.0</v>
      </c>
      <c r="I144" s="24">
        <v>0.2904</v>
      </c>
      <c r="J144" s="24">
        <v>100.0</v>
      </c>
      <c r="K144" s="24">
        <v>195.0</v>
      </c>
      <c r="L144" s="1">
        <f t="shared" si="3"/>
        <v>95</v>
      </c>
      <c r="M144" s="1">
        <f t="shared" si="4"/>
        <v>69</v>
      </c>
      <c r="N144" s="1">
        <f t="shared" si="5"/>
        <v>0.6810526316</v>
      </c>
      <c r="O144" s="24">
        <v>0.2904</v>
      </c>
      <c r="T144" s="8"/>
      <c r="U144" s="24">
        <v>100.0</v>
      </c>
      <c r="V144" s="1">
        <f t="shared" si="6"/>
        <v>118.75</v>
      </c>
      <c r="W144" s="26">
        <f t="shared" si="7"/>
        <v>88.125</v>
      </c>
      <c r="X144" s="75">
        <f t="shared" si="8"/>
        <v>-75.02527167</v>
      </c>
      <c r="Y144" s="76">
        <f t="shared" si="9"/>
        <v>107.8789961</v>
      </c>
      <c r="Z144" s="77">
        <f t="shared" si="10"/>
        <v>107.8789961</v>
      </c>
      <c r="AA144" s="78">
        <f t="shared" si="11"/>
        <v>0.1663494407</v>
      </c>
      <c r="AB144" s="1">
        <f t="shared" si="12"/>
        <v>0.7189510526</v>
      </c>
      <c r="AC144" s="1">
        <f t="shared" si="13"/>
        <v>28309.29699</v>
      </c>
      <c r="AD144" s="8">
        <f t="shared" si="14"/>
        <v>19816.5079</v>
      </c>
      <c r="AE144" s="75">
        <f t="shared" si="15"/>
        <v>8873.76</v>
      </c>
      <c r="AF144" s="1">
        <f t="shared" si="16"/>
        <v>10942.7479</v>
      </c>
      <c r="AG144" s="6"/>
      <c r="AH144" s="80">
        <f t="shared" si="17"/>
        <v>8747.237807</v>
      </c>
      <c r="AI144" s="81">
        <f t="shared" si="18"/>
        <v>-42347.23781</v>
      </c>
      <c r="AJ144" s="81">
        <f t="shared" si="19"/>
        <v>-18347.23781</v>
      </c>
      <c r="AK144" s="82">
        <f t="shared" si="20"/>
        <v>-18347.23781</v>
      </c>
      <c r="AL144" s="82">
        <f t="shared" si="21"/>
        <v>-24347.23781</v>
      </c>
      <c r="AM144" s="82">
        <f t="shared" si="22"/>
        <v>-31404.48991</v>
      </c>
      <c r="AN144" s="83">
        <f t="shared" si="23"/>
        <v>-7404.489912</v>
      </c>
      <c r="AO144" s="82">
        <f t="shared" si="24"/>
        <v>-7404.489912</v>
      </c>
      <c r="AP144" s="82">
        <f t="shared" si="25"/>
        <v>-13404.48991</v>
      </c>
      <c r="AQ144" s="13"/>
    </row>
    <row r="145" ht="15.75" customHeight="1">
      <c r="A145" s="23" t="s">
        <v>256</v>
      </c>
      <c r="B145" s="23" t="s">
        <v>255</v>
      </c>
      <c r="C145" s="23" t="s">
        <v>43</v>
      </c>
      <c r="D145" s="24">
        <v>2.0</v>
      </c>
      <c r="E145" s="24">
        <v>965.0</v>
      </c>
      <c r="F145" s="24">
        <f t="shared" si="1"/>
        <v>0.973</v>
      </c>
      <c r="G145" s="6">
        <f t="shared" si="2"/>
        <v>11267.34</v>
      </c>
      <c r="H145" s="24">
        <v>189.0</v>
      </c>
      <c r="I145" s="24">
        <v>0.5397</v>
      </c>
      <c r="J145" s="24">
        <v>135.0</v>
      </c>
      <c r="K145" s="24">
        <v>284.0</v>
      </c>
      <c r="L145" s="1">
        <f t="shared" si="3"/>
        <v>149</v>
      </c>
      <c r="M145" s="1">
        <f t="shared" si="4"/>
        <v>54</v>
      </c>
      <c r="N145" s="1">
        <f t="shared" si="5"/>
        <v>0.3899328859</v>
      </c>
      <c r="O145" s="24">
        <v>0.5397</v>
      </c>
      <c r="T145" s="8"/>
      <c r="U145" s="24">
        <v>135.0</v>
      </c>
      <c r="V145" s="1">
        <f t="shared" si="6"/>
        <v>186.25</v>
      </c>
      <c r="W145" s="26">
        <f t="shared" si="7"/>
        <v>116.375</v>
      </c>
      <c r="X145" s="75">
        <f t="shared" si="8"/>
        <v>-117.6712156</v>
      </c>
      <c r="Y145" s="76">
        <f t="shared" si="9"/>
        <v>158.278636</v>
      </c>
      <c r="Z145" s="77">
        <f t="shared" si="10"/>
        <v>158.278636</v>
      </c>
      <c r="AA145" s="78">
        <f t="shared" si="11"/>
        <v>0.2249859649</v>
      </c>
      <c r="AB145" s="1">
        <f t="shared" si="12"/>
        <v>0.6725461074</v>
      </c>
      <c r="AC145" s="1">
        <f t="shared" si="13"/>
        <v>38854.13338</v>
      </c>
      <c r="AD145" s="8">
        <f t="shared" si="14"/>
        <v>27197.89337</v>
      </c>
      <c r="AE145" s="75">
        <f t="shared" si="15"/>
        <v>11267.34</v>
      </c>
      <c r="AF145" s="1">
        <f t="shared" si="16"/>
        <v>15930.55337</v>
      </c>
      <c r="AG145" s="6"/>
      <c r="AH145" s="80">
        <f t="shared" si="17"/>
        <v>8182.644306</v>
      </c>
      <c r="AI145" s="81">
        <f t="shared" si="18"/>
        <v>-41782.64431</v>
      </c>
      <c r="AJ145" s="81">
        <f t="shared" si="19"/>
        <v>-17782.64431</v>
      </c>
      <c r="AK145" s="82">
        <f t="shared" si="20"/>
        <v>-17782.64431</v>
      </c>
      <c r="AL145" s="82">
        <f t="shared" si="21"/>
        <v>-23782.64431</v>
      </c>
      <c r="AM145" s="82">
        <f t="shared" si="22"/>
        <v>-25852.09094</v>
      </c>
      <c r="AN145" s="83">
        <f t="shared" si="23"/>
        <v>-1852.090939</v>
      </c>
      <c r="AO145" s="82">
        <f t="shared" si="24"/>
        <v>-1852.090939</v>
      </c>
      <c r="AP145" s="82">
        <f t="shared" si="25"/>
        <v>-7852.090939</v>
      </c>
      <c r="AQ145" s="13"/>
    </row>
    <row r="146" ht="15.75" customHeight="1">
      <c r="A146" s="23" t="s">
        <v>257</v>
      </c>
      <c r="B146" s="23" t="s">
        <v>255</v>
      </c>
      <c r="C146" s="23" t="s">
        <v>52</v>
      </c>
      <c r="D146" s="24">
        <v>1.0</v>
      </c>
      <c r="E146" s="24">
        <v>1185.0</v>
      </c>
      <c r="F146" s="24">
        <f t="shared" si="1"/>
        <v>0.973</v>
      </c>
      <c r="G146" s="6">
        <f t="shared" si="2"/>
        <v>13836.06</v>
      </c>
      <c r="H146" s="24">
        <v>289.0</v>
      </c>
      <c r="I146" s="24">
        <v>0.2795</v>
      </c>
      <c r="J146" s="24">
        <v>157.0</v>
      </c>
      <c r="K146" s="24">
        <v>320.0</v>
      </c>
      <c r="L146" s="1">
        <f t="shared" si="3"/>
        <v>163</v>
      </c>
      <c r="M146" s="1">
        <f t="shared" si="4"/>
        <v>132</v>
      </c>
      <c r="N146" s="1">
        <f t="shared" si="5"/>
        <v>0.7478527607</v>
      </c>
      <c r="O146" s="24">
        <v>0.2795</v>
      </c>
      <c r="T146" s="8"/>
      <c r="U146" s="24">
        <v>157.0</v>
      </c>
      <c r="V146" s="1">
        <f t="shared" si="6"/>
        <v>203.75</v>
      </c>
      <c r="W146" s="26">
        <f t="shared" si="7"/>
        <v>136.625</v>
      </c>
      <c r="X146" s="75">
        <f t="shared" si="8"/>
        <v>-128.7275714</v>
      </c>
      <c r="Y146" s="76">
        <f t="shared" si="9"/>
        <v>177.8081722</v>
      </c>
      <c r="Z146" s="77">
        <f t="shared" si="10"/>
        <v>177.8081722</v>
      </c>
      <c r="AA146" s="78">
        <f t="shared" si="11"/>
        <v>0.2021259987</v>
      </c>
      <c r="AB146" s="1">
        <f t="shared" si="12"/>
        <v>0.6906374847</v>
      </c>
      <c r="AC146" s="1">
        <f t="shared" si="13"/>
        <v>44822.36092</v>
      </c>
      <c r="AD146" s="8">
        <f t="shared" si="14"/>
        <v>31375.65264</v>
      </c>
      <c r="AE146" s="75">
        <f t="shared" si="15"/>
        <v>13836.06</v>
      </c>
      <c r="AF146" s="1">
        <f t="shared" si="16"/>
        <v>17539.59264</v>
      </c>
      <c r="AG146" s="6"/>
      <c r="AH146" s="80">
        <f t="shared" si="17"/>
        <v>8402.756063</v>
      </c>
      <c r="AI146" s="81">
        <f t="shared" si="18"/>
        <v>-42002.75606</v>
      </c>
      <c r="AJ146" s="81">
        <f t="shared" si="19"/>
        <v>-18002.75606</v>
      </c>
      <c r="AK146" s="82">
        <f t="shared" si="20"/>
        <v>-18002.75606</v>
      </c>
      <c r="AL146" s="82">
        <f t="shared" si="21"/>
        <v>-24002.75606</v>
      </c>
      <c r="AM146" s="82">
        <f t="shared" si="22"/>
        <v>-24463.16342</v>
      </c>
      <c r="AN146" s="83">
        <f t="shared" si="23"/>
        <v>-463.1634202</v>
      </c>
      <c r="AO146" s="82">
        <f t="shared" si="24"/>
        <v>-463.1634202</v>
      </c>
      <c r="AP146" s="82">
        <f t="shared" si="25"/>
        <v>-6463.16342</v>
      </c>
      <c r="AQ146" s="13"/>
    </row>
    <row r="147" ht="15.75" customHeight="1">
      <c r="A147" s="23" t="s">
        <v>258</v>
      </c>
      <c r="B147" s="23" t="s">
        <v>255</v>
      </c>
      <c r="C147" s="23" t="s">
        <v>52</v>
      </c>
      <c r="D147" s="24">
        <v>2.0</v>
      </c>
      <c r="E147" s="24">
        <v>1340.0</v>
      </c>
      <c r="F147" s="24">
        <f t="shared" si="1"/>
        <v>0.973</v>
      </c>
      <c r="G147" s="6">
        <f t="shared" si="2"/>
        <v>15645.84</v>
      </c>
      <c r="H147" s="24">
        <v>278.0</v>
      </c>
      <c r="I147" s="24">
        <v>0.389</v>
      </c>
      <c r="J147" s="24">
        <v>135.0</v>
      </c>
      <c r="K147" s="24">
        <v>347.0</v>
      </c>
      <c r="L147" s="1">
        <f t="shared" si="3"/>
        <v>212</v>
      </c>
      <c r="M147" s="1">
        <f t="shared" si="4"/>
        <v>143</v>
      </c>
      <c r="N147" s="1">
        <f t="shared" si="5"/>
        <v>0.6396226415</v>
      </c>
      <c r="O147" s="24">
        <v>0.389</v>
      </c>
      <c r="T147" s="8"/>
      <c r="U147" s="24">
        <v>135.0</v>
      </c>
      <c r="V147" s="1">
        <f t="shared" si="6"/>
        <v>265</v>
      </c>
      <c r="W147" s="26">
        <f t="shared" si="7"/>
        <v>108.5</v>
      </c>
      <c r="X147" s="75">
        <f t="shared" si="8"/>
        <v>-167.4248168</v>
      </c>
      <c r="Y147" s="76">
        <f t="shared" si="9"/>
        <v>196.6615492</v>
      </c>
      <c r="Z147" s="77">
        <f t="shared" si="10"/>
        <v>196.6615492</v>
      </c>
      <c r="AA147" s="78">
        <f t="shared" si="11"/>
        <v>0.3326850911</v>
      </c>
      <c r="AB147" s="1">
        <f t="shared" si="12"/>
        <v>0.5873130189</v>
      </c>
      <c r="AC147" s="1">
        <f t="shared" si="13"/>
        <v>42158.18917</v>
      </c>
      <c r="AD147" s="8">
        <f t="shared" si="14"/>
        <v>29510.73242</v>
      </c>
      <c r="AE147" s="75">
        <f t="shared" si="15"/>
        <v>15645.84</v>
      </c>
      <c r="AF147" s="1">
        <f t="shared" si="16"/>
        <v>13864.89242</v>
      </c>
      <c r="AG147" s="6"/>
      <c r="AH147" s="80">
        <f t="shared" si="17"/>
        <v>7145.64173</v>
      </c>
      <c r="AI147" s="81">
        <f t="shared" si="18"/>
        <v>-40745.64173</v>
      </c>
      <c r="AJ147" s="81">
        <f t="shared" si="19"/>
        <v>-16745.64173</v>
      </c>
      <c r="AK147" s="82">
        <f t="shared" si="20"/>
        <v>-16745.64173</v>
      </c>
      <c r="AL147" s="82">
        <f t="shared" si="21"/>
        <v>-22745.64173</v>
      </c>
      <c r="AM147" s="82">
        <f t="shared" si="22"/>
        <v>-26880.74931</v>
      </c>
      <c r="AN147" s="83">
        <f t="shared" si="23"/>
        <v>-2880.749313</v>
      </c>
      <c r="AO147" s="82">
        <f t="shared" si="24"/>
        <v>-2880.749313</v>
      </c>
      <c r="AP147" s="82">
        <f t="shared" si="25"/>
        <v>-8880.749313</v>
      </c>
      <c r="AQ147" s="13"/>
    </row>
    <row r="148" ht="15.75" customHeight="1">
      <c r="A148" s="23" t="s">
        <v>259</v>
      </c>
      <c r="B148" s="23" t="s">
        <v>260</v>
      </c>
      <c r="C148" s="23" t="s">
        <v>43</v>
      </c>
      <c r="D148" s="24">
        <v>1.0</v>
      </c>
      <c r="E148" s="24">
        <v>1150.0</v>
      </c>
      <c r="F148" s="24">
        <f t="shared" si="1"/>
        <v>0.973</v>
      </c>
      <c r="G148" s="6">
        <f t="shared" si="2"/>
        <v>13427.4</v>
      </c>
      <c r="H148" s="24">
        <v>183.0</v>
      </c>
      <c r="I148" s="24">
        <v>0.5753</v>
      </c>
      <c r="J148" s="24">
        <v>80.0</v>
      </c>
      <c r="K148" s="24">
        <v>267.0</v>
      </c>
      <c r="L148" s="1">
        <f t="shared" si="3"/>
        <v>187</v>
      </c>
      <c r="M148" s="1">
        <f t="shared" si="4"/>
        <v>103</v>
      </c>
      <c r="N148" s="1">
        <f t="shared" si="5"/>
        <v>0.5406417112</v>
      </c>
      <c r="O148" s="24">
        <v>0.5753</v>
      </c>
      <c r="T148" s="8"/>
      <c r="U148" s="24">
        <v>80.0</v>
      </c>
      <c r="V148" s="1">
        <f t="shared" si="6"/>
        <v>233.75</v>
      </c>
      <c r="W148" s="26">
        <f t="shared" si="7"/>
        <v>56.625</v>
      </c>
      <c r="X148" s="75">
        <f t="shared" si="8"/>
        <v>-147.6813242</v>
      </c>
      <c r="Y148" s="76">
        <f t="shared" si="9"/>
        <v>153.9302344</v>
      </c>
      <c r="Z148" s="77">
        <f t="shared" si="10"/>
        <v>153.9302344</v>
      </c>
      <c r="AA148" s="78">
        <f t="shared" si="11"/>
        <v>0.4162790776</v>
      </c>
      <c r="AB148" s="1">
        <f t="shared" si="12"/>
        <v>0.521156738</v>
      </c>
      <c r="AC148" s="1">
        <f t="shared" si="13"/>
        <v>29280.94927</v>
      </c>
      <c r="AD148" s="8">
        <f t="shared" si="14"/>
        <v>20496.66449</v>
      </c>
      <c r="AE148" s="75">
        <f t="shared" si="15"/>
        <v>13427.4</v>
      </c>
      <c r="AF148" s="1">
        <f t="shared" si="16"/>
        <v>7069.264492</v>
      </c>
      <c r="AG148" s="6"/>
      <c r="AH148" s="80">
        <f t="shared" si="17"/>
        <v>6340.740312</v>
      </c>
      <c r="AI148" s="81">
        <f t="shared" si="18"/>
        <v>-39940.74031</v>
      </c>
      <c r="AJ148" s="81">
        <f t="shared" si="19"/>
        <v>-15940.74031</v>
      </c>
      <c r="AK148" s="82">
        <f t="shared" si="20"/>
        <v>-15940.74031</v>
      </c>
      <c r="AL148" s="82">
        <f t="shared" si="21"/>
        <v>-21940.74031</v>
      </c>
      <c r="AM148" s="82">
        <f t="shared" si="22"/>
        <v>-32871.47582</v>
      </c>
      <c r="AN148" s="83">
        <f t="shared" si="23"/>
        <v>-8871.47582</v>
      </c>
      <c r="AO148" s="82">
        <f t="shared" si="24"/>
        <v>-8871.47582</v>
      </c>
      <c r="AP148" s="82">
        <f t="shared" si="25"/>
        <v>-14871.47582</v>
      </c>
      <c r="AQ148" s="13"/>
    </row>
    <row r="149" ht="15.75" customHeight="1">
      <c r="A149" s="23" t="s">
        <v>261</v>
      </c>
      <c r="B149" s="23" t="s">
        <v>260</v>
      </c>
      <c r="C149" s="23" t="s">
        <v>43</v>
      </c>
      <c r="D149" s="24">
        <v>2.0</v>
      </c>
      <c r="E149" s="24">
        <v>2000.0</v>
      </c>
      <c r="F149" s="24">
        <f t="shared" si="1"/>
        <v>0.973</v>
      </c>
      <c r="G149" s="6">
        <f t="shared" si="2"/>
        <v>23352</v>
      </c>
      <c r="H149" s="24">
        <v>237.0</v>
      </c>
      <c r="I149" s="24">
        <v>0.3123</v>
      </c>
      <c r="J149" s="24">
        <v>160.0</v>
      </c>
      <c r="K149" s="24">
        <v>323.0</v>
      </c>
      <c r="L149" s="1">
        <f t="shared" si="3"/>
        <v>163</v>
      </c>
      <c r="M149" s="1">
        <f t="shared" si="4"/>
        <v>77</v>
      </c>
      <c r="N149" s="1">
        <f t="shared" si="5"/>
        <v>0.4779141104</v>
      </c>
      <c r="O149" s="24">
        <v>0.3123</v>
      </c>
      <c r="T149" s="8"/>
      <c r="U149" s="24">
        <v>160.0</v>
      </c>
      <c r="V149" s="1">
        <f t="shared" si="6"/>
        <v>203.75</v>
      </c>
      <c r="W149" s="26">
        <f t="shared" si="7"/>
        <v>139.625</v>
      </c>
      <c r="X149" s="75">
        <f t="shared" si="8"/>
        <v>-128.7275714</v>
      </c>
      <c r="Y149" s="76">
        <f t="shared" si="9"/>
        <v>179.3081722</v>
      </c>
      <c r="Z149" s="77">
        <f t="shared" si="10"/>
        <v>179.3081722</v>
      </c>
      <c r="AA149" s="78">
        <f t="shared" si="11"/>
        <v>0.1947640355</v>
      </c>
      <c r="AB149" s="1">
        <f t="shared" si="12"/>
        <v>0.6964637423</v>
      </c>
      <c r="AC149" s="1">
        <f t="shared" si="13"/>
        <v>45581.79884</v>
      </c>
      <c r="AD149" s="8">
        <f t="shared" si="14"/>
        <v>31907.25919</v>
      </c>
      <c r="AE149" s="75">
        <f t="shared" si="15"/>
        <v>23352</v>
      </c>
      <c r="AF149" s="1">
        <f t="shared" si="16"/>
        <v>8555.259188</v>
      </c>
      <c r="AG149" s="6"/>
      <c r="AH149" s="80">
        <f t="shared" si="17"/>
        <v>8473.642198</v>
      </c>
      <c r="AI149" s="81">
        <f t="shared" si="18"/>
        <v>-42073.6422</v>
      </c>
      <c r="AJ149" s="81">
        <f t="shared" si="19"/>
        <v>-18073.6422</v>
      </c>
      <c r="AK149" s="82">
        <f t="shared" si="20"/>
        <v>-18073.6422</v>
      </c>
      <c r="AL149" s="82">
        <f t="shared" si="21"/>
        <v>-24073.6422</v>
      </c>
      <c r="AM149" s="82">
        <f t="shared" si="22"/>
        <v>-33518.38301</v>
      </c>
      <c r="AN149" s="83">
        <f t="shared" si="23"/>
        <v>-9518.38301</v>
      </c>
      <c r="AO149" s="82">
        <f t="shared" si="24"/>
        <v>-9518.38301</v>
      </c>
      <c r="AP149" s="82">
        <f t="shared" si="25"/>
        <v>-15518.38301</v>
      </c>
      <c r="AQ149" s="13"/>
    </row>
    <row r="150" ht="15.75" customHeight="1">
      <c r="A150" s="23" t="s">
        <v>262</v>
      </c>
      <c r="B150" s="23" t="s">
        <v>260</v>
      </c>
      <c r="C150" s="23" t="s">
        <v>52</v>
      </c>
      <c r="D150" s="24">
        <v>1.0</v>
      </c>
      <c r="E150" s="24">
        <v>1600.0</v>
      </c>
      <c r="F150" s="24">
        <f t="shared" si="1"/>
        <v>0.973</v>
      </c>
      <c r="G150" s="6">
        <f t="shared" si="2"/>
        <v>18681.6</v>
      </c>
      <c r="H150" s="24">
        <v>297.0</v>
      </c>
      <c r="I150" s="24">
        <v>0.4521</v>
      </c>
      <c r="J150" s="24">
        <v>225.0</v>
      </c>
      <c r="K150" s="24">
        <v>406.0</v>
      </c>
      <c r="L150" s="1">
        <f t="shared" si="3"/>
        <v>181</v>
      </c>
      <c r="M150" s="1">
        <f t="shared" si="4"/>
        <v>72</v>
      </c>
      <c r="N150" s="1">
        <f t="shared" si="5"/>
        <v>0.4182320442</v>
      </c>
      <c r="O150" s="24">
        <v>0.4521</v>
      </c>
      <c r="T150" s="8"/>
      <c r="U150" s="24">
        <v>225.0</v>
      </c>
      <c r="V150" s="1">
        <f t="shared" si="6"/>
        <v>226.25</v>
      </c>
      <c r="W150" s="26">
        <f t="shared" si="7"/>
        <v>202.375</v>
      </c>
      <c r="X150" s="75">
        <f t="shared" si="8"/>
        <v>-142.942886</v>
      </c>
      <c r="Y150" s="76">
        <f t="shared" si="9"/>
        <v>222.7747189</v>
      </c>
      <c r="Z150" s="77">
        <f t="shared" si="10"/>
        <v>225</v>
      </c>
      <c r="AA150" s="78">
        <f t="shared" si="11"/>
        <v>0.1</v>
      </c>
      <c r="AB150" s="1">
        <f t="shared" si="12"/>
        <v>0.77146</v>
      </c>
      <c r="AC150" s="1">
        <f t="shared" si="13"/>
        <v>63356.1525</v>
      </c>
      <c r="AD150" s="8">
        <f t="shared" si="14"/>
        <v>44349.30675</v>
      </c>
      <c r="AE150" s="75">
        <f t="shared" si="15"/>
        <v>18681.6</v>
      </c>
      <c r="AF150" s="1">
        <f t="shared" si="16"/>
        <v>25667.70675</v>
      </c>
      <c r="AG150" s="6"/>
      <c r="AH150" s="80">
        <f t="shared" si="17"/>
        <v>9386.096667</v>
      </c>
      <c r="AI150" s="81">
        <f t="shared" si="18"/>
        <v>-42986.09667</v>
      </c>
      <c r="AJ150" s="81">
        <f t="shared" si="19"/>
        <v>-18986.09667</v>
      </c>
      <c r="AK150" s="82">
        <f t="shared" si="20"/>
        <v>-18986.09667</v>
      </c>
      <c r="AL150" s="82">
        <f t="shared" si="21"/>
        <v>-24986.09667</v>
      </c>
      <c r="AM150" s="82">
        <f t="shared" si="22"/>
        <v>-17318.38992</v>
      </c>
      <c r="AN150" s="83">
        <f t="shared" si="23"/>
        <v>6681.610083</v>
      </c>
      <c r="AO150" s="82">
        <f t="shared" si="24"/>
        <v>6681.610083</v>
      </c>
      <c r="AP150" s="82">
        <f t="shared" si="25"/>
        <v>681.6100833</v>
      </c>
      <c r="AQ150" s="13"/>
    </row>
    <row r="151" ht="15.75" customHeight="1">
      <c r="A151" s="23" t="s">
        <v>263</v>
      </c>
      <c r="B151" s="23" t="s">
        <v>260</v>
      </c>
      <c r="C151" s="23" t="s">
        <v>52</v>
      </c>
      <c r="D151" s="24">
        <v>2.0</v>
      </c>
      <c r="E151" s="24">
        <v>2150.0</v>
      </c>
      <c r="F151" s="24">
        <f t="shared" si="1"/>
        <v>0.973</v>
      </c>
      <c r="G151" s="6">
        <f t="shared" si="2"/>
        <v>25103.4</v>
      </c>
      <c r="H151" s="24">
        <v>360.0</v>
      </c>
      <c r="I151" s="24">
        <v>0.5315</v>
      </c>
      <c r="J151" s="24">
        <v>170.0</v>
      </c>
      <c r="K151" s="24">
        <v>447.0</v>
      </c>
      <c r="L151" s="1">
        <f t="shared" si="3"/>
        <v>277</v>
      </c>
      <c r="M151" s="1">
        <f t="shared" si="4"/>
        <v>190</v>
      </c>
      <c r="N151" s="1">
        <f t="shared" si="5"/>
        <v>0.6487364621</v>
      </c>
      <c r="O151" s="24">
        <v>0.5315</v>
      </c>
      <c r="T151" s="8"/>
      <c r="U151" s="24">
        <v>170.0</v>
      </c>
      <c r="V151" s="1">
        <f t="shared" si="6"/>
        <v>346.25</v>
      </c>
      <c r="W151" s="26">
        <f t="shared" si="7"/>
        <v>135.375</v>
      </c>
      <c r="X151" s="75">
        <f t="shared" si="8"/>
        <v>-218.7578974</v>
      </c>
      <c r="Y151" s="76">
        <f t="shared" si="9"/>
        <v>253.7629675</v>
      </c>
      <c r="Z151" s="77">
        <f t="shared" si="10"/>
        <v>253.7629675</v>
      </c>
      <c r="AA151" s="78">
        <f t="shared" si="11"/>
        <v>0.3419147077</v>
      </c>
      <c r="AB151" s="1">
        <f t="shared" si="12"/>
        <v>0.5800087004</v>
      </c>
      <c r="AC151" s="1">
        <f t="shared" si="13"/>
        <v>53722.42608</v>
      </c>
      <c r="AD151" s="8">
        <f t="shared" si="14"/>
        <v>37605.69826</v>
      </c>
      <c r="AE151" s="75">
        <f t="shared" si="15"/>
        <v>25103.4</v>
      </c>
      <c r="AF151" s="1">
        <f t="shared" si="16"/>
        <v>12502.29826</v>
      </c>
      <c r="AG151" s="6"/>
      <c r="AH151" s="80">
        <f t="shared" si="17"/>
        <v>7056.772521</v>
      </c>
      <c r="AI151" s="81">
        <f t="shared" si="18"/>
        <v>-40656.77252</v>
      </c>
      <c r="AJ151" s="81">
        <f t="shared" si="19"/>
        <v>-16656.77252</v>
      </c>
      <c r="AK151" s="82">
        <f t="shared" si="20"/>
        <v>-16656.77252</v>
      </c>
      <c r="AL151" s="82">
        <f t="shared" si="21"/>
        <v>-22656.77252</v>
      </c>
      <c r="AM151" s="82">
        <f t="shared" si="22"/>
        <v>-28154.47426</v>
      </c>
      <c r="AN151" s="83">
        <f t="shared" si="23"/>
        <v>-4154.474263</v>
      </c>
      <c r="AO151" s="82">
        <f t="shared" si="24"/>
        <v>-4154.474263</v>
      </c>
      <c r="AP151" s="82">
        <f t="shared" si="25"/>
        <v>-10154.47426</v>
      </c>
      <c r="AQ151" s="13"/>
    </row>
    <row r="152" ht="15.75" customHeight="1">
      <c r="A152" s="23" t="s">
        <v>264</v>
      </c>
      <c r="B152" s="23" t="s">
        <v>42</v>
      </c>
      <c r="C152" s="23" t="s">
        <v>52</v>
      </c>
      <c r="D152" s="24">
        <v>2.0</v>
      </c>
      <c r="E152" s="24">
        <v>2000.0</v>
      </c>
      <c r="F152" s="24">
        <f t="shared" si="1"/>
        <v>0.973</v>
      </c>
      <c r="G152" s="6">
        <f t="shared" si="2"/>
        <v>23352</v>
      </c>
      <c r="H152" s="24">
        <v>199.0</v>
      </c>
      <c r="I152" s="24">
        <v>0.3123</v>
      </c>
      <c r="J152" s="24">
        <v>97.0</v>
      </c>
      <c r="K152" s="24">
        <v>240.0</v>
      </c>
      <c r="L152" s="1">
        <f t="shared" si="3"/>
        <v>143</v>
      </c>
      <c r="M152" s="1">
        <f t="shared" si="4"/>
        <v>102</v>
      </c>
      <c r="N152" s="1">
        <f t="shared" si="5"/>
        <v>0.6706293706</v>
      </c>
      <c r="O152" s="24">
        <v>0.3123</v>
      </c>
      <c r="T152" s="8"/>
      <c r="U152" s="24">
        <v>97.0</v>
      </c>
      <c r="V152" s="1">
        <f t="shared" si="6"/>
        <v>178.75</v>
      </c>
      <c r="W152" s="26">
        <f t="shared" si="7"/>
        <v>79.125</v>
      </c>
      <c r="X152" s="75">
        <f t="shared" si="8"/>
        <v>-112.9327774</v>
      </c>
      <c r="Y152" s="76">
        <f t="shared" si="9"/>
        <v>135.6231204</v>
      </c>
      <c r="Z152" s="77">
        <f t="shared" si="10"/>
        <v>135.6231204</v>
      </c>
      <c r="AA152" s="78">
        <f t="shared" si="11"/>
        <v>0.3160734009</v>
      </c>
      <c r="AB152" s="1">
        <f t="shared" si="12"/>
        <v>0.6004595105</v>
      </c>
      <c r="AC152" s="1">
        <f t="shared" si="13"/>
        <v>29724.21026</v>
      </c>
      <c r="AD152" s="8">
        <f t="shared" si="14"/>
        <v>20806.94718</v>
      </c>
      <c r="AE152" s="75">
        <f t="shared" si="15"/>
        <v>23352</v>
      </c>
      <c r="AF152" s="1">
        <f t="shared" si="16"/>
        <v>-2545.052817</v>
      </c>
      <c r="AG152" s="6"/>
      <c r="AH152" s="80">
        <f t="shared" si="17"/>
        <v>7305.590711</v>
      </c>
      <c r="AI152" s="81">
        <f t="shared" si="18"/>
        <v>-40905.59071</v>
      </c>
      <c r="AJ152" s="81">
        <f t="shared" si="19"/>
        <v>-16905.59071</v>
      </c>
      <c r="AK152" s="82">
        <f t="shared" si="20"/>
        <v>-16905.59071</v>
      </c>
      <c r="AL152" s="82">
        <f t="shared" si="21"/>
        <v>-22905.59071</v>
      </c>
      <c r="AM152" s="82">
        <f t="shared" si="22"/>
        <v>-43450.64353</v>
      </c>
      <c r="AN152" s="83">
        <f t="shared" si="23"/>
        <v>-19450.64353</v>
      </c>
      <c r="AO152" s="82">
        <f t="shared" si="24"/>
        <v>-19450.64353</v>
      </c>
      <c r="AP152" s="82">
        <f t="shared" si="25"/>
        <v>-25450.64353</v>
      </c>
      <c r="AQ152" s="13"/>
    </row>
    <row r="153" ht="15.75" customHeight="1">
      <c r="A153" s="23" t="s">
        <v>265</v>
      </c>
      <c r="B153" s="23" t="s">
        <v>266</v>
      </c>
      <c r="C153" s="23" t="s">
        <v>52</v>
      </c>
      <c r="D153" s="24">
        <v>2.0</v>
      </c>
      <c r="E153" s="24">
        <v>2750.0</v>
      </c>
      <c r="F153" s="24">
        <f t="shared" si="1"/>
        <v>0.973</v>
      </c>
      <c r="G153" s="6">
        <f t="shared" si="2"/>
        <v>32109</v>
      </c>
      <c r="H153" s="24">
        <v>538.0</v>
      </c>
      <c r="I153" s="24">
        <v>0.6</v>
      </c>
      <c r="J153" s="24">
        <v>188.0</v>
      </c>
      <c r="K153" s="24">
        <v>810.0</v>
      </c>
      <c r="L153" s="1">
        <f t="shared" si="3"/>
        <v>622</v>
      </c>
      <c r="M153" s="1">
        <f t="shared" si="4"/>
        <v>350</v>
      </c>
      <c r="N153" s="1">
        <f t="shared" si="5"/>
        <v>0.5501607717</v>
      </c>
      <c r="O153" s="24">
        <v>0.6</v>
      </c>
      <c r="T153" s="8"/>
      <c r="U153" s="24">
        <v>188.0</v>
      </c>
      <c r="V153" s="1">
        <f t="shared" si="6"/>
        <v>777.5</v>
      </c>
      <c r="W153" s="26">
        <f t="shared" si="7"/>
        <v>110.25</v>
      </c>
      <c r="X153" s="75">
        <f t="shared" si="8"/>
        <v>-491.2180945</v>
      </c>
      <c r="Y153" s="76">
        <f t="shared" si="9"/>
        <v>472.9551112</v>
      </c>
      <c r="Z153" s="77">
        <f t="shared" si="10"/>
        <v>472.9551112</v>
      </c>
      <c r="AA153" s="78">
        <f t="shared" si="11"/>
        <v>0.4665017507</v>
      </c>
      <c r="AB153" s="1">
        <f t="shared" si="12"/>
        <v>0.4814105145</v>
      </c>
      <c r="AC153" s="1">
        <f t="shared" si="13"/>
        <v>83105.23064</v>
      </c>
      <c r="AD153" s="8">
        <f t="shared" si="14"/>
        <v>58173.66145</v>
      </c>
      <c r="AE153" s="75">
        <f t="shared" si="15"/>
        <v>32109</v>
      </c>
      <c r="AF153" s="1">
        <f t="shared" si="16"/>
        <v>26064.66145</v>
      </c>
      <c r="AG153" s="6"/>
      <c r="AH153" s="80">
        <f t="shared" si="17"/>
        <v>5857.161259</v>
      </c>
      <c r="AI153" s="81">
        <f t="shared" si="18"/>
        <v>-39457.16126</v>
      </c>
      <c r="AJ153" s="81">
        <f t="shared" si="19"/>
        <v>-15457.16126</v>
      </c>
      <c r="AK153" s="82">
        <f t="shared" si="20"/>
        <v>-15457.16126</v>
      </c>
      <c r="AL153" s="82">
        <f t="shared" si="21"/>
        <v>-21457.16126</v>
      </c>
      <c r="AM153" s="82">
        <f t="shared" si="22"/>
        <v>-13392.49981</v>
      </c>
      <c r="AN153" s="83">
        <f t="shared" si="23"/>
        <v>10607.50019</v>
      </c>
      <c r="AO153" s="82">
        <f t="shared" si="24"/>
        <v>10607.50019</v>
      </c>
      <c r="AP153" s="82">
        <f t="shared" si="25"/>
        <v>4607.50019</v>
      </c>
      <c r="AQ153" s="13"/>
    </row>
    <row r="154" ht="15.75" customHeight="1">
      <c r="A154" s="23" t="s">
        <v>267</v>
      </c>
      <c r="B154" s="23" t="s">
        <v>266</v>
      </c>
      <c r="C154" s="23" t="s">
        <v>43</v>
      </c>
      <c r="D154" s="24">
        <v>1.0</v>
      </c>
      <c r="E154" s="24">
        <v>1800.0</v>
      </c>
      <c r="F154" s="24">
        <f t="shared" si="1"/>
        <v>0.973</v>
      </c>
      <c r="G154" s="6">
        <f t="shared" si="2"/>
        <v>21016.8</v>
      </c>
      <c r="H154" s="24">
        <v>288.0</v>
      </c>
      <c r="I154" s="24">
        <v>0.2329</v>
      </c>
      <c r="J154" s="24">
        <v>89.0</v>
      </c>
      <c r="K154" s="24">
        <v>390.0</v>
      </c>
      <c r="L154" s="1">
        <f t="shared" si="3"/>
        <v>301</v>
      </c>
      <c r="M154" s="1">
        <f t="shared" si="4"/>
        <v>199</v>
      </c>
      <c r="N154" s="1">
        <f t="shared" si="5"/>
        <v>0.6289036545</v>
      </c>
      <c r="O154" s="24">
        <v>0.2329</v>
      </c>
      <c r="T154" s="8"/>
      <c r="U154" s="24">
        <v>89.0</v>
      </c>
      <c r="V154" s="1">
        <f t="shared" si="6"/>
        <v>376.25</v>
      </c>
      <c r="W154" s="26">
        <f t="shared" si="7"/>
        <v>51.375</v>
      </c>
      <c r="X154" s="75">
        <f t="shared" si="8"/>
        <v>-237.7116502</v>
      </c>
      <c r="Y154" s="76">
        <f t="shared" si="9"/>
        <v>227.8850297</v>
      </c>
      <c r="Z154" s="77">
        <f t="shared" si="10"/>
        <v>227.8850297</v>
      </c>
      <c r="AA154" s="78">
        <f t="shared" si="11"/>
        <v>0.469129647</v>
      </c>
      <c r="AB154" s="1">
        <f t="shared" si="12"/>
        <v>0.4793307973</v>
      </c>
      <c r="AC154" s="1">
        <f t="shared" si="13"/>
        <v>39869.79424</v>
      </c>
      <c r="AD154" s="8">
        <f t="shared" si="14"/>
        <v>27908.85597</v>
      </c>
      <c r="AE154" s="75">
        <f t="shared" si="15"/>
        <v>21016.8</v>
      </c>
      <c r="AF154" s="1">
        <f t="shared" si="16"/>
        <v>6892.055968</v>
      </c>
      <c r="AG154" s="6"/>
      <c r="AH154" s="80">
        <f t="shared" si="17"/>
        <v>5831.858034</v>
      </c>
      <c r="AI154" s="81">
        <f t="shared" si="18"/>
        <v>-39431.85803</v>
      </c>
      <c r="AJ154" s="81">
        <f t="shared" si="19"/>
        <v>-15431.85803</v>
      </c>
      <c r="AK154" s="82">
        <f t="shared" si="20"/>
        <v>-15431.85803</v>
      </c>
      <c r="AL154" s="82">
        <f t="shared" si="21"/>
        <v>-21431.85803</v>
      </c>
      <c r="AM154" s="82">
        <f t="shared" si="22"/>
        <v>-32539.80207</v>
      </c>
      <c r="AN154" s="83">
        <f t="shared" si="23"/>
        <v>-8539.802066</v>
      </c>
      <c r="AO154" s="82">
        <f t="shared" si="24"/>
        <v>-8539.802066</v>
      </c>
      <c r="AP154" s="82">
        <f t="shared" si="25"/>
        <v>-14539.80207</v>
      </c>
      <c r="AQ154" s="13"/>
    </row>
    <row r="155" ht="15.75" customHeight="1">
      <c r="A155" s="23" t="s">
        <v>268</v>
      </c>
      <c r="B155" s="23" t="s">
        <v>269</v>
      </c>
      <c r="C155" s="23" t="s">
        <v>43</v>
      </c>
      <c r="D155" s="24">
        <v>2.0</v>
      </c>
      <c r="E155" s="24">
        <v>3000.0</v>
      </c>
      <c r="F155" s="24">
        <f t="shared" si="1"/>
        <v>0.973</v>
      </c>
      <c r="G155" s="6">
        <f t="shared" si="2"/>
        <v>35028</v>
      </c>
      <c r="H155" s="24">
        <v>415.0</v>
      </c>
      <c r="I155" s="24">
        <v>0.4082</v>
      </c>
      <c r="J155" s="24">
        <v>193.0</v>
      </c>
      <c r="K155" s="24">
        <v>648.0</v>
      </c>
      <c r="L155" s="1">
        <f t="shared" si="3"/>
        <v>455</v>
      </c>
      <c r="M155" s="1">
        <f t="shared" si="4"/>
        <v>222</v>
      </c>
      <c r="N155" s="1">
        <f t="shared" si="5"/>
        <v>0.4903296703</v>
      </c>
      <c r="O155" s="24">
        <v>0.4082</v>
      </c>
      <c r="T155" s="8"/>
      <c r="U155" s="24">
        <v>193.0</v>
      </c>
      <c r="V155" s="1">
        <f t="shared" si="6"/>
        <v>568.75</v>
      </c>
      <c r="W155" s="26">
        <f t="shared" si="7"/>
        <v>136.125</v>
      </c>
      <c r="X155" s="75">
        <f t="shared" si="8"/>
        <v>-359.3315643</v>
      </c>
      <c r="Y155" s="76">
        <f t="shared" si="9"/>
        <v>373.7099286</v>
      </c>
      <c r="Z155" s="77">
        <f t="shared" si="10"/>
        <v>373.7099286</v>
      </c>
      <c r="AA155" s="78">
        <f t="shared" si="11"/>
        <v>0.4177317426</v>
      </c>
      <c r="AB155" s="1">
        <f t="shared" si="12"/>
        <v>0.5200070989</v>
      </c>
      <c r="AC155" s="1">
        <f t="shared" si="13"/>
        <v>70931.11277</v>
      </c>
      <c r="AD155" s="8">
        <f t="shared" si="14"/>
        <v>49651.77894</v>
      </c>
      <c r="AE155" s="75">
        <f t="shared" si="15"/>
        <v>35028</v>
      </c>
      <c r="AF155" s="1">
        <f t="shared" si="16"/>
        <v>14623.77894</v>
      </c>
      <c r="AG155" s="6"/>
      <c r="AH155" s="80">
        <f t="shared" si="17"/>
        <v>6326.753037</v>
      </c>
      <c r="AI155" s="81">
        <f t="shared" si="18"/>
        <v>-39926.75304</v>
      </c>
      <c r="AJ155" s="81">
        <f t="shared" si="19"/>
        <v>-15926.75304</v>
      </c>
      <c r="AK155" s="82">
        <f t="shared" si="20"/>
        <v>-15926.75304</v>
      </c>
      <c r="AL155" s="82">
        <f t="shared" si="21"/>
        <v>-21926.75304</v>
      </c>
      <c r="AM155" s="82">
        <f t="shared" si="22"/>
        <v>-25302.9741</v>
      </c>
      <c r="AN155" s="83">
        <f t="shared" si="23"/>
        <v>-1302.974098</v>
      </c>
      <c r="AO155" s="82">
        <f t="shared" si="24"/>
        <v>-1302.974098</v>
      </c>
      <c r="AP155" s="82">
        <f t="shared" si="25"/>
        <v>-7302.974098</v>
      </c>
      <c r="AQ155" s="13"/>
    </row>
    <row r="156" ht="15.75" customHeight="1">
      <c r="A156" s="23" t="s">
        <v>270</v>
      </c>
      <c r="B156" s="23" t="s">
        <v>269</v>
      </c>
      <c r="C156" s="23" t="s">
        <v>52</v>
      </c>
      <c r="D156" s="24">
        <v>1.0</v>
      </c>
      <c r="E156" s="24">
        <v>2000.0</v>
      </c>
      <c r="F156" s="24">
        <f t="shared" si="1"/>
        <v>0.973</v>
      </c>
      <c r="G156" s="6">
        <f t="shared" si="2"/>
        <v>23352</v>
      </c>
      <c r="H156" s="24">
        <v>387.0</v>
      </c>
      <c r="I156" s="24">
        <v>0.326</v>
      </c>
      <c r="J156" s="24">
        <v>193.0</v>
      </c>
      <c r="K156" s="24">
        <v>600.0</v>
      </c>
      <c r="L156" s="1">
        <f t="shared" si="3"/>
        <v>407</v>
      </c>
      <c r="M156" s="1">
        <f t="shared" si="4"/>
        <v>194</v>
      </c>
      <c r="N156" s="1">
        <f t="shared" si="5"/>
        <v>0.4813267813</v>
      </c>
      <c r="O156" s="24">
        <v>0.326</v>
      </c>
      <c r="T156" s="8"/>
      <c r="U156" s="24">
        <v>193.0</v>
      </c>
      <c r="V156" s="1">
        <f t="shared" si="6"/>
        <v>508.75</v>
      </c>
      <c r="W156" s="26">
        <f t="shared" si="7"/>
        <v>142.125</v>
      </c>
      <c r="X156" s="75">
        <f t="shared" si="8"/>
        <v>-321.4240586</v>
      </c>
      <c r="Y156" s="76">
        <f t="shared" si="9"/>
        <v>344.4658043</v>
      </c>
      <c r="Z156" s="77">
        <f t="shared" si="10"/>
        <v>344.4658043</v>
      </c>
      <c r="AA156" s="78">
        <f t="shared" si="11"/>
        <v>0.3977214826</v>
      </c>
      <c r="AB156" s="1">
        <f t="shared" si="12"/>
        <v>0.5358432187</v>
      </c>
      <c r="AC156" s="1">
        <f t="shared" si="13"/>
        <v>67371.57783</v>
      </c>
      <c r="AD156" s="8">
        <f t="shared" si="14"/>
        <v>47160.10448</v>
      </c>
      <c r="AE156" s="75">
        <f t="shared" si="15"/>
        <v>23352</v>
      </c>
      <c r="AF156" s="1">
        <f t="shared" si="16"/>
        <v>23808.10448</v>
      </c>
      <c r="AG156" s="6"/>
      <c r="AH156" s="80">
        <f t="shared" si="17"/>
        <v>6519.425827</v>
      </c>
      <c r="AI156" s="81">
        <f t="shared" si="18"/>
        <v>-40119.42583</v>
      </c>
      <c r="AJ156" s="81">
        <f t="shared" si="19"/>
        <v>-16119.42583</v>
      </c>
      <c r="AK156" s="82">
        <f t="shared" si="20"/>
        <v>-16119.42583</v>
      </c>
      <c r="AL156" s="82">
        <f t="shared" si="21"/>
        <v>-22119.42583</v>
      </c>
      <c r="AM156" s="82">
        <f t="shared" si="22"/>
        <v>-16311.32135</v>
      </c>
      <c r="AN156" s="83">
        <f t="shared" si="23"/>
        <v>7688.678653</v>
      </c>
      <c r="AO156" s="82">
        <f t="shared" si="24"/>
        <v>7688.678653</v>
      </c>
      <c r="AP156" s="82">
        <f t="shared" si="25"/>
        <v>1688.678653</v>
      </c>
      <c r="AQ156" s="13"/>
    </row>
    <row r="157" ht="15.75" customHeight="1">
      <c r="A157" s="23" t="s">
        <v>271</v>
      </c>
      <c r="B157" s="23" t="s">
        <v>269</v>
      </c>
      <c r="C157" s="23" t="s">
        <v>52</v>
      </c>
      <c r="D157" s="24">
        <v>2.0</v>
      </c>
      <c r="E157" s="24">
        <v>2950.0</v>
      </c>
      <c r="F157" s="24">
        <f t="shared" si="1"/>
        <v>0.973</v>
      </c>
      <c r="G157" s="6">
        <f t="shared" si="2"/>
        <v>34444.2</v>
      </c>
      <c r="H157" s="24">
        <v>575.0</v>
      </c>
      <c r="I157" s="24">
        <v>0.389</v>
      </c>
      <c r="J157" s="24">
        <v>192.0</v>
      </c>
      <c r="K157" s="24">
        <v>829.0</v>
      </c>
      <c r="L157" s="1">
        <f t="shared" si="3"/>
        <v>637</v>
      </c>
      <c r="M157" s="1">
        <f t="shared" si="4"/>
        <v>383</v>
      </c>
      <c r="N157" s="1">
        <f t="shared" si="5"/>
        <v>0.5810047096</v>
      </c>
      <c r="O157" s="24">
        <v>0.389</v>
      </c>
      <c r="T157" s="8"/>
      <c r="U157" s="24">
        <v>192.0</v>
      </c>
      <c r="V157" s="1">
        <f t="shared" si="6"/>
        <v>796.25</v>
      </c>
      <c r="W157" s="26">
        <f t="shared" si="7"/>
        <v>112.375</v>
      </c>
      <c r="X157" s="75">
        <f t="shared" si="8"/>
        <v>-503.06419</v>
      </c>
      <c r="Y157" s="76">
        <f t="shared" si="9"/>
        <v>484.0939001</v>
      </c>
      <c r="Z157" s="77">
        <f t="shared" si="10"/>
        <v>484.0939001</v>
      </c>
      <c r="AA157" s="78">
        <f t="shared" si="11"/>
        <v>0.4668369231</v>
      </c>
      <c r="AB157" s="1">
        <f t="shared" si="12"/>
        <v>0.481145259</v>
      </c>
      <c r="AC157" s="1">
        <f t="shared" si="13"/>
        <v>85015.612</v>
      </c>
      <c r="AD157" s="8">
        <f t="shared" si="14"/>
        <v>59510.9284</v>
      </c>
      <c r="AE157" s="75">
        <f t="shared" si="15"/>
        <v>34444.2</v>
      </c>
      <c r="AF157" s="1">
        <f t="shared" si="16"/>
        <v>25066.7284</v>
      </c>
      <c r="AG157" s="6"/>
      <c r="AH157" s="80">
        <f t="shared" si="17"/>
        <v>5853.933985</v>
      </c>
      <c r="AI157" s="81">
        <f t="shared" si="18"/>
        <v>-39453.93398</v>
      </c>
      <c r="AJ157" s="81">
        <f t="shared" si="19"/>
        <v>-15453.93398</v>
      </c>
      <c r="AK157" s="82">
        <f t="shared" si="20"/>
        <v>-15453.93398</v>
      </c>
      <c r="AL157" s="82">
        <f t="shared" si="21"/>
        <v>-21453.93398</v>
      </c>
      <c r="AM157" s="82">
        <f t="shared" si="22"/>
        <v>-14387.20558</v>
      </c>
      <c r="AN157" s="83">
        <f t="shared" si="23"/>
        <v>9612.794416</v>
      </c>
      <c r="AO157" s="82">
        <f t="shared" si="24"/>
        <v>9612.794416</v>
      </c>
      <c r="AP157" s="82">
        <f t="shared" si="25"/>
        <v>3612.794416</v>
      </c>
      <c r="AQ157" s="13"/>
    </row>
    <row r="158" ht="15.75" customHeight="1">
      <c r="A158" s="23" t="s">
        <v>272</v>
      </c>
      <c r="B158" s="23" t="s">
        <v>273</v>
      </c>
      <c r="C158" s="23" t="s">
        <v>52</v>
      </c>
      <c r="D158" s="24">
        <v>2.0</v>
      </c>
      <c r="E158" s="24">
        <v>3000.0</v>
      </c>
      <c r="F158" s="24">
        <f t="shared" si="1"/>
        <v>0.973</v>
      </c>
      <c r="G158" s="6">
        <f t="shared" si="2"/>
        <v>35028</v>
      </c>
      <c r="H158" s="24">
        <v>620.0</v>
      </c>
      <c r="I158" s="24">
        <v>0.2932</v>
      </c>
      <c r="J158" s="24">
        <v>195.0</v>
      </c>
      <c r="K158" s="24">
        <v>752.0</v>
      </c>
      <c r="L158" s="1">
        <f t="shared" si="3"/>
        <v>557</v>
      </c>
      <c r="M158" s="1">
        <f t="shared" si="4"/>
        <v>425</v>
      </c>
      <c r="N158" s="1">
        <f t="shared" si="5"/>
        <v>0.7104129264</v>
      </c>
      <c r="O158" s="24">
        <v>0.2932</v>
      </c>
      <c r="T158" s="8"/>
      <c r="U158" s="24">
        <v>195.0</v>
      </c>
      <c r="V158" s="1">
        <f t="shared" si="6"/>
        <v>696.25</v>
      </c>
      <c r="W158" s="26">
        <f t="shared" si="7"/>
        <v>125.375</v>
      </c>
      <c r="X158" s="75">
        <f t="shared" si="8"/>
        <v>-439.8850139</v>
      </c>
      <c r="Y158" s="76">
        <f t="shared" si="9"/>
        <v>436.8536928</v>
      </c>
      <c r="Z158" s="77">
        <f t="shared" si="10"/>
        <v>436.8536928</v>
      </c>
      <c r="AA158" s="78">
        <f t="shared" si="11"/>
        <v>0.4473661656</v>
      </c>
      <c r="AB158" s="1">
        <f t="shared" si="12"/>
        <v>0.4965544165</v>
      </c>
      <c r="AC158" s="1">
        <f t="shared" si="13"/>
        <v>79176.39515</v>
      </c>
      <c r="AD158" s="8">
        <f t="shared" si="14"/>
        <v>55423.4766</v>
      </c>
      <c r="AE158" s="75">
        <f t="shared" si="15"/>
        <v>35028</v>
      </c>
      <c r="AF158" s="1">
        <f t="shared" si="16"/>
        <v>20395.4766</v>
      </c>
      <c r="AG158" s="6"/>
      <c r="AH158" s="80">
        <f t="shared" si="17"/>
        <v>6041.412068</v>
      </c>
      <c r="AI158" s="81">
        <f t="shared" si="18"/>
        <v>-39641.41207</v>
      </c>
      <c r="AJ158" s="81">
        <f t="shared" si="19"/>
        <v>-15641.41207</v>
      </c>
      <c r="AK158" s="82">
        <f t="shared" si="20"/>
        <v>-15641.41207</v>
      </c>
      <c r="AL158" s="82">
        <f t="shared" si="21"/>
        <v>-21641.41207</v>
      </c>
      <c r="AM158" s="82">
        <f t="shared" si="22"/>
        <v>-19245.93546</v>
      </c>
      <c r="AN158" s="83">
        <f t="shared" si="23"/>
        <v>4754.064536</v>
      </c>
      <c r="AO158" s="82">
        <f t="shared" si="24"/>
        <v>4754.064536</v>
      </c>
      <c r="AP158" s="82">
        <f t="shared" si="25"/>
        <v>-1245.935464</v>
      </c>
      <c r="AQ158" s="13"/>
    </row>
    <row r="159" ht="15.75" customHeight="1">
      <c r="A159" s="23" t="s">
        <v>274</v>
      </c>
      <c r="B159" s="23" t="s">
        <v>273</v>
      </c>
      <c r="C159" s="23" t="s">
        <v>43</v>
      </c>
      <c r="D159" s="24">
        <v>1.0</v>
      </c>
      <c r="E159" s="24">
        <v>3000.0</v>
      </c>
      <c r="F159" s="24">
        <f t="shared" si="1"/>
        <v>0.973</v>
      </c>
      <c r="G159" s="6">
        <f t="shared" si="2"/>
        <v>35028</v>
      </c>
      <c r="H159" s="24">
        <v>235.0</v>
      </c>
      <c r="I159" s="24">
        <v>0.6411</v>
      </c>
      <c r="J159" s="24">
        <v>80.0</v>
      </c>
      <c r="K159" s="24">
        <v>469.0</v>
      </c>
      <c r="L159" s="1">
        <f t="shared" si="3"/>
        <v>389</v>
      </c>
      <c r="M159" s="1">
        <f t="shared" si="4"/>
        <v>155</v>
      </c>
      <c r="N159" s="1">
        <f t="shared" si="5"/>
        <v>0.4187660668</v>
      </c>
      <c r="O159" s="24">
        <v>0.6411</v>
      </c>
      <c r="T159" s="8"/>
      <c r="U159" s="24">
        <v>80.0</v>
      </c>
      <c r="V159" s="1">
        <f t="shared" si="6"/>
        <v>486.25</v>
      </c>
      <c r="W159" s="26">
        <f t="shared" si="7"/>
        <v>31.375</v>
      </c>
      <c r="X159" s="75">
        <f t="shared" si="8"/>
        <v>-307.208744</v>
      </c>
      <c r="Y159" s="76">
        <f t="shared" si="9"/>
        <v>276.9992576</v>
      </c>
      <c r="Z159" s="77">
        <f t="shared" si="10"/>
        <v>276.9992576</v>
      </c>
      <c r="AA159" s="78">
        <f t="shared" si="11"/>
        <v>0.5051398615</v>
      </c>
      <c r="AB159" s="1">
        <f t="shared" si="12"/>
        <v>0.4508323136</v>
      </c>
      <c r="AC159" s="1">
        <f t="shared" si="13"/>
        <v>45581.27891</v>
      </c>
      <c r="AD159" s="8">
        <f t="shared" si="14"/>
        <v>31906.89524</v>
      </c>
      <c r="AE159" s="75">
        <f t="shared" si="15"/>
        <v>35028</v>
      </c>
      <c r="AF159" s="1">
        <f t="shared" si="16"/>
        <v>-3121.104762</v>
      </c>
      <c r="AG159" s="6"/>
      <c r="AH159" s="80">
        <f t="shared" si="17"/>
        <v>5485.126482</v>
      </c>
      <c r="AI159" s="81">
        <f t="shared" si="18"/>
        <v>-39085.12648</v>
      </c>
      <c r="AJ159" s="81">
        <f t="shared" si="19"/>
        <v>-15085.12648</v>
      </c>
      <c r="AK159" s="82">
        <f t="shared" si="20"/>
        <v>-15085.12648</v>
      </c>
      <c r="AL159" s="82">
        <f t="shared" si="21"/>
        <v>-21085.12648</v>
      </c>
      <c r="AM159" s="82">
        <f t="shared" si="22"/>
        <v>-42206.23124</v>
      </c>
      <c r="AN159" s="83">
        <f t="shared" si="23"/>
        <v>-18206.23124</v>
      </c>
      <c r="AO159" s="82">
        <f t="shared" si="24"/>
        <v>-18206.23124</v>
      </c>
      <c r="AP159" s="82">
        <f t="shared" si="25"/>
        <v>-24206.23124</v>
      </c>
      <c r="AQ159" s="13"/>
    </row>
    <row r="160" ht="15.75" customHeight="1">
      <c r="A160" s="23" t="s">
        <v>275</v>
      </c>
      <c r="B160" s="23" t="s">
        <v>276</v>
      </c>
      <c r="C160" s="23" t="s">
        <v>43</v>
      </c>
      <c r="D160" s="24">
        <v>2.0</v>
      </c>
      <c r="E160" s="24">
        <v>3900.0</v>
      </c>
      <c r="F160" s="24">
        <f t="shared" si="1"/>
        <v>0.973</v>
      </c>
      <c r="G160" s="6">
        <f t="shared" si="2"/>
        <v>45536.4</v>
      </c>
      <c r="H160" s="24">
        <v>284.0</v>
      </c>
      <c r="I160" s="24">
        <v>0.5041</v>
      </c>
      <c r="J160" s="24">
        <v>116.0</v>
      </c>
      <c r="K160" s="24">
        <v>361.0</v>
      </c>
      <c r="L160" s="1">
        <f t="shared" si="3"/>
        <v>245</v>
      </c>
      <c r="M160" s="1">
        <f t="shared" si="4"/>
        <v>168</v>
      </c>
      <c r="N160" s="1">
        <f t="shared" si="5"/>
        <v>0.6485714286</v>
      </c>
      <c r="O160" s="24">
        <v>0.5041</v>
      </c>
      <c r="T160" s="8"/>
      <c r="U160" s="24">
        <v>116.0</v>
      </c>
      <c r="V160" s="1">
        <f t="shared" si="6"/>
        <v>306.25</v>
      </c>
      <c r="W160" s="26">
        <f t="shared" si="7"/>
        <v>85.375</v>
      </c>
      <c r="X160" s="75">
        <f t="shared" si="8"/>
        <v>-193.4862269</v>
      </c>
      <c r="Y160" s="76">
        <f t="shared" si="9"/>
        <v>207.2668846</v>
      </c>
      <c r="Z160" s="77">
        <f t="shared" si="10"/>
        <v>207.2668846</v>
      </c>
      <c r="AA160" s="78">
        <f t="shared" si="11"/>
        <v>0.3980143172</v>
      </c>
      <c r="AB160" s="1">
        <f t="shared" si="12"/>
        <v>0.5356114694</v>
      </c>
      <c r="AC160" s="1">
        <f t="shared" si="13"/>
        <v>40520.30003</v>
      </c>
      <c r="AD160" s="8">
        <f t="shared" si="14"/>
        <v>28364.21002</v>
      </c>
      <c r="AE160" s="75">
        <f t="shared" si="15"/>
        <v>45536.4</v>
      </c>
      <c r="AF160" s="1">
        <f t="shared" si="16"/>
        <v>-17172.18998</v>
      </c>
      <c r="AG160" s="6"/>
      <c r="AH160" s="80">
        <f t="shared" si="17"/>
        <v>6516.606211</v>
      </c>
      <c r="AI160" s="81">
        <f t="shared" si="18"/>
        <v>-40116.60621</v>
      </c>
      <c r="AJ160" s="81">
        <f t="shared" si="19"/>
        <v>-16116.60621</v>
      </c>
      <c r="AK160" s="82">
        <f t="shared" si="20"/>
        <v>-16116.60621</v>
      </c>
      <c r="AL160" s="82">
        <f t="shared" si="21"/>
        <v>-22116.60621</v>
      </c>
      <c r="AM160" s="82">
        <f t="shared" si="22"/>
        <v>-57288.79619</v>
      </c>
      <c r="AN160" s="83">
        <f t="shared" si="23"/>
        <v>-33288.79619</v>
      </c>
      <c r="AO160" s="82">
        <f t="shared" si="24"/>
        <v>-33288.79619</v>
      </c>
      <c r="AP160" s="82">
        <f t="shared" si="25"/>
        <v>-39288.79619</v>
      </c>
      <c r="AQ160" s="13"/>
    </row>
    <row r="161" ht="15.75" customHeight="1">
      <c r="A161" s="23" t="s">
        <v>277</v>
      </c>
      <c r="B161" s="23" t="s">
        <v>276</v>
      </c>
      <c r="C161" s="23" t="s">
        <v>52</v>
      </c>
      <c r="D161" s="24">
        <v>1.0</v>
      </c>
      <c r="E161" s="24">
        <v>2800.0</v>
      </c>
      <c r="F161" s="24">
        <f t="shared" si="1"/>
        <v>0.973</v>
      </c>
      <c r="G161" s="6">
        <f t="shared" si="2"/>
        <v>32692.8</v>
      </c>
      <c r="H161" s="24">
        <v>355.0</v>
      </c>
      <c r="I161" s="24">
        <v>0.4027</v>
      </c>
      <c r="J161" s="24">
        <v>102.0</v>
      </c>
      <c r="K161" s="24">
        <v>799.0</v>
      </c>
      <c r="L161" s="1">
        <f t="shared" si="3"/>
        <v>697</v>
      </c>
      <c r="M161" s="1">
        <f t="shared" si="4"/>
        <v>253</v>
      </c>
      <c r="N161" s="1">
        <f t="shared" si="5"/>
        <v>0.3903873745</v>
      </c>
      <c r="O161" s="24">
        <v>0.4027</v>
      </c>
      <c r="T161" s="8"/>
      <c r="U161" s="24">
        <v>102.0</v>
      </c>
      <c r="V161" s="1">
        <f t="shared" si="6"/>
        <v>871.25</v>
      </c>
      <c r="W161" s="26">
        <f t="shared" si="7"/>
        <v>14.875</v>
      </c>
      <c r="X161" s="75">
        <f t="shared" si="8"/>
        <v>-550.4485722</v>
      </c>
      <c r="Y161" s="76">
        <f t="shared" si="9"/>
        <v>475.6490555</v>
      </c>
      <c r="Z161" s="77">
        <f t="shared" si="10"/>
        <v>475.6490555</v>
      </c>
      <c r="AA161" s="78">
        <f t="shared" si="11"/>
        <v>0.5288654869</v>
      </c>
      <c r="AB161" s="1">
        <f t="shared" si="12"/>
        <v>0.4320558537</v>
      </c>
      <c r="AC161" s="1">
        <f t="shared" si="13"/>
        <v>75010.03993</v>
      </c>
      <c r="AD161" s="8">
        <f t="shared" si="14"/>
        <v>52507.02795</v>
      </c>
      <c r="AE161" s="75">
        <f t="shared" si="15"/>
        <v>32692.8</v>
      </c>
      <c r="AF161" s="1">
        <f t="shared" si="16"/>
        <v>19814.22795</v>
      </c>
      <c r="AG161" s="6"/>
      <c r="AH161" s="80">
        <f t="shared" si="17"/>
        <v>5256.679553</v>
      </c>
      <c r="AI161" s="81">
        <f t="shared" si="18"/>
        <v>-38856.67955</v>
      </c>
      <c r="AJ161" s="81">
        <f t="shared" si="19"/>
        <v>-14856.67955</v>
      </c>
      <c r="AK161" s="82">
        <f t="shared" si="20"/>
        <v>-14856.67955</v>
      </c>
      <c r="AL161" s="82">
        <f t="shared" si="21"/>
        <v>-20856.67955</v>
      </c>
      <c r="AM161" s="82">
        <f t="shared" si="22"/>
        <v>-19042.4516</v>
      </c>
      <c r="AN161" s="83">
        <f t="shared" si="23"/>
        <v>4957.548396</v>
      </c>
      <c r="AO161" s="82">
        <f t="shared" si="24"/>
        <v>4957.548396</v>
      </c>
      <c r="AP161" s="82">
        <f t="shared" si="25"/>
        <v>-1042.451604</v>
      </c>
      <c r="AQ161" s="13"/>
    </row>
    <row r="162" ht="15.75" customHeight="1">
      <c r="A162" s="23" t="s">
        <v>278</v>
      </c>
      <c r="B162" s="23" t="s">
        <v>276</v>
      </c>
      <c r="C162" s="23" t="s">
        <v>52</v>
      </c>
      <c r="D162" s="24">
        <v>2.0</v>
      </c>
      <c r="E162" s="24">
        <v>3500.0</v>
      </c>
      <c r="F162" s="24">
        <f t="shared" si="1"/>
        <v>0.973</v>
      </c>
      <c r="G162" s="6">
        <f t="shared" si="2"/>
        <v>40866</v>
      </c>
      <c r="H162" s="24">
        <v>436.0</v>
      </c>
      <c r="I162" s="24">
        <v>0.5068</v>
      </c>
      <c r="J162" s="24">
        <v>188.0</v>
      </c>
      <c r="K162" s="24">
        <v>724.0</v>
      </c>
      <c r="L162" s="1">
        <f t="shared" si="3"/>
        <v>536</v>
      </c>
      <c r="M162" s="1">
        <f t="shared" si="4"/>
        <v>248</v>
      </c>
      <c r="N162" s="1">
        <f t="shared" si="5"/>
        <v>0.4701492537</v>
      </c>
      <c r="O162" s="24">
        <v>0.5068</v>
      </c>
      <c r="T162" s="8"/>
      <c r="U162" s="24">
        <v>188.0</v>
      </c>
      <c r="V162" s="1">
        <f t="shared" si="6"/>
        <v>670</v>
      </c>
      <c r="W162" s="26">
        <f t="shared" si="7"/>
        <v>121</v>
      </c>
      <c r="X162" s="75">
        <f t="shared" si="8"/>
        <v>-423.3004802</v>
      </c>
      <c r="Y162" s="76">
        <f t="shared" si="9"/>
        <v>420.5593884</v>
      </c>
      <c r="Z162" s="77">
        <f t="shared" si="10"/>
        <v>420.5593884</v>
      </c>
      <c r="AA162" s="78">
        <f t="shared" si="11"/>
        <v>0.4471035648</v>
      </c>
      <c r="AB162" s="1">
        <f t="shared" si="12"/>
        <v>0.4967622388</v>
      </c>
      <c r="AC162" s="1">
        <f t="shared" si="13"/>
        <v>76255.07852</v>
      </c>
      <c r="AD162" s="8">
        <f t="shared" si="14"/>
        <v>53378.55496</v>
      </c>
      <c r="AE162" s="75">
        <f t="shared" si="15"/>
        <v>40866</v>
      </c>
      <c r="AF162" s="1">
        <f t="shared" si="16"/>
        <v>12512.55496</v>
      </c>
      <c r="AG162" s="6"/>
      <c r="AH162" s="80">
        <f t="shared" si="17"/>
        <v>6043.940572</v>
      </c>
      <c r="AI162" s="81">
        <f t="shared" si="18"/>
        <v>-39643.94057</v>
      </c>
      <c r="AJ162" s="81">
        <f t="shared" si="19"/>
        <v>-15643.94057</v>
      </c>
      <c r="AK162" s="82">
        <f t="shared" si="20"/>
        <v>-15643.94057</v>
      </c>
      <c r="AL162" s="82">
        <f t="shared" si="21"/>
        <v>-21643.94057</v>
      </c>
      <c r="AM162" s="82">
        <f t="shared" si="22"/>
        <v>-27131.38561</v>
      </c>
      <c r="AN162" s="83">
        <f t="shared" si="23"/>
        <v>-3131.385607</v>
      </c>
      <c r="AO162" s="82">
        <f t="shared" si="24"/>
        <v>-3131.385607</v>
      </c>
      <c r="AP162" s="82">
        <f t="shared" si="25"/>
        <v>-9131.385607</v>
      </c>
      <c r="AQ162" s="13"/>
    </row>
    <row r="163" ht="15.75" customHeight="1">
      <c r="A163" s="23" t="s">
        <v>279</v>
      </c>
      <c r="B163" s="23" t="s">
        <v>269</v>
      </c>
      <c r="C163" s="23" t="s">
        <v>43</v>
      </c>
      <c r="D163" s="24">
        <v>1.0</v>
      </c>
      <c r="E163" s="24">
        <v>1700.0</v>
      </c>
      <c r="F163" s="24">
        <f t="shared" si="1"/>
        <v>0.973</v>
      </c>
      <c r="G163" s="6">
        <f t="shared" si="2"/>
        <v>19849.2</v>
      </c>
      <c r="H163" s="24">
        <v>228.0</v>
      </c>
      <c r="I163" s="24">
        <v>0.5205</v>
      </c>
      <c r="J163" s="24">
        <v>98.0</v>
      </c>
      <c r="K163" s="24">
        <v>432.0</v>
      </c>
      <c r="L163" s="1">
        <f t="shared" si="3"/>
        <v>334</v>
      </c>
      <c r="M163" s="1">
        <f t="shared" si="4"/>
        <v>130</v>
      </c>
      <c r="N163" s="1">
        <f t="shared" si="5"/>
        <v>0.4113772455</v>
      </c>
      <c r="O163" s="24">
        <v>0.5205</v>
      </c>
      <c r="T163" s="8"/>
      <c r="U163" s="24">
        <v>98.0</v>
      </c>
      <c r="V163" s="1">
        <f t="shared" si="6"/>
        <v>417.5</v>
      </c>
      <c r="W163" s="26">
        <f t="shared" si="7"/>
        <v>56.25</v>
      </c>
      <c r="X163" s="75">
        <f t="shared" si="8"/>
        <v>-263.7730604</v>
      </c>
      <c r="Y163" s="76">
        <f t="shared" si="9"/>
        <v>252.4903652</v>
      </c>
      <c r="Z163" s="77">
        <f t="shared" si="10"/>
        <v>252.4903652</v>
      </c>
      <c r="AA163" s="78">
        <f t="shared" si="11"/>
        <v>0.4700368028</v>
      </c>
      <c r="AB163" s="1">
        <f t="shared" si="12"/>
        <v>0.4786128743</v>
      </c>
      <c r="AC163" s="1">
        <f t="shared" si="13"/>
        <v>44108.47588</v>
      </c>
      <c r="AD163" s="8">
        <f t="shared" si="14"/>
        <v>30875.93312</v>
      </c>
      <c r="AE163" s="75">
        <f t="shared" si="15"/>
        <v>19849.2</v>
      </c>
      <c r="AF163" s="1">
        <f t="shared" si="16"/>
        <v>11026.73312</v>
      </c>
      <c r="AG163" s="6"/>
      <c r="AH163" s="80">
        <f t="shared" si="17"/>
        <v>5823.123303</v>
      </c>
      <c r="AI163" s="81">
        <f t="shared" si="18"/>
        <v>-39423.1233</v>
      </c>
      <c r="AJ163" s="81">
        <f t="shared" si="19"/>
        <v>-15423.1233</v>
      </c>
      <c r="AK163" s="82">
        <f t="shared" si="20"/>
        <v>-15423.1233</v>
      </c>
      <c r="AL163" s="82">
        <f t="shared" si="21"/>
        <v>-21423.1233</v>
      </c>
      <c r="AM163" s="82">
        <f t="shared" si="22"/>
        <v>-28396.39019</v>
      </c>
      <c r="AN163" s="83">
        <f t="shared" si="23"/>
        <v>-4396.390187</v>
      </c>
      <c r="AO163" s="82">
        <f t="shared" si="24"/>
        <v>-4396.390187</v>
      </c>
      <c r="AP163" s="82">
        <f t="shared" si="25"/>
        <v>-10396.39019</v>
      </c>
      <c r="AQ163" s="13"/>
    </row>
    <row r="164" ht="15.75" customHeight="1">
      <c r="A164" s="23" t="s">
        <v>280</v>
      </c>
      <c r="B164" s="23" t="s">
        <v>276</v>
      </c>
      <c r="C164" s="23" t="s">
        <v>43</v>
      </c>
      <c r="D164" s="24">
        <v>1.0</v>
      </c>
      <c r="E164" s="24">
        <v>2600.0</v>
      </c>
      <c r="F164" s="24">
        <f t="shared" si="1"/>
        <v>0.973</v>
      </c>
      <c r="G164" s="6">
        <f t="shared" si="2"/>
        <v>30357.6</v>
      </c>
      <c r="H164" s="24">
        <v>250.0</v>
      </c>
      <c r="I164" s="24">
        <v>0.3699</v>
      </c>
      <c r="J164" s="24">
        <v>69.0</v>
      </c>
      <c r="K164" s="24">
        <v>406.0</v>
      </c>
      <c r="L164" s="1">
        <f t="shared" si="3"/>
        <v>337</v>
      </c>
      <c r="M164" s="1">
        <f t="shared" si="4"/>
        <v>181</v>
      </c>
      <c r="N164" s="1">
        <f t="shared" si="5"/>
        <v>0.5296735905</v>
      </c>
      <c r="O164" s="24">
        <v>0.3699</v>
      </c>
      <c r="T164" s="8"/>
      <c r="U164" s="24">
        <v>69.0</v>
      </c>
      <c r="V164" s="1">
        <f t="shared" si="6"/>
        <v>421.25</v>
      </c>
      <c r="W164" s="26">
        <f t="shared" si="7"/>
        <v>26.875</v>
      </c>
      <c r="X164" s="75">
        <f t="shared" si="8"/>
        <v>-266.1422795</v>
      </c>
      <c r="Y164" s="76">
        <f t="shared" si="9"/>
        <v>239.8181229</v>
      </c>
      <c r="Z164" s="77">
        <f t="shared" si="10"/>
        <v>239.8181229</v>
      </c>
      <c r="AA164" s="78">
        <f t="shared" si="11"/>
        <v>0.5055029625</v>
      </c>
      <c r="AB164" s="1">
        <f t="shared" si="12"/>
        <v>0.4505449555</v>
      </c>
      <c r="AC164" s="1">
        <f t="shared" si="13"/>
        <v>39437.82862</v>
      </c>
      <c r="AD164" s="8">
        <f t="shared" si="14"/>
        <v>27606.48003</v>
      </c>
      <c r="AE164" s="75">
        <f t="shared" si="15"/>
        <v>30357.6</v>
      </c>
      <c r="AF164" s="1">
        <f t="shared" si="16"/>
        <v>-2751.119967</v>
      </c>
      <c r="AG164" s="6"/>
      <c r="AH164" s="80">
        <f t="shared" si="17"/>
        <v>5481.630292</v>
      </c>
      <c r="AI164" s="81">
        <f t="shared" si="18"/>
        <v>-39081.63029</v>
      </c>
      <c r="AJ164" s="81">
        <f t="shared" si="19"/>
        <v>-15081.63029</v>
      </c>
      <c r="AK164" s="82">
        <f t="shared" si="20"/>
        <v>-15081.63029</v>
      </c>
      <c r="AL164" s="82">
        <f t="shared" si="21"/>
        <v>-21081.63029</v>
      </c>
      <c r="AM164" s="82">
        <f t="shared" si="22"/>
        <v>-41832.75026</v>
      </c>
      <c r="AN164" s="83">
        <f t="shared" si="23"/>
        <v>-17832.75026</v>
      </c>
      <c r="AO164" s="82">
        <f t="shared" si="24"/>
        <v>-17832.75026</v>
      </c>
      <c r="AP164" s="82">
        <f t="shared" si="25"/>
        <v>-23832.75026</v>
      </c>
      <c r="AQ164" s="13"/>
    </row>
    <row r="165" ht="15.75" customHeight="1">
      <c r="A165" s="23" t="s">
        <v>281</v>
      </c>
      <c r="B165" s="23" t="s">
        <v>282</v>
      </c>
      <c r="C165" s="23" t="s">
        <v>43</v>
      </c>
      <c r="D165" s="24">
        <v>2.0</v>
      </c>
      <c r="E165" s="24">
        <v>2695.0</v>
      </c>
      <c r="F165" s="24">
        <f t="shared" si="1"/>
        <v>0.973</v>
      </c>
      <c r="G165" s="6">
        <f t="shared" si="2"/>
        <v>31466.82</v>
      </c>
      <c r="H165" s="24">
        <v>443.0</v>
      </c>
      <c r="I165" s="24">
        <v>0.2356</v>
      </c>
      <c r="J165" s="24">
        <v>265.0</v>
      </c>
      <c r="K165" s="24">
        <v>534.0</v>
      </c>
      <c r="L165" s="1">
        <f t="shared" si="3"/>
        <v>269</v>
      </c>
      <c r="M165" s="1">
        <f t="shared" si="4"/>
        <v>178</v>
      </c>
      <c r="N165" s="1">
        <f t="shared" si="5"/>
        <v>0.6293680297</v>
      </c>
      <c r="O165" s="24">
        <v>0.2356</v>
      </c>
      <c r="T165" s="8"/>
      <c r="U165" s="24">
        <v>265.0</v>
      </c>
      <c r="V165" s="1">
        <f t="shared" si="6"/>
        <v>336.25</v>
      </c>
      <c r="W165" s="26">
        <f t="shared" si="7"/>
        <v>231.375</v>
      </c>
      <c r="X165" s="75">
        <f t="shared" si="8"/>
        <v>-212.4399798</v>
      </c>
      <c r="Y165" s="76">
        <f t="shared" si="9"/>
        <v>296.3889468</v>
      </c>
      <c r="Z165" s="77">
        <f t="shared" si="10"/>
        <v>296.3889468</v>
      </c>
      <c r="AA165" s="78">
        <f t="shared" si="11"/>
        <v>0.1933500277</v>
      </c>
      <c r="AB165" s="1">
        <f t="shared" si="12"/>
        <v>0.6975827881</v>
      </c>
      <c r="AC165" s="1">
        <f t="shared" si="13"/>
        <v>75465.87717</v>
      </c>
      <c r="AD165" s="8">
        <f t="shared" si="14"/>
        <v>52826.11402</v>
      </c>
      <c r="AE165" s="75">
        <f t="shared" si="15"/>
        <v>31466.82</v>
      </c>
      <c r="AF165" s="1">
        <f t="shared" si="16"/>
        <v>21359.29402</v>
      </c>
      <c r="AG165" s="6"/>
      <c r="AH165" s="80">
        <f t="shared" si="17"/>
        <v>8487.257255</v>
      </c>
      <c r="AI165" s="81">
        <f t="shared" si="18"/>
        <v>-42087.25726</v>
      </c>
      <c r="AJ165" s="81">
        <f t="shared" si="19"/>
        <v>-18087.25726</v>
      </c>
      <c r="AK165" s="82">
        <f t="shared" si="20"/>
        <v>-18087.25726</v>
      </c>
      <c r="AL165" s="82">
        <f t="shared" si="21"/>
        <v>-24087.25726</v>
      </c>
      <c r="AM165" s="82">
        <f t="shared" si="22"/>
        <v>-20727.96323</v>
      </c>
      <c r="AN165" s="83">
        <f t="shared" si="23"/>
        <v>3272.036767</v>
      </c>
      <c r="AO165" s="82">
        <f t="shared" si="24"/>
        <v>3272.036767</v>
      </c>
      <c r="AP165" s="82">
        <f t="shared" si="25"/>
        <v>-2727.963233</v>
      </c>
      <c r="AQ165" s="13"/>
    </row>
    <row r="166" ht="15.75" customHeight="1">
      <c r="A166" s="23" t="s">
        <v>283</v>
      </c>
      <c r="B166" s="23" t="s">
        <v>282</v>
      </c>
      <c r="C166" s="23" t="s">
        <v>52</v>
      </c>
      <c r="D166" s="24">
        <v>1.0</v>
      </c>
      <c r="E166" s="24">
        <v>3000.0</v>
      </c>
      <c r="F166" s="24">
        <f t="shared" si="1"/>
        <v>0.973</v>
      </c>
      <c r="G166" s="6">
        <f t="shared" si="2"/>
        <v>35028</v>
      </c>
      <c r="H166" s="24">
        <v>343.0</v>
      </c>
      <c r="I166" s="24">
        <v>0.5808</v>
      </c>
      <c r="J166" s="24">
        <v>158.0</v>
      </c>
      <c r="K166" s="24">
        <v>706.0</v>
      </c>
      <c r="L166" s="1">
        <f t="shared" si="3"/>
        <v>548</v>
      </c>
      <c r="M166" s="1">
        <f t="shared" si="4"/>
        <v>185</v>
      </c>
      <c r="N166" s="1">
        <f t="shared" si="5"/>
        <v>0.3700729927</v>
      </c>
      <c r="O166" s="24">
        <v>0.5808</v>
      </c>
      <c r="T166" s="8"/>
      <c r="U166" s="24">
        <v>158.0</v>
      </c>
      <c r="V166" s="1">
        <f t="shared" si="6"/>
        <v>685</v>
      </c>
      <c r="W166" s="26">
        <f t="shared" si="7"/>
        <v>89.5</v>
      </c>
      <c r="X166" s="75">
        <f t="shared" si="8"/>
        <v>-432.7773566</v>
      </c>
      <c r="Y166" s="76">
        <f t="shared" si="9"/>
        <v>412.8704195</v>
      </c>
      <c r="Z166" s="77">
        <f t="shared" si="10"/>
        <v>412.8704195</v>
      </c>
      <c r="AA166" s="78">
        <f t="shared" si="11"/>
        <v>0.4720736051</v>
      </c>
      <c r="AB166" s="1">
        <f t="shared" si="12"/>
        <v>0.4770009489</v>
      </c>
      <c r="AC166" s="1">
        <f t="shared" si="13"/>
        <v>71882.94739</v>
      </c>
      <c r="AD166" s="8">
        <f t="shared" si="14"/>
        <v>50318.06317</v>
      </c>
      <c r="AE166" s="75">
        <f t="shared" si="15"/>
        <v>35028</v>
      </c>
      <c r="AF166" s="1">
        <f t="shared" si="16"/>
        <v>15290.06317</v>
      </c>
      <c r="AG166" s="6"/>
      <c r="AH166" s="80">
        <f t="shared" si="17"/>
        <v>5803.511545</v>
      </c>
      <c r="AI166" s="81">
        <f t="shared" si="18"/>
        <v>-39403.51155</v>
      </c>
      <c r="AJ166" s="81">
        <f t="shared" si="19"/>
        <v>-15403.51155</v>
      </c>
      <c r="AK166" s="82">
        <f t="shared" si="20"/>
        <v>-15403.51155</v>
      </c>
      <c r="AL166" s="82">
        <f t="shared" si="21"/>
        <v>-21403.51155</v>
      </c>
      <c r="AM166" s="82">
        <f t="shared" si="22"/>
        <v>-24113.44837</v>
      </c>
      <c r="AN166" s="83">
        <f t="shared" si="23"/>
        <v>-113.4483744</v>
      </c>
      <c r="AO166" s="82">
        <f t="shared" si="24"/>
        <v>-113.4483744</v>
      </c>
      <c r="AP166" s="82">
        <f t="shared" si="25"/>
        <v>-6113.448374</v>
      </c>
      <c r="AQ166" s="13"/>
    </row>
    <row r="167" ht="15.75" customHeight="1">
      <c r="A167" s="23" t="s">
        <v>284</v>
      </c>
      <c r="B167" s="23" t="s">
        <v>282</v>
      </c>
      <c r="C167" s="23" t="s">
        <v>52</v>
      </c>
      <c r="D167" s="24">
        <v>2.0</v>
      </c>
      <c r="E167" s="24">
        <v>4000.0</v>
      </c>
      <c r="F167" s="24">
        <f t="shared" si="1"/>
        <v>0.973</v>
      </c>
      <c r="G167" s="6">
        <f t="shared" si="2"/>
        <v>46704</v>
      </c>
      <c r="H167" s="24">
        <v>739.0</v>
      </c>
      <c r="I167" s="24">
        <v>0.0192</v>
      </c>
      <c r="J167" s="24">
        <v>306.0</v>
      </c>
      <c r="K167" s="24">
        <v>781.0</v>
      </c>
      <c r="L167" s="1">
        <f t="shared" si="3"/>
        <v>475</v>
      </c>
      <c r="M167" s="1">
        <f t="shared" si="4"/>
        <v>433</v>
      </c>
      <c r="N167" s="1">
        <f t="shared" si="5"/>
        <v>0.8292631579</v>
      </c>
      <c r="O167" s="24">
        <v>0.0192</v>
      </c>
      <c r="T167" s="8"/>
      <c r="U167" s="24">
        <v>306.0</v>
      </c>
      <c r="V167" s="1">
        <f t="shared" si="6"/>
        <v>593.75</v>
      </c>
      <c r="W167" s="26">
        <f t="shared" si="7"/>
        <v>246.625</v>
      </c>
      <c r="X167" s="75">
        <f t="shared" si="8"/>
        <v>-375.1263584</v>
      </c>
      <c r="Y167" s="76">
        <f t="shared" si="9"/>
        <v>442.3949804</v>
      </c>
      <c r="Z167" s="77">
        <f t="shared" si="10"/>
        <v>442.3949804</v>
      </c>
      <c r="AA167" s="78">
        <f t="shared" si="11"/>
        <v>0.3297178618</v>
      </c>
      <c r="AB167" s="1">
        <f t="shared" si="12"/>
        <v>0.5896612842</v>
      </c>
      <c r="AC167" s="1">
        <f t="shared" si="13"/>
        <v>95215.06518</v>
      </c>
      <c r="AD167" s="8">
        <f t="shared" si="14"/>
        <v>66650.54563</v>
      </c>
      <c r="AE167" s="75">
        <f t="shared" si="15"/>
        <v>46704</v>
      </c>
      <c r="AF167" s="1">
        <f t="shared" si="16"/>
        <v>19946.54563</v>
      </c>
      <c r="AG167" s="6"/>
      <c r="AH167" s="80">
        <f t="shared" si="17"/>
        <v>7174.212291</v>
      </c>
      <c r="AI167" s="81">
        <f t="shared" si="18"/>
        <v>-40774.21229</v>
      </c>
      <c r="AJ167" s="81">
        <f t="shared" si="19"/>
        <v>-16774.21229</v>
      </c>
      <c r="AK167" s="82">
        <f t="shared" si="20"/>
        <v>-16774.21229</v>
      </c>
      <c r="AL167" s="82">
        <f t="shared" si="21"/>
        <v>-22774.21229</v>
      </c>
      <c r="AM167" s="82">
        <f t="shared" si="22"/>
        <v>-20827.66666</v>
      </c>
      <c r="AN167" s="83">
        <f t="shared" si="23"/>
        <v>3172.333336</v>
      </c>
      <c r="AO167" s="82">
        <f t="shared" si="24"/>
        <v>3172.333336</v>
      </c>
      <c r="AP167" s="82">
        <f t="shared" si="25"/>
        <v>-2827.666664</v>
      </c>
      <c r="AQ167" s="13"/>
    </row>
    <row r="168" ht="15.75" customHeight="1">
      <c r="A168" s="23" t="s">
        <v>285</v>
      </c>
      <c r="B168" s="23" t="s">
        <v>282</v>
      </c>
      <c r="C168" s="23" t="s">
        <v>43</v>
      </c>
      <c r="D168" s="24">
        <v>1.0</v>
      </c>
      <c r="E168" s="24">
        <v>2295.0</v>
      </c>
      <c r="F168" s="24">
        <f t="shared" si="1"/>
        <v>0.973</v>
      </c>
      <c r="G168" s="6">
        <f t="shared" si="2"/>
        <v>26796.42</v>
      </c>
      <c r="H168" s="24">
        <v>270.0</v>
      </c>
      <c r="I168" s="24">
        <v>0.4685</v>
      </c>
      <c r="J168" s="24">
        <v>100.0</v>
      </c>
      <c r="K168" s="24">
        <v>469.0</v>
      </c>
      <c r="L168" s="1">
        <f t="shared" si="3"/>
        <v>369</v>
      </c>
      <c r="M168" s="1">
        <f t="shared" si="4"/>
        <v>170</v>
      </c>
      <c r="N168" s="1">
        <f t="shared" si="5"/>
        <v>0.4685636856</v>
      </c>
      <c r="O168" s="24">
        <v>0.4685</v>
      </c>
      <c r="T168" s="8"/>
      <c r="U168" s="24">
        <v>100.0</v>
      </c>
      <c r="V168" s="1">
        <f t="shared" si="6"/>
        <v>461.25</v>
      </c>
      <c r="W168" s="26">
        <f t="shared" si="7"/>
        <v>53.875</v>
      </c>
      <c r="X168" s="75">
        <f t="shared" si="8"/>
        <v>-291.41395</v>
      </c>
      <c r="Y168" s="76">
        <f t="shared" si="9"/>
        <v>274.8142058</v>
      </c>
      <c r="Z168" s="77">
        <f t="shared" si="10"/>
        <v>274.8142058</v>
      </c>
      <c r="AA168" s="78">
        <f t="shared" si="11"/>
        <v>0.4790009883</v>
      </c>
      <c r="AB168" s="1">
        <f t="shared" si="12"/>
        <v>0.4715186179</v>
      </c>
      <c r="AC168" s="1">
        <f t="shared" si="13"/>
        <v>47296.7053</v>
      </c>
      <c r="AD168" s="8">
        <f t="shared" si="14"/>
        <v>33107.69371</v>
      </c>
      <c r="AE168" s="75">
        <f t="shared" si="15"/>
        <v>26796.42</v>
      </c>
      <c r="AF168" s="1">
        <f t="shared" si="16"/>
        <v>6311.273708</v>
      </c>
      <c r="AG168" s="6"/>
      <c r="AH168" s="80">
        <f t="shared" si="17"/>
        <v>5736.809851</v>
      </c>
      <c r="AI168" s="81">
        <f t="shared" si="18"/>
        <v>-39336.80985</v>
      </c>
      <c r="AJ168" s="81">
        <f t="shared" si="19"/>
        <v>-15336.80985</v>
      </c>
      <c r="AK168" s="82">
        <f t="shared" si="20"/>
        <v>-15336.80985</v>
      </c>
      <c r="AL168" s="82">
        <f t="shared" si="21"/>
        <v>-21336.80985</v>
      </c>
      <c r="AM168" s="82">
        <f t="shared" si="22"/>
        <v>-33025.53614</v>
      </c>
      <c r="AN168" s="83">
        <f t="shared" si="23"/>
        <v>-9025.536143</v>
      </c>
      <c r="AO168" s="82">
        <f t="shared" si="24"/>
        <v>-9025.536143</v>
      </c>
      <c r="AP168" s="82">
        <f t="shared" si="25"/>
        <v>-15025.53614</v>
      </c>
      <c r="AQ168" s="13"/>
    </row>
    <row r="169" ht="15.75" customHeight="1">
      <c r="A169" s="23" t="s">
        <v>286</v>
      </c>
      <c r="B169" s="23" t="s">
        <v>287</v>
      </c>
      <c r="C169" s="23" t="s">
        <v>43</v>
      </c>
      <c r="D169" s="24">
        <v>2.0</v>
      </c>
      <c r="E169" s="24">
        <v>3000.0</v>
      </c>
      <c r="F169" s="24">
        <f t="shared" si="1"/>
        <v>0.973</v>
      </c>
      <c r="G169" s="6">
        <f t="shared" si="2"/>
        <v>35028</v>
      </c>
      <c r="H169" s="24">
        <v>424.0</v>
      </c>
      <c r="I169" s="24">
        <v>0.3425</v>
      </c>
      <c r="J169" s="24">
        <v>270.0</v>
      </c>
      <c r="K169" s="24">
        <v>543.0</v>
      </c>
      <c r="L169" s="1">
        <f t="shared" si="3"/>
        <v>273</v>
      </c>
      <c r="M169" s="1">
        <f t="shared" si="4"/>
        <v>154</v>
      </c>
      <c r="N169" s="1">
        <f t="shared" si="5"/>
        <v>0.5512820513</v>
      </c>
      <c r="O169" s="24">
        <v>0.3425</v>
      </c>
      <c r="T169" s="8"/>
      <c r="U169" s="24">
        <v>270.0</v>
      </c>
      <c r="V169" s="1">
        <f t="shared" si="6"/>
        <v>341.25</v>
      </c>
      <c r="W169" s="26">
        <f t="shared" si="7"/>
        <v>235.875</v>
      </c>
      <c r="X169" s="75">
        <f t="shared" si="8"/>
        <v>-215.5989386</v>
      </c>
      <c r="Y169" s="76">
        <f t="shared" si="9"/>
        <v>301.3259572</v>
      </c>
      <c r="Z169" s="77">
        <f t="shared" si="10"/>
        <v>301.3259572</v>
      </c>
      <c r="AA169" s="78">
        <f t="shared" si="11"/>
        <v>0.1917976767</v>
      </c>
      <c r="AB169" s="1">
        <f t="shared" si="12"/>
        <v>0.6988113187</v>
      </c>
      <c r="AC169" s="1">
        <f t="shared" si="13"/>
        <v>76858.04616</v>
      </c>
      <c r="AD169" s="8">
        <f t="shared" si="14"/>
        <v>53800.63231</v>
      </c>
      <c r="AE169" s="75">
        <f t="shared" si="15"/>
        <v>35028</v>
      </c>
      <c r="AF169" s="1">
        <f t="shared" si="16"/>
        <v>18772.63231</v>
      </c>
      <c r="AG169" s="6"/>
      <c r="AH169" s="80">
        <f t="shared" si="17"/>
        <v>8502.204377</v>
      </c>
      <c r="AI169" s="81">
        <f t="shared" si="18"/>
        <v>-42102.20438</v>
      </c>
      <c r="AJ169" s="81">
        <f t="shared" si="19"/>
        <v>-18102.20438</v>
      </c>
      <c r="AK169" s="82">
        <f t="shared" si="20"/>
        <v>-18102.20438</v>
      </c>
      <c r="AL169" s="82">
        <f t="shared" si="21"/>
        <v>-24102.20438</v>
      </c>
      <c r="AM169" s="82">
        <f t="shared" si="22"/>
        <v>-23329.57207</v>
      </c>
      <c r="AN169" s="83">
        <f t="shared" si="23"/>
        <v>670.4279346</v>
      </c>
      <c r="AO169" s="82">
        <f t="shared" si="24"/>
        <v>670.4279346</v>
      </c>
      <c r="AP169" s="82">
        <f t="shared" si="25"/>
        <v>-5329.572065</v>
      </c>
      <c r="AQ169" s="13"/>
    </row>
    <row r="170" ht="15.75" customHeight="1">
      <c r="A170" s="23" t="s">
        <v>288</v>
      </c>
      <c r="B170" s="23" t="s">
        <v>287</v>
      </c>
      <c r="C170" s="23" t="s">
        <v>52</v>
      </c>
      <c r="D170" s="24">
        <v>1.0</v>
      </c>
      <c r="E170" s="24">
        <v>3300.0</v>
      </c>
      <c r="F170" s="24">
        <f t="shared" si="1"/>
        <v>0.973</v>
      </c>
      <c r="G170" s="6">
        <f t="shared" si="2"/>
        <v>38530.8</v>
      </c>
      <c r="H170" s="24">
        <v>980.0</v>
      </c>
      <c r="I170" s="24">
        <v>0.2712</v>
      </c>
      <c r="J170" s="24">
        <v>283.0</v>
      </c>
      <c r="K170" s="24">
        <v>1261.0</v>
      </c>
      <c r="L170" s="1">
        <f t="shared" si="3"/>
        <v>978</v>
      </c>
      <c r="M170" s="1">
        <f t="shared" si="4"/>
        <v>697</v>
      </c>
      <c r="N170" s="1">
        <f t="shared" si="5"/>
        <v>0.6701431493</v>
      </c>
      <c r="O170" s="24">
        <v>0.2712</v>
      </c>
      <c r="T170" s="8"/>
      <c r="U170" s="24">
        <v>283.0</v>
      </c>
      <c r="V170" s="1">
        <f t="shared" si="6"/>
        <v>1222.5</v>
      </c>
      <c r="W170" s="26">
        <f t="shared" si="7"/>
        <v>160.75</v>
      </c>
      <c r="X170" s="75">
        <f t="shared" si="8"/>
        <v>-772.3654284</v>
      </c>
      <c r="Y170" s="76">
        <f t="shared" si="9"/>
        <v>737.3490334</v>
      </c>
      <c r="Z170" s="77">
        <f t="shared" si="10"/>
        <v>737.3490334</v>
      </c>
      <c r="AA170" s="78">
        <f t="shared" si="11"/>
        <v>0.471655651</v>
      </c>
      <c r="AB170" s="1">
        <f t="shared" si="12"/>
        <v>0.4773317178</v>
      </c>
      <c r="AC170" s="1">
        <f t="shared" si="13"/>
        <v>128465.4295</v>
      </c>
      <c r="AD170" s="8">
        <f t="shared" si="14"/>
        <v>89925.80062</v>
      </c>
      <c r="AE170" s="75">
        <f t="shared" si="15"/>
        <v>38530.8</v>
      </c>
      <c r="AF170" s="1">
        <f t="shared" si="16"/>
        <v>51395.00062</v>
      </c>
      <c r="AG170" s="6"/>
      <c r="AH170" s="80">
        <f t="shared" si="17"/>
        <v>5807.5359</v>
      </c>
      <c r="AI170" s="81">
        <f t="shared" si="18"/>
        <v>-39407.5359</v>
      </c>
      <c r="AJ170" s="81">
        <f t="shared" si="19"/>
        <v>-15407.5359</v>
      </c>
      <c r="AK170" s="82">
        <f t="shared" si="20"/>
        <v>-15407.5359</v>
      </c>
      <c r="AL170" s="82">
        <f t="shared" si="21"/>
        <v>-21407.5359</v>
      </c>
      <c r="AM170" s="82">
        <f t="shared" si="22"/>
        <v>11987.46472</v>
      </c>
      <c r="AN170" s="83">
        <f t="shared" si="23"/>
        <v>35987.46472</v>
      </c>
      <c r="AO170" s="82">
        <f t="shared" si="24"/>
        <v>35987.46472</v>
      </c>
      <c r="AP170" s="82">
        <f t="shared" si="25"/>
        <v>29987.46472</v>
      </c>
      <c r="AQ170" s="13"/>
    </row>
    <row r="171" ht="15.75" customHeight="1">
      <c r="A171" s="23" t="s">
        <v>289</v>
      </c>
      <c r="B171" s="23" t="s">
        <v>290</v>
      </c>
      <c r="C171" s="23" t="s">
        <v>43</v>
      </c>
      <c r="D171" s="24">
        <v>1.0</v>
      </c>
      <c r="E171" s="24">
        <v>3000.0</v>
      </c>
      <c r="F171" s="24">
        <f t="shared" si="1"/>
        <v>0.973</v>
      </c>
      <c r="G171" s="6">
        <f t="shared" si="2"/>
        <v>35028</v>
      </c>
      <c r="H171" s="24">
        <v>337.0</v>
      </c>
      <c r="I171" s="24">
        <v>0.463</v>
      </c>
      <c r="J171" s="24">
        <v>87.0</v>
      </c>
      <c r="K171" s="24">
        <v>512.0</v>
      </c>
      <c r="L171" s="1">
        <f t="shared" si="3"/>
        <v>425</v>
      </c>
      <c r="M171" s="1">
        <f t="shared" si="4"/>
        <v>250</v>
      </c>
      <c r="N171" s="1">
        <f t="shared" si="5"/>
        <v>0.5705882353</v>
      </c>
      <c r="O171" s="24">
        <v>0.463</v>
      </c>
      <c r="T171" s="8"/>
      <c r="U171" s="24">
        <v>87.0</v>
      </c>
      <c r="V171" s="1">
        <f t="shared" si="6"/>
        <v>531.25</v>
      </c>
      <c r="W171" s="26">
        <f t="shared" si="7"/>
        <v>33.875</v>
      </c>
      <c r="X171" s="75">
        <f t="shared" si="8"/>
        <v>-335.6393733</v>
      </c>
      <c r="Y171" s="76">
        <f t="shared" si="9"/>
        <v>302.4323509</v>
      </c>
      <c r="Z171" s="77">
        <f t="shared" si="10"/>
        <v>302.4323509</v>
      </c>
      <c r="AA171" s="78">
        <f t="shared" si="11"/>
        <v>0.5055197193</v>
      </c>
      <c r="AB171" s="1">
        <f t="shared" si="12"/>
        <v>0.4505316941</v>
      </c>
      <c r="AC171" s="1">
        <f t="shared" si="13"/>
        <v>49733.20618</v>
      </c>
      <c r="AD171" s="8">
        <f t="shared" si="14"/>
        <v>34813.24433</v>
      </c>
      <c r="AE171" s="75">
        <f t="shared" si="15"/>
        <v>35028</v>
      </c>
      <c r="AF171" s="1">
        <f t="shared" si="16"/>
        <v>-214.7556719</v>
      </c>
      <c r="AG171" s="6"/>
      <c r="AH171" s="80">
        <f t="shared" si="17"/>
        <v>5481.468945</v>
      </c>
      <c r="AI171" s="81">
        <f t="shared" si="18"/>
        <v>-39081.46895</v>
      </c>
      <c r="AJ171" s="81">
        <f t="shared" si="19"/>
        <v>-15081.46895</v>
      </c>
      <c r="AK171" s="82">
        <f t="shared" si="20"/>
        <v>-15081.46895</v>
      </c>
      <c r="AL171" s="82">
        <f t="shared" si="21"/>
        <v>-21081.46895</v>
      </c>
      <c r="AM171" s="82">
        <f t="shared" si="22"/>
        <v>-39296.22462</v>
      </c>
      <c r="AN171" s="83">
        <f t="shared" si="23"/>
        <v>-15296.22462</v>
      </c>
      <c r="AO171" s="82">
        <f t="shared" si="24"/>
        <v>-15296.22462</v>
      </c>
      <c r="AP171" s="82">
        <f t="shared" si="25"/>
        <v>-21296.22462</v>
      </c>
      <c r="AQ171" s="13"/>
    </row>
    <row r="172" ht="15.75" customHeight="1">
      <c r="A172" s="23" t="s">
        <v>291</v>
      </c>
      <c r="B172" s="23" t="s">
        <v>290</v>
      </c>
      <c r="C172" s="23" t="s">
        <v>43</v>
      </c>
      <c r="D172" s="24">
        <v>2.0</v>
      </c>
      <c r="E172" s="24">
        <v>3200.0</v>
      </c>
      <c r="F172" s="24">
        <f t="shared" si="1"/>
        <v>0.973</v>
      </c>
      <c r="G172" s="6">
        <f t="shared" si="2"/>
        <v>37363.2</v>
      </c>
      <c r="H172" s="24">
        <v>154.0</v>
      </c>
      <c r="I172" s="24">
        <v>0.6795</v>
      </c>
      <c r="J172" s="24">
        <v>154.0</v>
      </c>
      <c r="K172" s="24">
        <v>480.0</v>
      </c>
      <c r="L172" s="1">
        <f t="shared" si="3"/>
        <v>326</v>
      </c>
      <c r="M172" s="1">
        <f t="shared" si="4"/>
        <v>0</v>
      </c>
      <c r="N172" s="1">
        <f t="shared" si="5"/>
        <v>0.1</v>
      </c>
      <c r="O172" s="24">
        <v>0.6795</v>
      </c>
      <c r="T172" s="8"/>
      <c r="U172" s="24">
        <v>154.0</v>
      </c>
      <c r="V172" s="1">
        <f t="shared" si="6"/>
        <v>407.5</v>
      </c>
      <c r="W172" s="26">
        <f t="shared" si="7"/>
        <v>113.25</v>
      </c>
      <c r="X172" s="75">
        <f t="shared" si="8"/>
        <v>-257.4551428</v>
      </c>
      <c r="Y172" s="76">
        <f t="shared" si="9"/>
        <v>275.6163445</v>
      </c>
      <c r="Z172" s="77">
        <f t="shared" si="10"/>
        <v>275.6163445</v>
      </c>
      <c r="AA172" s="78">
        <f t="shared" si="11"/>
        <v>0.3984450171</v>
      </c>
      <c r="AB172" s="1">
        <f t="shared" si="12"/>
        <v>0.5352706135</v>
      </c>
      <c r="AC172" s="1">
        <f t="shared" si="13"/>
        <v>53848.20537</v>
      </c>
      <c r="AD172" s="8">
        <f t="shared" si="14"/>
        <v>37693.74376</v>
      </c>
      <c r="AE172" s="75">
        <f t="shared" si="15"/>
        <v>37363.2</v>
      </c>
      <c r="AF172" s="1">
        <f t="shared" si="16"/>
        <v>330.5437601</v>
      </c>
      <c r="AG172" s="6"/>
      <c r="AH172" s="80">
        <f t="shared" si="17"/>
        <v>6512.459131</v>
      </c>
      <c r="AI172" s="81">
        <f t="shared" si="18"/>
        <v>-40112.45913</v>
      </c>
      <c r="AJ172" s="81">
        <f t="shared" si="19"/>
        <v>-16112.45913</v>
      </c>
      <c r="AK172" s="82">
        <f t="shared" si="20"/>
        <v>-16112.45913</v>
      </c>
      <c r="AL172" s="82">
        <f t="shared" si="21"/>
        <v>-22112.45913</v>
      </c>
      <c r="AM172" s="82">
        <f t="shared" si="22"/>
        <v>-39781.91537</v>
      </c>
      <c r="AN172" s="83">
        <f t="shared" si="23"/>
        <v>-15781.91537</v>
      </c>
      <c r="AO172" s="82">
        <f t="shared" si="24"/>
        <v>-15781.91537</v>
      </c>
      <c r="AP172" s="82">
        <f t="shared" si="25"/>
        <v>-21781.91537</v>
      </c>
      <c r="AQ172" s="13"/>
    </row>
    <row r="173" ht="15.75" customHeight="1">
      <c r="A173" s="23" t="s">
        <v>292</v>
      </c>
      <c r="B173" s="23" t="s">
        <v>293</v>
      </c>
      <c r="C173" s="23" t="s">
        <v>43</v>
      </c>
      <c r="D173" s="24">
        <v>2.0</v>
      </c>
      <c r="E173" s="24">
        <v>4500.0</v>
      </c>
      <c r="F173" s="24">
        <f t="shared" si="1"/>
        <v>0.973</v>
      </c>
      <c r="G173" s="6">
        <f t="shared" si="2"/>
        <v>52542</v>
      </c>
      <c r="H173" s="24">
        <v>432.0</v>
      </c>
      <c r="I173" s="24">
        <v>0.6822</v>
      </c>
      <c r="J173" s="24">
        <v>273.0</v>
      </c>
      <c r="K173" s="24">
        <v>853.0</v>
      </c>
      <c r="L173" s="1">
        <f t="shared" si="3"/>
        <v>580</v>
      </c>
      <c r="M173" s="1">
        <f t="shared" si="4"/>
        <v>159</v>
      </c>
      <c r="N173" s="1">
        <f t="shared" si="5"/>
        <v>0.3193103448</v>
      </c>
      <c r="O173" s="24">
        <v>0.6822</v>
      </c>
      <c r="T173" s="8"/>
      <c r="U173" s="24">
        <v>273.0</v>
      </c>
      <c r="V173" s="1">
        <f t="shared" si="6"/>
        <v>725</v>
      </c>
      <c r="W173" s="26">
        <f t="shared" si="7"/>
        <v>200.5</v>
      </c>
      <c r="X173" s="75">
        <f t="shared" si="8"/>
        <v>-458.049027</v>
      </c>
      <c r="Y173" s="76">
        <f t="shared" si="9"/>
        <v>489.8665024</v>
      </c>
      <c r="Z173" s="77">
        <f t="shared" si="10"/>
        <v>489.8665024</v>
      </c>
      <c r="AA173" s="78">
        <f t="shared" si="11"/>
        <v>0.3991262102</v>
      </c>
      <c r="AB173" s="1">
        <f t="shared" si="12"/>
        <v>0.5347315172</v>
      </c>
      <c r="AC173" s="1">
        <f t="shared" si="13"/>
        <v>95610.6762</v>
      </c>
      <c r="AD173" s="8">
        <f t="shared" si="14"/>
        <v>66927.47334</v>
      </c>
      <c r="AE173" s="75">
        <f t="shared" si="15"/>
        <v>52542</v>
      </c>
      <c r="AF173" s="1">
        <f t="shared" si="16"/>
        <v>14385.47334</v>
      </c>
      <c r="AG173" s="6"/>
      <c r="AH173" s="80">
        <f t="shared" si="17"/>
        <v>6505.900126</v>
      </c>
      <c r="AI173" s="81">
        <f t="shared" si="18"/>
        <v>-40105.90013</v>
      </c>
      <c r="AJ173" s="81">
        <f t="shared" si="19"/>
        <v>-16105.90013</v>
      </c>
      <c r="AK173" s="82">
        <f t="shared" si="20"/>
        <v>-16105.90013</v>
      </c>
      <c r="AL173" s="82">
        <f t="shared" si="21"/>
        <v>-22105.90013</v>
      </c>
      <c r="AM173" s="82">
        <f t="shared" si="22"/>
        <v>-25720.42679</v>
      </c>
      <c r="AN173" s="83">
        <f t="shared" si="23"/>
        <v>-1720.426788</v>
      </c>
      <c r="AO173" s="82">
        <f t="shared" si="24"/>
        <v>-1720.426788</v>
      </c>
      <c r="AP173" s="82">
        <f t="shared" si="25"/>
        <v>-7720.426788</v>
      </c>
      <c r="AQ173" s="13"/>
    </row>
    <row r="174" ht="15.75" customHeight="1">
      <c r="A174" s="23" t="s">
        <v>294</v>
      </c>
      <c r="B174" s="23" t="s">
        <v>42</v>
      </c>
      <c r="C174" s="23" t="s">
        <v>43</v>
      </c>
      <c r="D174" s="24">
        <v>1.0</v>
      </c>
      <c r="E174" s="24">
        <v>800.0</v>
      </c>
      <c r="F174" s="24">
        <f t="shared" si="1"/>
        <v>0.973</v>
      </c>
      <c r="G174" s="6">
        <f t="shared" si="2"/>
        <v>9340.8</v>
      </c>
      <c r="H174" s="24">
        <v>104.0</v>
      </c>
      <c r="I174" s="24">
        <v>0.5699</v>
      </c>
      <c r="J174" s="24">
        <v>53.0</v>
      </c>
      <c r="K174" s="24">
        <v>188.0</v>
      </c>
      <c r="L174" s="1">
        <f t="shared" si="3"/>
        <v>135</v>
      </c>
      <c r="M174" s="1">
        <f t="shared" si="4"/>
        <v>51</v>
      </c>
      <c r="N174" s="1">
        <f t="shared" si="5"/>
        <v>0.4022222222</v>
      </c>
      <c r="O174" s="24">
        <v>0.5699</v>
      </c>
      <c r="T174" s="8"/>
      <c r="U174" s="24">
        <v>53.0</v>
      </c>
      <c r="V174" s="1">
        <f t="shared" si="6"/>
        <v>168.75</v>
      </c>
      <c r="W174" s="26">
        <f t="shared" si="7"/>
        <v>36.125</v>
      </c>
      <c r="X174" s="75">
        <f t="shared" si="8"/>
        <v>-106.6148597</v>
      </c>
      <c r="Y174" s="76">
        <f t="shared" si="9"/>
        <v>108.7490997</v>
      </c>
      <c r="Z174" s="77">
        <f t="shared" si="10"/>
        <v>108.7490997</v>
      </c>
      <c r="AA174" s="78">
        <f t="shared" si="11"/>
        <v>0.4303650352</v>
      </c>
      <c r="AB174" s="1">
        <f t="shared" si="12"/>
        <v>0.5100091111</v>
      </c>
      <c r="AC174" s="1">
        <f t="shared" si="13"/>
        <v>20244.00656</v>
      </c>
      <c r="AD174" s="8">
        <f t="shared" si="14"/>
        <v>14170.80459</v>
      </c>
      <c r="AE174" s="75">
        <f t="shared" si="15"/>
        <v>9340.8</v>
      </c>
      <c r="AF174" s="1">
        <f t="shared" si="16"/>
        <v>4830.004592</v>
      </c>
      <c r="AG174" s="6"/>
      <c r="AH174" s="80">
        <f t="shared" si="17"/>
        <v>6205.110852</v>
      </c>
      <c r="AI174" s="81">
        <f t="shared" si="18"/>
        <v>-39805.11085</v>
      </c>
      <c r="AJ174" s="81">
        <f t="shared" si="19"/>
        <v>-15805.11085</v>
      </c>
      <c r="AK174" s="82">
        <f t="shared" si="20"/>
        <v>-15805.11085</v>
      </c>
      <c r="AL174" s="82">
        <f t="shared" si="21"/>
        <v>-21805.11085</v>
      </c>
      <c r="AM174" s="82">
        <f t="shared" si="22"/>
        <v>-34975.10626</v>
      </c>
      <c r="AN174" s="83">
        <f t="shared" si="23"/>
        <v>-10975.10626</v>
      </c>
      <c r="AO174" s="82">
        <f t="shared" si="24"/>
        <v>-10975.10626</v>
      </c>
      <c r="AP174" s="82">
        <f t="shared" si="25"/>
        <v>-16975.10626</v>
      </c>
      <c r="AQ174" s="13"/>
    </row>
    <row r="175" ht="15.75" customHeight="1">
      <c r="A175" s="23" t="s">
        <v>295</v>
      </c>
      <c r="B175" s="23" t="s">
        <v>293</v>
      </c>
      <c r="C175" s="23" t="s">
        <v>52</v>
      </c>
      <c r="D175" s="24">
        <v>1.0</v>
      </c>
      <c r="E175" s="24">
        <v>4500.0</v>
      </c>
      <c r="F175" s="24">
        <f t="shared" si="1"/>
        <v>0.973</v>
      </c>
      <c r="G175" s="6">
        <f t="shared" si="2"/>
        <v>52542</v>
      </c>
      <c r="H175" s="24">
        <v>200.0</v>
      </c>
      <c r="I175" s="24">
        <v>0.8685</v>
      </c>
      <c r="J175" s="24">
        <v>103.0</v>
      </c>
      <c r="K175" s="24">
        <v>807.0</v>
      </c>
      <c r="L175" s="1">
        <f t="shared" si="3"/>
        <v>704</v>
      </c>
      <c r="M175" s="1">
        <f t="shared" si="4"/>
        <v>97</v>
      </c>
      <c r="N175" s="1">
        <f t="shared" si="5"/>
        <v>0.2102272727</v>
      </c>
      <c r="O175" s="24">
        <v>0.8685</v>
      </c>
      <c r="T175" s="8"/>
      <c r="U175" s="24">
        <v>103.0</v>
      </c>
      <c r="V175" s="1">
        <f t="shared" si="6"/>
        <v>880</v>
      </c>
      <c r="W175" s="26">
        <f t="shared" si="7"/>
        <v>15</v>
      </c>
      <c r="X175" s="75">
        <f t="shared" si="8"/>
        <v>-555.9767501</v>
      </c>
      <c r="Y175" s="76">
        <f t="shared" si="9"/>
        <v>480.4138236</v>
      </c>
      <c r="Z175" s="77">
        <f t="shared" si="10"/>
        <v>480.4138236</v>
      </c>
      <c r="AA175" s="78">
        <f t="shared" si="11"/>
        <v>0.528879345</v>
      </c>
      <c r="AB175" s="1">
        <f t="shared" si="12"/>
        <v>0.4320448864</v>
      </c>
      <c r="AC175" s="1">
        <f t="shared" si="13"/>
        <v>75759.52258</v>
      </c>
      <c r="AD175" s="8">
        <f t="shared" si="14"/>
        <v>53031.6658</v>
      </c>
      <c r="AE175" s="75">
        <f t="shared" si="15"/>
        <v>52542</v>
      </c>
      <c r="AF175" s="1">
        <f t="shared" si="16"/>
        <v>489.6658036</v>
      </c>
      <c r="AG175" s="6"/>
      <c r="AH175" s="80">
        <f t="shared" si="17"/>
        <v>5256.546117</v>
      </c>
      <c r="AI175" s="81">
        <f t="shared" si="18"/>
        <v>-38856.54612</v>
      </c>
      <c r="AJ175" s="81">
        <f t="shared" si="19"/>
        <v>-14856.54612</v>
      </c>
      <c r="AK175" s="82">
        <f t="shared" si="20"/>
        <v>-14856.54612</v>
      </c>
      <c r="AL175" s="82">
        <f t="shared" si="21"/>
        <v>-20856.54612</v>
      </c>
      <c r="AM175" s="82">
        <f t="shared" si="22"/>
        <v>-38366.88031</v>
      </c>
      <c r="AN175" s="83">
        <f t="shared" si="23"/>
        <v>-14366.88031</v>
      </c>
      <c r="AO175" s="82">
        <f t="shared" si="24"/>
        <v>-14366.88031</v>
      </c>
      <c r="AP175" s="82">
        <f t="shared" si="25"/>
        <v>-20366.88031</v>
      </c>
      <c r="AQ175" s="13"/>
    </row>
    <row r="176" ht="15.75" customHeight="1">
      <c r="A176" s="23" t="s">
        <v>296</v>
      </c>
      <c r="B176" s="23" t="s">
        <v>293</v>
      </c>
      <c r="C176" s="23" t="s">
        <v>52</v>
      </c>
      <c r="D176" s="24">
        <v>2.0</v>
      </c>
      <c r="E176" s="24">
        <v>5500.0</v>
      </c>
      <c r="F176" s="24">
        <f t="shared" si="1"/>
        <v>0.973</v>
      </c>
      <c r="G176" s="6">
        <f t="shared" si="2"/>
        <v>64218</v>
      </c>
      <c r="H176" s="24">
        <v>428.0</v>
      </c>
      <c r="I176" s="24">
        <v>0.5233</v>
      </c>
      <c r="J176" s="24">
        <v>200.0</v>
      </c>
      <c r="K176" s="24">
        <v>770.0</v>
      </c>
      <c r="L176" s="1">
        <f t="shared" si="3"/>
        <v>570</v>
      </c>
      <c r="M176" s="1">
        <f t="shared" si="4"/>
        <v>228</v>
      </c>
      <c r="N176" s="1">
        <f t="shared" si="5"/>
        <v>0.42</v>
      </c>
      <c r="O176" s="24">
        <v>0.5233</v>
      </c>
      <c r="T176" s="8"/>
      <c r="U176" s="24">
        <v>200.0</v>
      </c>
      <c r="V176" s="1">
        <f t="shared" si="6"/>
        <v>712.5</v>
      </c>
      <c r="W176" s="26">
        <f t="shared" si="7"/>
        <v>128.75</v>
      </c>
      <c r="X176" s="75">
        <f t="shared" si="8"/>
        <v>-450.15163</v>
      </c>
      <c r="Y176" s="76">
        <f t="shared" si="9"/>
        <v>447.2739765</v>
      </c>
      <c r="Z176" s="77">
        <f t="shared" si="10"/>
        <v>447.2739765</v>
      </c>
      <c r="AA176" s="78">
        <f t="shared" si="11"/>
        <v>0.4470511951</v>
      </c>
      <c r="AB176" s="1">
        <f t="shared" si="12"/>
        <v>0.4968036842</v>
      </c>
      <c r="AC176" s="1">
        <f t="shared" si="13"/>
        <v>81105.68617</v>
      </c>
      <c r="AD176" s="8">
        <f t="shared" si="14"/>
        <v>56773.98032</v>
      </c>
      <c r="AE176" s="75">
        <f t="shared" si="15"/>
        <v>64218</v>
      </c>
      <c r="AF176" s="1">
        <f t="shared" si="16"/>
        <v>-7444.01968</v>
      </c>
      <c r="AG176" s="6"/>
      <c r="AH176" s="80">
        <f t="shared" si="17"/>
        <v>6044.444825</v>
      </c>
      <c r="AI176" s="81">
        <f t="shared" si="18"/>
        <v>-39644.44482</v>
      </c>
      <c r="AJ176" s="81">
        <f t="shared" si="19"/>
        <v>-15644.44482</v>
      </c>
      <c r="AK176" s="82">
        <f t="shared" si="20"/>
        <v>-15644.44482</v>
      </c>
      <c r="AL176" s="82">
        <f t="shared" si="21"/>
        <v>-21644.44482</v>
      </c>
      <c r="AM176" s="82">
        <f t="shared" si="22"/>
        <v>-47088.4645</v>
      </c>
      <c r="AN176" s="83">
        <f t="shared" si="23"/>
        <v>-23088.4645</v>
      </c>
      <c r="AO176" s="82">
        <f t="shared" si="24"/>
        <v>-23088.4645</v>
      </c>
      <c r="AP176" s="82">
        <f t="shared" si="25"/>
        <v>-29088.4645</v>
      </c>
      <c r="AQ176" s="13"/>
    </row>
    <row r="177" ht="15.75" customHeight="1">
      <c r="A177" s="23" t="s">
        <v>297</v>
      </c>
      <c r="B177" s="23" t="s">
        <v>293</v>
      </c>
      <c r="C177" s="23" t="s">
        <v>43</v>
      </c>
      <c r="D177" s="24">
        <v>1.0</v>
      </c>
      <c r="E177" s="24">
        <v>3500.0</v>
      </c>
      <c r="F177" s="24">
        <f t="shared" si="1"/>
        <v>0.973</v>
      </c>
      <c r="G177" s="6">
        <f t="shared" si="2"/>
        <v>40866</v>
      </c>
      <c r="H177" s="24">
        <v>576.0</v>
      </c>
      <c r="I177" s="24">
        <v>0.4603</v>
      </c>
      <c r="J177" s="24">
        <v>151.0</v>
      </c>
      <c r="K177" s="24">
        <v>890.0</v>
      </c>
      <c r="L177" s="1">
        <f t="shared" si="3"/>
        <v>739</v>
      </c>
      <c r="M177" s="1">
        <f t="shared" si="4"/>
        <v>425</v>
      </c>
      <c r="N177" s="1">
        <f t="shared" si="5"/>
        <v>0.5600811908</v>
      </c>
      <c r="O177" s="24">
        <v>0.4603</v>
      </c>
      <c r="T177" s="8"/>
      <c r="U177" s="24">
        <v>151.0</v>
      </c>
      <c r="V177" s="1">
        <f t="shared" si="6"/>
        <v>923.75</v>
      </c>
      <c r="W177" s="26">
        <f t="shared" si="7"/>
        <v>58.625</v>
      </c>
      <c r="X177" s="75">
        <f t="shared" si="8"/>
        <v>-583.6176396</v>
      </c>
      <c r="Y177" s="76">
        <f t="shared" si="9"/>
        <v>525.7376643</v>
      </c>
      <c r="Z177" s="77">
        <f t="shared" si="10"/>
        <v>525.7376643</v>
      </c>
      <c r="AA177" s="78">
        <f t="shared" si="11"/>
        <v>0.5056700019</v>
      </c>
      <c r="AB177" s="1">
        <f t="shared" si="12"/>
        <v>0.4504127605</v>
      </c>
      <c r="AC177" s="1">
        <f t="shared" si="13"/>
        <v>86431.61772</v>
      </c>
      <c r="AD177" s="8">
        <f t="shared" si="14"/>
        <v>60502.1324</v>
      </c>
      <c r="AE177" s="75">
        <f t="shared" si="15"/>
        <v>40866</v>
      </c>
      <c r="AF177" s="1">
        <f t="shared" si="16"/>
        <v>19636.1324</v>
      </c>
      <c r="AG177" s="6"/>
      <c r="AH177" s="80">
        <f t="shared" si="17"/>
        <v>5480.021919</v>
      </c>
      <c r="AI177" s="81">
        <f t="shared" si="18"/>
        <v>-39080.02192</v>
      </c>
      <c r="AJ177" s="81">
        <f t="shared" si="19"/>
        <v>-15080.02192</v>
      </c>
      <c r="AK177" s="82">
        <f t="shared" si="20"/>
        <v>-15080.02192</v>
      </c>
      <c r="AL177" s="82">
        <f t="shared" si="21"/>
        <v>-21080.02192</v>
      </c>
      <c r="AM177" s="82">
        <f t="shared" si="22"/>
        <v>-19443.88952</v>
      </c>
      <c r="AN177" s="83">
        <f t="shared" si="23"/>
        <v>4556.110484</v>
      </c>
      <c r="AO177" s="82">
        <f t="shared" si="24"/>
        <v>4556.110484</v>
      </c>
      <c r="AP177" s="82">
        <f t="shared" si="25"/>
        <v>-1443.889516</v>
      </c>
      <c r="AQ177" s="13"/>
    </row>
    <row r="178" ht="15.75" customHeight="1">
      <c r="A178" s="23" t="s">
        <v>298</v>
      </c>
      <c r="B178" s="23" t="s">
        <v>229</v>
      </c>
      <c r="C178" s="23" t="s">
        <v>52</v>
      </c>
      <c r="D178" s="24">
        <v>1.0</v>
      </c>
      <c r="E178" s="24">
        <v>2700.0</v>
      </c>
      <c r="F178" s="24">
        <f t="shared" si="1"/>
        <v>0.973</v>
      </c>
      <c r="G178" s="6">
        <f t="shared" si="2"/>
        <v>31525.2</v>
      </c>
      <c r="H178" s="24">
        <v>389.0</v>
      </c>
      <c r="I178" s="24">
        <v>0.5123</v>
      </c>
      <c r="J178" s="24">
        <v>202.0</v>
      </c>
      <c r="K178" s="24">
        <v>629.0</v>
      </c>
      <c r="L178" s="1">
        <f t="shared" si="3"/>
        <v>427</v>
      </c>
      <c r="M178" s="1">
        <f t="shared" si="4"/>
        <v>187</v>
      </c>
      <c r="N178" s="1">
        <f t="shared" si="5"/>
        <v>0.4503512881</v>
      </c>
      <c r="O178" s="24">
        <v>0.5123</v>
      </c>
      <c r="T178" s="8"/>
      <c r="U178" s="24">
        <v>202.0</v>
      </c>
      <c r="V178" s="1">
        <f t="shared" si="6"/>
        <v>533.75</v>
      </c>
      <c r="W178" s="26">
        <f t="shared" si="7"/>
        <v>148.625</v>
      </c>
      <c r="X178" s="75">
        <f t="shared" si="8"/>
        <v>-337.2188527</v>
      </c>
      <c r="Y178" s="76">
        <f t="shared" si="9"/>
        <v>361.1508561</v>
      </c>
      <c r="Z178" s="77">
        <f t="shared" si="10"/>
        <v>361.1508561</v>
      </c>
      <c r="AA178" s="78">
        <f t="shared" si="11"/>
        <v>0.398174906</v>
      </c>
      <c r="AB178" s="1">
        <f t="shared" si="12"/>
        <v>0.5354843794</v>
      </c>
      <c r="AC178" s="1">
        <f t="shared" si="13"/>
        <v>70587.58434</v>
      </c>
      <c r="AD178" s="8">
        <f t="shared" si="14"/>
        <v>49411.30904</v>
      </c>
      <c r="AE178" s="75">
        <f t="shared" si="15"/>
        <v>31525.2</v>
      </c>
      <c r="AF178" s="1">
        <f t="shared" si="16"/>
        <v>17886.10904</v>
      </c>
      <c r="AG178" s="6"/>
      <c r="AH178" s="80">
        <f t="shared" si="17"/>
        <v>6515.059949</v>
      </c>
      <c r="AI178" s="81">
        <f t="shared" si="18"/>
        <v>-40115.05995</v>
      </c>
      <c r="AJ178" s="81">
        <f t="shared" si="19"/>
        <v>-16115.05995</v>
      </c>
      <c r="AK178" s="82">
        <f t="shared" si="20"/>
        <v>-16115.05995</v>
      </c>
      <c r="AL178" s="82">
        <f t="shared" si="21"/>
        <v>-22115.05995</v>
      </c>
      <c r="AM178" s="82">
        <f t="shared" si="22"/>
        <v>-22228.95091</v>
      </c>
      <c r="AN178" s="83">
        <f t="shared" si="23"/>
        <v>1771.04909</v>
      </c>
      <c r="AO178" s="82">
        <f t="shared" si="24"/>
        <v>1771.04909</v>
      </c>
      <c r="AP178" s="82">
        <f t="shared" si="25"/>
        <v>-4228.95091</v>
      </c>
      <c r="AQ178" s="13"/>
    </row>
    <row r="179" ht="15.75" customHeight="1">
      <c r="A179" s="23" t="s">
        <v>299</v>
      </c>
      <c r="B179" s="23" t="s">
        <v>229</v>
      </c>
      <c r="C179" s="23" t="s">
        <v>52</v>
      </c>
      <c r="D179" s="24">
        <v>2.0</v>
      </c>
      <c r="E179" s="24">
        <v>3200.0</v>
      </c>
      <c r="F179" s="24">
        <f t="shared" si="1"/>
        <v>0.973</v>
      </c>
      <c r="G179" s="6">
        <f t="shared" si="2"/>
        <v>37363.2</v>
      </c>
      <c r="H179" s="24">
        <v>325.0</v>
      </c>
      <c r="I179" s="24">
        <v>0.8164</v>
      </c>
      <c r="J179" s="24">
        <v>195.0</v>
      </c>
      <c r="K179" s="24">
        <v>844.0</v>
      </c>
      <c r="L179" s="1">
        <f t="shared" si="3"/>
        <v>649</v>
      </c>
      <c r="M179" s="1">
        <f t="shared" si="4"/>
        <v>130</v>
      </c>
      <c r="N179" s="1">
        <f t="shared" si="5"/>
        <v>0.2602465331</v>
      </c>
      <c r="O179" s="24">
        <v>0.8164</v>
      </c>
      <c r="T179" s="8"/>
      <c r="U179" s="24">
        <v>195.0</v>
      </c>
      <c r="V179" s="1">
        <f t="shared" si="6"/>
        <v>811.25</v>
      </c>
      <c r="W179" s="26">
        <f t="shared" si="7"/>
        <v>113.875</v>
      </c>
      <c r="X179" s="75">
        <f t="shared" si="8"/>
        <v>-512.5410665</v>
      </c>
      <c r="Y179" s="76">
        <f t="shared" si="9"/>
        <v>492.9049311</v>
      </c>
      <c r="Z179" s="77">
        <f t="shared" si="10"/>
        <v>492.9049311</v>
      </c>
      <c r="AA179" s="78">
        <f t="shared" si="11"/>
        <v>0.4672171724</v>
      </c>
      <c r="AB179" s="1">
        <f t="shared" si="12"/>
        <v>0.4808443297</v>
      </c>
      <c r="AC179" s="1">
        <f t="shared" si="13"/>
        <v>86508.84755</v>
      </c>
      <c r="AD179" s="8">
        <f t="shared" si="14"/>
        <v>60556.19329</v>
      </c>
      <c r="AE179" s="75">
        <f t="shared" si="15"/>
        <v>37363.2</v>
      </c>
      <c r="AF179" s="1">
        <f t="shared" si="16"/>
        <v>23192.99329</v>
      </c>
      <c r="AG179" s="6"/>
      <c r="AH179" s="80">
        <f t="shared" si="17"/>
        <v>5850.272678</v>
      </c>
      <c r="AI179" s="81">
        <f t="shared" si="18"/>
        <v>-39450.27268</v>
      </c>
      <c r="AJ179" s="81">
        <f t="shared" si="19"/>
        <v>-15450.27268</v>
      </c>
      <c r="AK179" s="82">
        <f t="shared" si="20"/>
        <v>-15450.27268</v>
      </c>
      <c r="AL179" s="82">
        <f t="shared" si="21"/>
        <v>-21450.27268</v>
      </c>
      <c r="AM179" s="82">
        <f t="shared" si="22"/>
        <v>-16257.27939</v>
      </c>
      <c r="AN179" s="83">
        <f t="shared" si="23"/>
        <v>7742.720607</v>
      </c>
      <c r="AO179" s="82">
        <f t="shared" si="24"/>
        <v>7742.720607</v>
      </c>
      <c r="AP179" s="82">
        <f t="shared" si="25"/>
        <v>1742.720607</v>
      </c>
      <c r="AQ179" s="13"/>
    </row>
    <row r="180" ht="15.75" customHeight="1">
      <c r="A180" s="23" t="s">
        <v>300</v>
      </c>
      <c r="B180" s="23" t="s">
        <v>229</v>
      </c>
      <c r="C180" s="23" t="s">
        <v>43</v>
      </c>
      <c r="D180" s="24">
        <v>1.0</v>
      </c>
      <c r="E180" s="24">
        <v>1700.0</v>
      </c>
      <c r="F180" s="24">
        <f t="shared" si="1"/>
        <v>0.973</v>
      </c>
      <c r="G180" s="6">
        <f t="shared" si="2"/>
        <v>19849.2</v>
      </c>
      <c r="H180" s="24">
        <v>239.0</v>
      </c>
      <c r="I180" s="24">
        <v>0.6767</v>
      </c>
      <c r="J180" s="24">
        <v>98.0</v>
      </c>
      <c r="K180" s="24">
        <v>430.0</v>
      </c>
      <c r="L180" s="1">
        <f t="shared" si="3"/>
        <v>332</v>
      </c>
      <c r="M180" s="1">
        <f t="shared" si="4"/>
        <v>141</v>
      </c>
      <c r="N180" s="1">
        <f t="shared" si="5"/>
        <v>0.4397590361</v>
      </c>
      <c r="O180" s="24">
        <v>0.6767</v>
      </c>
      <c r="T180" s="8"/>
      <c r="U180" s="24">
        <v>98.0</v>
      </c>
      <c r="V180" s="1">
        <f t="shared" si="6"/>
        <v>415</v>
      </c>
      <c r="W180" s="26">
        <f t="shared" si="7"/>
        <v>56.5</v>
      </c>
      <c r="X180" s="75">
        <f t="shared" si="8"/>
        <v>-262.193581</v>
      </c>
      <c r="Y180" s="76">
        <f t="shared" si="9"/>
        <v>251.27186</v>
      </c>
      <c r="Z180" s="77">
        <f t="shared" si="10"/>
        <v>251.27186</v>
      </c>
      <c r="AA180" s="78">
        <f t="shared" si="11"/>
        <v>0.4693297831</v>
      </c>
      <c r="AB180" s="1">
        <f t="shared" si="12"/>
        <v>0.4791724096</v>
      </c>
      <c r="AC180" s="1">
        <f t="shared" si="13"/>
        <v>43946.92806</v>
      </c>
      <c r="AD180" s="8">
        <f t="shared" si="14"/>
        <v>30762.84964</v>
      </c>
      <c r="AE180" s="75">
        <f t="shared" si="15"/>
        <v>19849.2</v>
      </c>
      <c r="AF180" s="1">
        <f t="shared" si="16"/>
        <v>10913.64964</v>
      </c>
      <c r="AG180" s="6"/>
      <c r="AH180" s="80">
        <f t="shared" si="17"/>
        <v>5829.930984</v>
      </c>
      <c r="AI180" s="81">
        <f t="shared" si="18"/>
        <v>-39429.93098</v>
      </c>
      <c r="AJ180" s="81">
        <f t="shared" si="19"/>
        <v>-15429.93098</v>
      </c>
      <c r="AK180" s="82">
        <f t="shared" si="20"/>
        <v>-15429.93098</v>
      </c>
      <c r="AL180" s="82">
        <f t="shared" si="21"/>
        <v>-21429.93098</v>
      </c>
      <c r="AM180" s="82">
        <f t="shared" si="22"/>
        <v>-28516.28134</v>
      </c>
      <c r="AN180" s="83">
        <f t="shared" si="23"/>
        <v>-4516.281342</v>
      </c>
      <c r="AO180" s="82">
        <f t="shared" si="24"/>
        <v>-4516.281342</v>
      </c>
      <c r="AP180" s="82">
        <f t="shared" si="25"/>
        <v>-10516.28134</v>
      </c>
      <c r="AQ180" s="13"/>
    </row>
    <row r="181" ht="15.75" customHeight="1">
      <c r="A181" s="23" t="s">
        <v>301</v>
      </c>
      <c r="B181" s="23" t="s">
        <v>302</v>
      </c>
      <c r="C181" s="23" t="s">
        <v>43</v>
      </c>
      <c r="D181" s="24">
        <v>1.0</v>
      </c>
      <c r="E181" s="24">
        <v>1600.0</v>
      </c>
      <c r="F181" s="24">
        <f t="shared" si="1"/>
        <v>0.973</v>
      </c>
      <c r="G181" s="6">
        <f t="shared" si="2"/>
        <v>18681.6</v>
      </c>
      <c r="H181" s="24">
        <v>209.0</v>
      </c>
      <c r="I181" s="24">
        <v>0.5397</v>
      </c>
      <c r="J181" s="24">
        <v>94.0</v>
      </c>
      <c r="K181" s="24">
        <v>411.0</v>
      </c>
      <c r="L181" s="1">
        <f t="shared" si="3"/>
        <v>317</v>
      </c>
      <c r="M181" s="1">
        <f t="shared" si="4"/>
        <v>115</v>
      </c>
      <c r="N181" s="1">
        <f t="shared" si="5"/>
        <v>0.3902208202</v>
      </c>
      <c r="O181" s="24">
        <v>0.5397</v>
      </c>
      <c r="T181" s="8"/>
      <c r="U181" s="24">
        <v>94.0</v>
      </c>
      <c r="V181" s="1">
        <f t="shared" si="6"/>
        <v>396.25</v>
      </c>
      <c r="W181" s="26">
        <f t="shared" si="7"/>
        <v>54.375</v>
      </c>
      <c r="X181" s="75">
        <f t="shared" si="8"/>
        <v>-250.3474855</v>
      </c>
      <c r="Y181" s="76">
        <f t="shared" si="9"/>
        <v>240.1330711</v>
      </c>
      <c r="Z181" s="77">
        <f t="shared" si="10"/>
        <v>240.1330711</v>
      </c>
      <c r="AA181" s="78">
        <f t="shared" si="11"/>
        <v>0.4687900849</v>
      </c>
      <c r="AB181" s="1">
        <f t="shared" si="12"/>
        <v>0.4795995268</v>
      </c>
      <c r="AC181" s="1">
        <f t="shared" si="13"/>
        <v>42036.21316</v>
      </c>
      <c r="AD181" s="8">
        <f t="shared" si="14"/>
        <v>29425.34921</v>
      </c>
      <c r="AE181" s="75">
        <f t="shared" si="15"/>
        <v>18681.6</v>
      </c>
      <c r="AF181" s="1">
        <f t="shared" si="16"/>
        <v>10743.74921</v>
      </c>
      <c r="AG181" s="6"/>
      <c r="AH181" s="80">
        <f t="shared" si="17"/>
        <v>5835.127576</v>
      </c>
      <c r="AI181" s="81">
        <f t="shared" si="18"/>
        <v>-39435.12758</v>
      </c>
      <c r="AJ181" s="81">
        <f t="shared" si="19"/>
        <v>-15435.12758</v>
      </c>
      <c r="AK181" s="82">
        <f t="shared" si="20"/>
        <v>-15435.12758</v>
      </c>
      <c r="AL181" s="82">
        <f t="shared" si="21"/>
        <v>-21435.12758</v>
      </c>
      <c r="AM181" s="82">
        <f t="shared" si="22"/>
        <v>-28691.37836</v>
      </c>
      <c r="AN181" s="83">
        <f t="shared" si="23"/>
        <v>-4691.378363</v>
      </c>
      <c r="AO181" s="82">
        <f t="shared" si="24"/>
        <v>-4691.378363</v>
      </c>
      <c r="AP181" s="82">
        <f t="shared" si="25"/>
        <v>-10691.37836</v>
      </c>
      <c r="AQ181" s="13"/>
    </row>
    <row r="182" ht="15.75" customHeight="1">
      <c r="A182" s="23" t="s">
        <v>303</v>
      </c>
      <c r="B182" s="23" t="s">
        <v>302</v>
      </c>
      <c r="C182" s="23" t="s">
        <v>43</v>
      </c>
      <c r="D182" s="24">
        <v>2.0</v>
      </c>
      <c r="E182" s="24">
        <v>2100.0</v>
      </c>
      <c r="F182" s="24">
        <f t="shared" si="1"/>
        <v>0.973</v>
      </c>
      <c r="G182" s="6">
        <f t="shared" si="2"/>
        <v>24519.6</v>
      </c>
      <c r="H182" s="24">
        <v>265.0</v>
      </c>
      <c r="I182" s="24">
        <v>0.4027</v>
      </c>
      <c r="J182" s="24">
        <v>130.0</v>
      </c>
      <c r="K182" s="24">
        <v>438.0</v>
      </c>
      <c r="L182" s="1">
        <f t="shared" si="3"/>
        <v>308</v>
      </c>
      <c r="M182" s="1">
        <f t="shared" si="4"/>
        <v>135</v>
      </c>
      <c r="N182" s="1">
        <f t="shared" si="5"/>
        <v>0.4506493506</v>
      </c>
      <c r="O182" s="24">
        <v>0.4027</v>
      </c>
      <c r="T182" s="8"/>
      <c r="U182" s="24">
        <v>130.0</v>
      </c>
      <c r="V182" s="1">
        <f t="shared" si="6"/>
        <v>385</v>
      </c>
      <c r="W182" s="26">
        <f t="shared" si="7"/>
        <v>91.5</v>
      </c>
      <c r="X182" s="75">
        <f t="shared" si="8"/>
        <v>-243.2398282</v>
      </c>
      <c r="Y182" s="76">
        <f t="shared" si="9"/>
        <v>252.6497978</v>
      </c>
      <c r="Z182" s="77">
        <f t="shared" si="10"/>
        <v>252.6497978</v>
      </c>
      <c r="AA182" s="78">
        <f t="shared" si="11"/>
        <v>0.4185709034</v>
      </c>
      <c r="AB182" s="1">
        <f t="shared" si="12"/>
        <v>0.519342987</v>
      </c>
      <c r="AC182" s="1">
        <f t="shared" si="13"/>
        <v>47892.34375</v>
      </c>
      <c r="AD182" s="8">
        <f t="shared" si="14"/>
        <v>33524.64062</v>
      </c>
      <c r="AE182" s="75">
        <f t="shared" si="15"/>
        <v>24519.6</v>
      </c>
      <c r="AF182" s="1">
        <f t="shared" si="16"/>
        <v>9005.040622</v>
      </c>
      <c r="AG182" s="6"/>
      <c r="AH182" s="80">
        <f t="shared" si="17"/>
        <v>6318.673009</v>
      </c>
      <c r="AI182" s="81">
        <f t="shared" si="18"/>
        <v>-39918.67301</v>
      </c>
      <c r="AJ182" s="81">
        <f t="shared" si="19"/>
        <v>-15918.67301</v>
      </c>
      <c r="AK182" s="82">
        <f t="shared" si="20"/>
        <v>-15918.67301</v>
      </c>
      <c r="AL182" s="82">
        <f t="shared" si="21"/>
        <v>-21918.67301</v>
      </c>
      <c r="AM182" s="82">
        <f t="shared" si="22"/>
        <v>-30913.63239</v>
      </c>
      <c r="AN182" s="83">
        <f t="shared" si="23"/>
        <v>-6913.632387</v>
      </c>
      <c r="AO182" s="82">
        <f t="shared" si="24"/>
        <v>-6913.632387</v>
      </c>
      <c r="AP182" s="82">
        <f t="shared" si="25"/>
        <v>-12913.63239</v>
      </c>
      <c r="AQ182" s="13"/>
    </row>
    <row r="183" ht="15.75" customHeight="1">
      <c r="A183" s="23" t="s">
        <v>304</v>
      </c>
      <c r="B183" s="23" t="s">
        <v>302</v>
      </c>
      <c r="C183" s="23" t="s">
        <v>52</v>
      </c>
      <c r="D183" s="24">
        <v>1.0</v>
      </c>
      <c r="E183" s="24">
        <v>1200.0</v>
      </c>
      <c r="F183" s="24">
        <f t="shared" si="1"/>
        <v>0.973</v>
      </c>
      <c r="G183" s="6">
        <f t="shared" si="2"/>
        <v>14011.2</v>
      </c>
      <c r="H183" s="24">
        <v>435.0</v>
      </c>
      <c r="I183" s="24">
        <v>0.4</v>
      </c>
      <c r="J183" s="24">
        <v>162.0</v>
      </c>
      <c r="K183" s="24">
        <v>504.0</v>
      </c>
      <c r="L183" s="1">
        <f t="shared" si="3"/>
        <v>342</v>
      </c>
      <c r="M183" s="1">
        <f t="shared" si="4"/>
        <v>273</v>
      </c>
      <c r="N183" s="1">
        <f t="shared" si="5"/>
        <v>0.7385964912</v>
      </c>
      <c r="O183" s="24">
        <v>0.4</v>
      </c>
      <c r="T183" s="8"/>
      <c r="U183" s="24">
        <v>162.0</v>
      </c>
      <c r="V183" s="1">
        <f t="shared" si="6"/>
        <v>427.5</v>
      </c>
      <c r="W183" s="26">
        <f t="shared" si="7"/>
        <v>119.25</v>
      </c>
      <c r="X183" s="75">
        <f t="shared" si="8"/>
        <v>-270.090978</v>
      </c>
      <c r="Y183" s="76">
        <f t="shared" si="9"/>
        <v>289.3643859</v>
      </c>
      <c r="Z183" s="77">
        <f t="shared" si="10"/>
        <v>289.3643859</v>
      </c>
      <c r="AA183" s="78">
        <f t="shared" si="11"/>
        <v>0.3979283881</v>
      </c>
      <c r="AB183" s="1">
        <f t="shared" si="12"/>
        <v>0.5356794737</v>
      </c>
      <c r="AC183" s="1">
        <f t="shared" si="13"/>
        <v>56577.39511</v>
      </c>
      <c r="AD183" s="8">
        <f t="shared" si="14"/>
        <v>39604.17658</v>
      </c>
      <c r="AE183" s="75">
        <f t="shared" si="15"/>
        <v>14011.2</v>
      </c>
      <c r="AF183" s="1">
        <f t="shared" si="16"/>
        <v>25592.97658</v>
      </c>
      <c r="AG183" s="6"/>
      <c r="AH183" s="80">
        <f t="shared" si="17"/>
        <v>6517.433596</v>
      </c>
      <c r="AI183" s="81">
        <f t="shared" si="18"/>
        <v>-40117.4336</v>
      </c>
      <c r="AJ183" s="81">
        <f t="shared" si="19"/>
        <v>-16117.4336</v>
      </c>
      <c r="AK183" s="82">
        <f t="shared" si="20"/>
        <v>-16117.4336</v>
      </c>
      <c r="AL183" s="82">
        <f t="shared" si="21"/>
        <v>-22117.4336</v>
      </c>
      <c r="AM183" s="82">
        <f t="shared" si="22"/>
        <v>-14524.45702</v>
      </c>
      <c r="AN183" s="83">
        <f t="shared" si="23"/>
        <v>9475.542979</v>
      </c>
      <c r="AO183" s="82">
        <f t="shared" si="24"/>
        <v>9475.542979</v>
      </c>
      <c r="AP183" s="82">
        <f t="shared" si="25"/>
        <v>3475.542979</v>
      </c>
      <c r="AQ183" s="13"/>
    </row>
    <row r="184" ht="15.75" customHeight="1">
      <c r="A184" s="23" t="s">
        <v>305</v>
      </c>
      <c r="B184" s="23" t="s">
        <v>302</v>
      </c>
      <c r="C184" s="23" t="s">
        <v>52</v>
      </c>
      <c r="D184" s="24">
        <v>2.0</v>
      </c>
      <c r="E184" s="24">
        <v>2100.0</v>
      </c>
      <c r="F184" s="24">
        <f t="shared" si="1"/>
        <v>0.973</v>
      </c>
      <c r="G184" s="6">
        <f t="shared" si="2"/>
        <v>24519.6</v>
      </c>
      <c r="H184" s="24">
        <v>487.0</v>
      </c>
      <c r="I184" s="24">
        <v>0.4301</v>
      </c>
      <c r="J184" s="24">
        <v>175.0</v>
      </c>
      <c r="K184" s="24">
        <v>755.0</v>
      </c>
      <c r="L184" s="1">
        <f t="shared" si="3"/>
        <v>580</v>
      </c>
      <c r="M184" s="1">
        <f t="shared" si="4"/>
        <v>312</v>
      </c>
      <c r="N184" s="1">
        <f t="shared" si="5"/>
        <v>0.5303448276</v>
      </c>
      <c r="O184" s="24">
        <v>0.4301</v>
      </c>
      <c r="T184" s="8"/>
      <c r="U184" s="24">
        <v>175.0</v>
      </c>
      <c r="V184" s="1">
        <f t="shared" si="6"/>
        <v>725</v>
      </c>
      <c r="W184" s="26">
        <f t="shared" si="7"/>
        <v>102.5</v>
      </c>
      <c r="X184" s="75">
        <f t="shared" si="8"/>
        <v>-458.049027</v>
      </c>
      <c r="Y184" s="76">
        <f t="shared" si="9"/>
        <v>440.8665024</v>
      </c>
      <c r="Z184" s="77">
        <f t="shared" si="10"/>
        <v>440.8665024</v>
      </c>
      <c r="AA184" s="78">
        <f t="shared" si="11"/>
        <v>0.4667124171</v>
      </c>
      <c r="AB184" s="1">
        <f t="shared" si="12"/>
        <v>0.4812437931</v>
      </c>
      <c r="AC184" s="1">
        <f t="shared" si="13"/>
        <v>77439.95777</v>
      </c>
      <c r="AD184" s="8">
        <f t="shared" si="14"/>
        <v>54207.97044</v>
      </c>
      <c r="AE184" s="75">
        <f t="shared" si="15"/>
        <v>24519.6</v>
      </c>
      <c r="AF184" s="1">
        <f t="shared" si="16"/>
        <v>29688.37044</v>
      </c>
      <c r="AG184" s="6"/>
      <c r="AH184" s="80">
        <f t="shared" si="17"/>
        <v>5855.132816</v>
      </c>
      <c r="AI184" s="81">
        <f t="shared" si="18"/>
        <v>-39455.13282</v>
      </c>
      <c r="AJ184" s="81">
        <f t="shared" si="19"/>
        <v>-15455.13282</v>
      </c>
      <c r="AK184" s="82">
        <f t="shared" si="20"/>
        <v>-15455.13282</v>
      </c>
      <c r="AL184" s="82">
        <f t="shared" si="21"/>
        <v>-21455.13282</v>
      </c>
      <c r="AM184" s="82">
        <f t="shared" si="22"/>
        <v>-9766.762376</v>
      </c>
      <c r="AN184" s="83">
        <f t="shared" si="23"/>
        <v>14233.23762</v>
      </c>
      <c r="AO184" s="82">
        <f t="shared" si="24"/>
        <v>14233.23762</v>
      </c>
      <c r="AP184" s="82">
        <f t="shared" si="25"/>
        <v>8233.237624</v>
      </c>
      <c r="AQ184" s="13"/>
    </row>
    <row r="185" ht="15.75" customHeight="1">
      <c r="A185" s="23" t="s">
        <v>306</v>
      </c>
      <c r="B185" s="23" t="s">
        <v>266</v>
      </c>
      <c r="C185" s="23" t="s">
        <v>43</v>
      </c>
      <c r="D185" s="24">
        <v>2.0</v>
      </c>
      <c r="E185" s="24">
        <v>2500.0</v>
      </c>
      <c r="F185" s="24">
        <f t="shared" si="1"/>
        <v>0.973</v>
      </c>
      <c r="G185" s="6">
        <f t="shared" si="2"/>
        <v>29190</v>
      </c>
      <c r="H185" s="24">
        <v>231.0</v>
      </c>
      <c r="I185" s="24">
        <v>0.4027</v>
      </c>
      <c r="J185" s="24">
        <v>129.0</v>
      </c>
      <c r="K185" s="24">
        <v>431.0</v>
      </c>
      <c r="L185" s="1">
        <f t="shared" si="3"/>
        <v>302</v>
      </c>
      <c r="M185" s="1">
        <f t="shared" si="4"/>
        <v>102</v>
      </c>
      <c r="N185" s="1">
        <f t="shared" si="5"/>
        <v>0.3701986755</v>
      </c>
      <c r="O185" s="24">
        <v>0.4027</v>
      </c>
      <c r="T185" s="8"/>
      <c r="U185" s="24">
        <v>129.0</v>
      </c>
      <c r="V185" s="1">
        <f t="shared" si="6"/>
        <v>377.5</v>
      </c>
      <c r="W185" s="26">
        <f t="shared" si="7"/>
        <v>91.25</v>
      </c>
      <c r="X185" s="75">
        <f t="shared" si="8"/>
        <v>-238.5013899</v>
      </c>
      <c r="Y185" s="76">
        <f t="shared" si="9"/>
        <v>248.4942823</v>
      </c>
      <c r="Z185" s="77">
        <f t="shared" si="10"/>
        <v>248.4942823</v>
      </c>
      <c r="AA185" s="78">
        <f t="shared" si="11"/>
        <v>0.4165411451</v>
      </c>
      <c r="AB185" s="1">
        <f t="shared" si="12"/>
        <v>0.5209493377</v>
      </c>
      <c r="AC185" s="1">
        <f t="shared" si="13"/>
        <v>47250.3201</v>
      </c>
      <c r="AD185" s="8">
        <f t="shared" si="14"/>
        <v>33075.22407</v>
      </c>
      <c r="AE185" s="75">
        <f t="shared" si="15"/>
        <v>29190</v>
      </c>
      <c r="AF185" s="1">
        <f t="shared" si="16"/>
        <v>3885.224072</v>
      </c>
      <c r="AG185" s="6"/>
      <c r="AH185" s="80">
        <f t="shared" si="17"/>
        <v>6338.216943</v>
      </c>
      <c r="AI185" s="81">
        <f t="shared" si="18"/>
        <v>-39938.21694</v>
      </c>
      <c r="AJ185" s="81">
        <f t="shared" si="19"/>
        <v>-15938.21694</v>
      </c>
      <c r="AK185" s="82">
        <f t="shared" si="20"/>
        <v>-15938.21694</v>
      </c>
      <c r="AL185" s="82">
        <f t="shared" si="21"/>
        <v>-21938.21694</v>
      </c>
      <c r="AM185" s="82">
        <f t="shared" si="22"/>
        <v>-36052.99287</v>
      </c>
      <c r="AN185" s="83">
        <f t="shared" si="23"/>
        <v>-12052.99287</v>
      </c>
      <c r="AO185" s="82">
        <f t="shared" si="24"/>
        <v>-12052.99287</v>
      </c>
      <c r="AP185" s="82">
        <f t="shared" si="25"/>
        <v>-18052.99287</v>
      </c>
      <c r="AQ185" s="13"/>
    </row>
    <row r="186" ht="15.75" customHeight="1">
      <c r="A186" s="23" t="s">
        <v>307</v>
      </c>
      <c r="B186" s="23" t="s">
        <v>308</v>
      </c>
      <c r="C186" s="23" t="s">
        <v>43</v>
      </c>
      <c r="D186" s="24">
        <v>2.0</v>
      </c>
      <c r="E186" s="24">
        <v>4000.0</v>
      </c>
      <c r="F186" s="24">
        <f t="shared" si="1"/>
        <v>0.973</v>
      </c>
      <c r="G186" s="6">
        <f t="shared" si="2"/>
        <v>46704</v>
      </c>
      <c r="H186" s="24">
        <v>560.0</v>
      </c>
      <c r="I186" s="24">
        <v>0.3534</v>
      </c>
      <c r="J186" s="24">
        <v>218.0</v>
      </c>
      <c r="K186" s="24">
        <v>681.0</v>
      </c>
      <c r="L186" s="1">
        <f t="shared" si="3"/>
        <v>463</v>
      </c>
      <c r="M186" s="1">
        <f t="shared" si="4"/>
        <v>342</v>
      </c>
      <c r="N186" s="1">
        <f t="shared" si="5"/>
        <v>0.6909287257</v>
      </c>
      <c r="O186" s="24">
        <v>0.3534</v>
      </c>
      <c r="T186" s="8"/>
      <c r="U186" s="24">
        <v>218.0</v>
      </c>
      <c r="V186" s="1">
        <f t="shared" si="6"/>
        <v>578.75</v>
      </c>
      <c r="W186" s="26">
        <f t="shared" si="7"/>
        <v>160.125</v>
      </c>
      <c r="X186" s="75">
        <f t="shared" si="8"/>
        <v>-365.6494819</v>
      </c>
      <c r="Y186" s="76">
        <f t="shared" si="9"/>
        <v>391.0839493</v>
      </c>
      <c r="Z186" s="77">
        <f t="shared" si="10"/>
        <v>391.0839493</v>
      </c>
      <c r="AA186" s="78">
        <f t="shared" si="11"/>
        <v>0.3990651392</v>
      </c>
      <c r="AB186" s="1">
        <f t="shared" si="12"/>
        <v>0.5347798488</v>
      </c>
      <c r="AC186" s="1">
        <f t="shared" si="13"/>
        <v>76337.49258</v>
      </c>
      <c r="AD186" s="8">
        <f t="shared" si="14"/>
        <v>53436.24481</v>
      </c>
      <c r="AE186" s="75">
        <f t="shared" si="15"/>
        <v>46704</v>
      </c>
      <c r="AF186" s="1">
        <f t="shared" si="16"/>
        <v>6732.244808</v>
      </c>
      <c r="AG186" s="6"/>
      <c r="AH186" s="80">
        <f t="shared" si="17"/>
        <v>6506.488161</v>
      </c>
      <c r="AI186" s="81">
        <f t="shared" si="18"/>
        <v>-40106.48816</v>
      </c>
      <c r="AJ186" s="81">
        <f t="shared" si="19"/>
        <v>-16106.48816</v>
      </c>
      <c r="AK186" s="82">
        <f t="shared" si="20"/>
        <v>-16106.48816</v>
      </c>
      <c r="AL186" s="82">
        <f t="shared" si="21"/>
        <v>-22106.48816</v>
      </c>
      <c r="AM186" s="82">
        <f t="shared" si="22"/>
        <v>-33374.24335</v>
      </c>
      <c r="AN186" s="83">
        <f t="shared" si="23"/>
        <v>-9374.243352</v>
      </c>
      <c r="AO186" s="82">
        <f t="shared" si="24"/>
        <v>-9374.243352</v>
      </c>
      <c r="AP186" s="82">
        <f t="shared" si="25"/>
        <v>-15374.24335</v>
      </c>
      <c r="AQ186" s="13"/>
    </row>
    <row r="187" ht="15.75" customHeight="1">
      <c r="A187" s="23" t="s">
        <v>309</v>
      </c>
      <c r="B187" s="23" t="s">
        <v>266</v>
      </c>
      <c r="C187" s="23" t="s">
        <v>52</v>
      </c>
      <c r="D187" s="24">
        <v>1.0</v>
      </c>
      <c r="E187" s="24">
        <v>2500.0</v>
      </c>
      <c r="F187" s="24">
        <f t="shared" si="1"/>
        <v>0.973</v>
      </c>
      <c r="G187" s="6">
        <f t="shared" si="2"/>
        <v>29190</v>
      </c>
      <c r="H187" s="24">
        <v>490.0</v>
      </c>
      <c r="I187" s="24">
        <v>0.2301</v>
      </c>
      <c r="J187" s="24">
        <v>186.0</v>
      </c>
      <c r="K187" s="24">
        <v>578.0</v>
      </c>
      <c r="L187" s="1">
        <f t="shared" si="3"/>
        <v>392</v>
      </c>
      <c r="M187" s="1">
        <f t="shared" si="4"/>
        <v>304</v>
      </c>
      <c r="N187" s="1">
        <f t="shared" si="5"/>
        <v>0.7204081633</v>
      </c>
      <c r="O187" s="24">
        <v>0.2301</v>
      </c>
      <c r="T187" s="8"/>
      <c r="U187" s="24">
        <v>186.0</v>
      </c>
      <c r="V187" s="1">
        <f t="shared" si="6"/>
        <v>490</v>
      </c>
      <c r="W187" s="26">
        <f t="shared" si="7"/>
        <v>137</v>
      </c>
      <c r="X187" s="75">
        <f t="shared" si="8"/>
        <v>-309.5779631</v>
      </c>
      <c r="Y187" s="76">
        <f t="shared" si="9"/>
        <v>331.8270154</v>
      </c>
      <c r="Z187" s="77">
        <f t="shared" si="10"/>
        <v>331.8270154</v>
      </c>
      <c r="AA187" s="78">
        <f t="shared" si="11"/>
        <v>0.3976061539</v>
      </c>
      <c r="AB187" s="1">
        <f t="shared" si="12"/>
        <v>0.5359344898</v>
      </c>
      <c r="AC187" s="1">
        <f t="shared" si="13"/>
        <v>64910.70291</v>
      </c>
      <c r="AD187" s="8">
        <f t="shared" si="14"/>
        <v>45437.49203</v>
      </c>
      <c r="AE187" s="75">
        <f t="shared" si="15"/>
        <v>29190</v>
      </c>
      <c r="AF187" s="1">
        <f t="shared" si="16"/>
        <v>16247.49203</v>
      </c>
      <c r="AG187" s="6"/>
      <c r="AH187" s="80">
        <f t="shared" si="17"/>
        <v>6520.536293</v>
      </c>
      <c r="AI187" s="81">
        <f t="shared" si="18"/>
        <v>-40120.53629</v>
      </c>
      <c r="AJ187" s="81">
        <f t="shared" si="19"/>
        <v>-16120.53629</v>
      </c>
      <c r="AK187" s="82">
        <f t="shared" si="20"/>
        <v>-16120.53629</v>
      </c>
      <c r="AL187" s="82">
        <f t="shared" si="21"/>
        <v>-22120.53629</v>
      </c>
      <c r="AM187" s="82">
        <f t="shared" si="22"/>
        <v>-23873.04426</v>
      </c>
      <c r="AN187" s="83">
        <f t="shared" si="23"/>
        <v>126.9557415</v>
      </c>
      <c r="AO187" s="82">
        <f t="shared" si="24"/>
        <v>126.9557415</v>
      </c>
      <c r="AP187" s="82">
        <f t="shared" si="25"/>
        <v>-5873.044259</v>
      </c>
      <c r="AQ187" s="13"/>
    </row>
    <row r="188" ht="15.75" customHeight="1">
      <c r="A188" s="23" t="s">
        <v>310</v>
      </c>
      <c r="B188" s="23" t="s">
        <v>308</v>
      </c>
      <c r="C188" s="23" t="s">
        <v>43</v>
      </c>
      <c r="D188" s="24">
        <v>1.0</v>
      </c>
      <c r="E188" s="24">
        <v>3000.0</v>
      </c>
      <c r="F188" s="24">
        <f t="shared" si="1"/>
        <v>0.973</v>
      </c>
      <c r="G188" s="6">
        <f t="shared" si="2"/>
        <v>35028</v>
      </c>
      <c r="H188" s="24">
        <v>288.0</v>
      </c>
      <c r="I188" s="24">
        <v>0.4986</v>
      </c>
      <c r="J188" s="24">
        <v>109.0</v>
      </c>
      <c r="K188" s="24">
        <v>640.0</v>
      </c>
      <c r="L188" s="1">
        <f t="shared" si="3"/>
        <v>531</v>
      </c>
      <c r="M188" s="1">
        <f t="shared" si="4"/>
        <v>179</v>
      </c>
      <c r="N188" s="1">
        <f t="shared" si="5"/>
        <v>0.3696798493</v>
      </c>
      <c r="O188" s="24">
        <v>0.4986</v>
      </c>
      <c r="T188" s="8"/>
      <c r="U188" s="24">
        <v>109.0</v>
      </c>
      <c r="V188" s="1">
        <f t="shared" si="6"/>
        <v>663.75</v>
      </c>
      <c r="W188" s="26">
        <f t="shared" si="7"/>
        <v>42.625</v>
      </c>
      <c r="X188" s="75">
        <f t="shared" si="8"/>
        <v>-419.3517817</v>
      </c>
      <c r="Y188" s="76">
        <f t="shared" si="9"/>
        <v>378.0131255</v>
      </c>
      <c r="Z188" s="77">
        <f t="shared" si="10"/>
        <v>378.0131255</v>
      </c>
      <c r="AA188" s="78">
        <f t="shared" si="11"/>
        <v>0.5052928444</v>
      </c>
      <c r="AB188" s="1">
        <f t="shared" si="12"/>
        <v>0.4507112429</v>
      </c>
      <c r="AC188" s="1">
        <f t="shared" si="13"/>
        <v>62186.78945</v>
      </c>
      <c r="AD188" s="8">
        <f t="shared" si="14"/>
        <v>43530.75262</v>
      </c>
      <c r="AE188" s="75">
        <f t="shared" si="15"/>
        <v>35028</v>
      </c>
      <c r="AF188" s="1">
        <f t="shared" si="16"/>
        <v>8502.752618</v>
      </c>
      <c r="AG188" s="6"/>
      <c r="AH188" s="80">
        <f t="shared" si="17"/>
        <v>5483.653456</v>
      </c>
      <c r="AI188" s="81">
        <f t="shared" si="18"/>
        <v>-39083.65346</v>
      </c>
      <c r="AJ188" s="81">
        <f t="shared" si="19"/>
        <v>-15083.65346</v>
      </c>
      <c r="AK188" s="82">
        <f t="shared" si="20"/>
        <v>-15083.65346</v>
      </c>
      <c r="AL188" s="82">
        <f t="shared" si="21"/>
        <v>-21083.65346</v>
      </c>
      <c r="AM188" s="82">
        <f t="shared" si="22"/>
        <v>-30580.90084</v>
      </c>
      <c r="AN188" s="83">
        <f t="shared" si="23"/>
        <v>-6580.900837</v>
      </c>
      <c r="AO188" s="82">
        <f t="shared" si="24"/>
        <v>-6580.900837</v>
      </c>
      <c r="AP188" s="82">
        <f t="shared" si="25"/>
        <v>-12580.90084</v>
      </c>
      <c r="AQ188" s="13"/>
    </row>
    <row r="189" ht="15.75" customHeight="1">
      <c r="A189" s="23" t="s">
        <v>311</v>
      </c>
      <c r="B189" s="23" t="s">
        <v>312</v>
      </c>
      <c r="C189" s="23" t="s">
        <v>43</v>
      </c>
      <c r="D189" s="24">
        <v>2.0</v>
      </c>
      <c r="E189" s="24">
        <v>5600.0</v>
      </c>
      <c r="F189" s="24">
        <f t="shared" si="1"/>
        <v>0.973</v>
      </c>
      <c r="G189" s="6">
        <f t="shared" si="2"/>
        <v>65385.6</v>
      </c>
      <c r="H189" s="24">
        <v>373.0</v>
      </c>
      <c r="I189" s="24">
        <v>0.5151</v>
      </c>
      <c r="J189" s="24">
        <v>196.0</v>
      </c>
      <c r="K189" s="24">
        <v>612.0</v>
      </c>
      <c r="L189" s="1">
        <f t="shared" si="3"/>
        <v>416</v>
      </c>
      <c r="M189" s="1">
        <f t="shared" si="4"/>
        <v>177</v>
      </c>
      <c r="N189" s="1">
        <f t="shared" si="5"/>
        <v>0.4403846154</v>
      </c>
      <c r="O189" s="24">
        <v>0.5151</v>
      </c>
      <c r="T189" s="8"/>
      <c r="U189" s="24">
        <v>196.0</v>
      </c>
      <c r="V189" s="1">
        <f t="shared" si="6"/>
        <v>520</v>
      </c>
      <c r="W189" s="26">
        <f t="shared" si="7"/>
        <v>144</v>
      </c>
      <c r="X189" s="75">
        <f t="shared" si="8"/>
        <v>-328.5317159</v>
      </c>
      <c r="Y189" s="76">
        <f t="shared" si="9"/>
        <v>351.4490776</v>
      </c>
      <c r="Z189" s="77">
        <f t="shared" si="10"/>
        <v>351.4490776</v>
      </c>
      <c r="AA189" s="78">
        <f t="shared" si="11"/>
        <v>0.3989405338</v>
      </c>
      <c r="AB189" s="1">
        <f t="shared" si="12"/>
        <v>0.5348784615</v>
      </c>
      <c r="AC189" s="1">
        <f t="shared" si="13"/>
        <v>68613.6278</v>
      </c>
      <c r="AD189" s="8">
        <f t="shared" si="14"/>
        <v>48029.53946</v>
      </c>
      <c r="AE189" s="75">
        <f t="shared" si="15"/>
        <v>65385.6</v>
      </c>
      <c r="AF189" s="1">
        <f t="shared" si="16"/>
        <v>-17356.06054</v>
      </c>
      <c r="AG189" s="6"/>
      <c r="AH189" s="80">
        <f t="shared" si="17"/>
        <v>6507.687949</v>
      </c>
      <c r="AI189" s="81">
        <f t="shared" si="18"/>
        <v>-40107.68795</v>
      </c>
      <c r="AJ189" s="81">
        <f t="shared" si="19"/>
        <v>-16107.68795</v>
      </c>
      <c r="AK189" s="82">
        <f t="shared" si="20"/>
        <v>-16107.68795</v>
      </c>
      <c r="AL189" s="82">
        <f t="shared" si="21"/>
        <v>-22107.68795</v>
      </c>
      <c r="AM189" s="82">
        <f t="shared" si="22"/>
        <v>-57463.74849</v>
      </c>
      <c r="AN189" s="83">
        <f t="shared" si="23"/>
        <v>-33463.74849</v>
      </c>
      <c r="AO189" s="82">
        <f t="shared" si="24"/>
        <v>-33463.74849</v>
      </c>
      <c r="AP189" s="82">
        <f t="shared" si="25"/>
        <v>-39463.74849</v>
      </c>
      <c r="AQ189" s="13"/>
    </row>
    <row r="190" ht="15.75" customHeight="1">
      <c r="A190" s="23" t="s">
        <v>313</v>
      </c>
      <c r="B190" s="23" t="s">
        <v>312</v>
      </c>
      <c r="C190" s="23" t="s">
        <v>52</v>
      </c>
      <c r="D190" s="24">
        <v>1.0</v>
      </c>
      <c r="E190" s="24">
        <v>3200.0</v>
      </c>
      <c r="F190" s="24">
        <f t="shared" si="1"/>
        <v>0.973</v>
      </c>
      <c r="G190" s="6">
        <f t="shared" si="2"/>
        <v>37363.2</v>
      </c>
      <c r="H190" s="24">
        <v>420.0</v>
      </c>
      <c r="I190" s="24">
        <v>0.8712</v>
      </c>
      <c r="J190" s="24">
        <v>165.0</v>
      </c>
      <c r="K190" s="24">
        <v>1296.0</v>
      </c>
      <c r="L190" s="1">
        <f t="shared" si="3"/>
        <v>1131</v>
      </c>
      <c r="M190" s="1">
        <f t="shared" si="4"/>
        <v>255</v>
      </c>
      <c r="N190" s="1">
        <f t="shared" si="5"/>
        <v>0.2803713528</v>
      </c>
      <c r="O190" s="24">
        <v>0.8712</v>
      </c>
      <c r="T190" s="8"/>
      <c r="U190" s="24">
        <v>165.0</v>
      </c>
      <c r="V190" s="1">
        <f t="shared" si="6"/>
        <v>1413.75</v>
      </c>
      <c r="W190" s="26">
        <f t="shared" si="7"/>
        <v>23.625</v>
      </c>
      <c r="X190" s="75">
        <f t="shared" si="8"/>
        <v>-893.1956027</v>
      </c>
      <c r="Y190" s="76">
        <f t="shared" si="9"/>
        <v>771.5646797</v>
      </c>
      <c r="Z190" s="77">
        <f t="shared" si="10"/>
        <v>771.5646797</v>
      </c>
      <c r="AA190" s="78">
        <f t="shared" si="11"/>
        <v>0.5290466346</v>
      </c>
      <c r="AB190" s="1">
        <f t="shared" si="12"/>
        <v>0.4319124934</v>
      </c>
      <c r="AC190" s="1">
        <f t="shared" si="13"/>
        <v>121635.675</v>
      </c>
      <c r="AD190" s="8">
        <f t="shared" si="14"/>
        <v>85144.97248</v>
      </c>
      <c r="AE190" s="75">
        <f t="shared" si="15"/>
        <v>37363.2</v>
      </c>
      <c r="AF190" s="1">
        <f t="shared" si="16"/>
        <v>47781.77248</v>
      </c>
      <c r="AG190" s="6"/>
      <c r="AH190" s="80">
        <f t="shared" si="17"/>
        <v>5254.935336</v>
      </c>
      <c r="AI190" s="81">
        <f t="shared" si="18"/>
        <v>-38854.93534</v>
      </c>
      <c r="AJ190" s="81">
        <f t="shared" si="19"/>
        <v>-14854.93534</v>
      </c>
      <c r="AK190" s="82">
        <f t="shared" si="20"/>
        <v>-14854.93534</v>
      </c>
      <c r="AL190" s="82">
        <f t="shared" si="21"/>
        <v>-20854.93534</v>
      </c>
      <c r="AM190" s="82">
        <f t="shared" si="22"/>
        <v>8926.837148</v>
      </c>
      <c r="AN190" s="83">
        <f t="shared" si="23"/>
        <v>32926.83715</v>
      </c>
      <c r="AO190" s="82">
        <f t="shared" si="24"/>
        <v>32926.83715</v>
      </c>
      <c r="AP190" s="82">
        <f t="shared" si="25"/>
        <v>26926.83715</v>
      </c>
      <c r="AQ190" s="13"/>
    </row>
    <row r="191" ht="15.75" customHeight="1">
      <c r="A191" s="23" t="s">
        <v>314</v>
      </c>
      <c r="B191" s="23" t="s">
        <v>312</v>
      </c>
      <c r="C191" s="23" t="s">
        <v>52</v>
      </c>
      <c r="D191" s="24">
        <v>2.0</v>
      </c>
      <c r="E191" s="24">
        <v>3500.0</v>
      </c>
      <c r="F191" s="24">
        <f t="shared" si="1"/>
        <v>0.973</v>
      </c>
      <c r="G191" s="6">
        <f t="shared" si="2"/>
        <v>40866</v>
      </c>
      <c r="H191" s="24">
        <v>593.0</v>
      </c>
      <c r="I191" s="24">
        <v>0.5068</v>
      </c>
      <c r="J191" s="24">
        <v>268.0</v>
      </c>
      <c r="K191" s="24">
        <v>1032.0</v>
      </c>
      <c r="L191" s="1">
        <f t="shared" si="3"/>
        <v>764</v>
      </c>
      <c r="M191" s="1">
        <f t="shared" si="4"/>
        <v>325</v>
      </c>
      <c r="N191" s="1">
        <f t="shared" si="5"/>
        <v>0.4403141361</v>
      </c>
      <c r="O191" s="24">
        <v>0.5068</v>
      </c>
      <c r="T191" s="8"/>
      <c r="U191" s="24">
        <v>268.0</v>
      </c>
      <c r="V191" s="1">
        <f t="shared" si="6"/>
        <v>955</v>
      </c>
      <c r="W191" s="26">
        <f t="shared" si="7"/>
        <v>172.5</v>
      </c>
      <c r="X191" s="75">
        <f t="shared" si="8"/>
        <v>-603.3611322</v>
      </c>
      <c r="Y191" s="76">
        <f t="shared" si="9"/>
        <v>599.468979</v>
      </c>
      <c r="Z191" s="77">
        <f t="shared" si="10"/>
        <v>599.468979</v>
      </c>
      <c r="AA191" s="78">
        <f t="shared" si="11"/>
        <v>0.4470879362</v>
      </c>
      <c r="AB191" s="1">
        <f t="shared" si="12"/>
        <v>0.4967746073</v>
      </c>
      <c r="AC191" s="1">
        <f t="shared" si="13"/>
        <v>108697.3528</v>
      </c>
      <c r="AD191" s="8">
        <f t="shared" si="14"/>
        <v>76088.14698</v>
      </c>
      <c r="AE191" s="75">
        <f t="shared" si="15"/>
        <v>40866</v>
      </c>
      <c r="AF191" s="1">
        <f t="shared" si="16"/>
        <v>35222.14698</v>
      </c>
      <c r="AG191" s="6"/>
      <c r="AH191" s="80">
        <f t="shared" si="17"/>
        <v>6044.091056</v>
      </c>
      <c r="AI191" s="81">
        <f t="shared" si="18"/>
        <v>-39644.09106</v>
      </c>
      <c r="AJ191" s="81">
        <f t="shared" si="19"/>
        <v>-15644.09106</v>
      </c>
      <c r="AK191" s="82">
        <f t="shared" si="20"/>
        <v>-15644.09106</v>
      </c>
      <c r="AL191" s="82">
        <f t="shared" si="21"/>
        <v>-21644.09106</v>
      </c>
      <c r="AM191" s="82">
        <f t="shared" si="22"/>
        <v>-4421.944074</v>
      </c>
      <c r="AN191" s="83">
        <f t="shared" si="23"/>
        <v>19578.05593</v>
      </c>
      <c r="AO191" s="82">
        <f t="shared" si="24"/>
        <v>19578.05593</v>
      </c>
      <c r="AP191" s="82">
        <f t="shared" si="25"/>
        <v>13578.05593</v>
      </c>
      <c r="AQ191" s="13"/>
    </row>
    <row r="192" ht="15.75" customHeight="1">
      <c r="A192" s="23" t="s">
        <v>315</v>
      </c>
      <c r="B192" s="23" t="s">
        <v>312</v>
      </c>
      <c r="C192" s="23" t="s">
        <v>43</v>
      </c>
      <c r="D192" s="24">
        <v>1.0</v>
      </c>
      <c r="E192" s="24">
        <v>3400.0</v>
      </c>
      <c r="F192" s="24">
        <f t="shared" si="1"/>
        <v>0.973</v>
      </c>
      <c r="G192" s="6">
        <f t="shared" si="2"/>
        <v>39698.4</v>
      </c>
      <c r="H192" s="24">
        <v>436.0</v>
      </c>
      <c r="I192" s="24">
        <v>0.2822</v>
      </c>
      <c r="J192" s="24">
        <v>106.0</v>
      </c>
      <c r="K192" s="24">
        <v>624.0</v>
      </c>
      <c r="L192" s="1">
        <f t="shared" si="3"/>
        <v>518</v>
      </c>
      <c r="M192" s="1">
        <f t="shared" si="4"/>
        <v>330</v>
      </c>
      <c r="N192" s="1">
        <f t="shared" si="5"/>
        <v>0.6096525097</v>
      </c>
      <c r="O192" s="24">
        <v>0.2822</v>
      </c>
      <c r="T192" s="8"/>
      <c r="U192" s="24">
        <v>106.0</v>
      </c>
      <c r="V192" s="1">
        <f t="shared" si="6"/>
        <v>647.5</v>
      </c>
      <c r="W192" s="26">
        <f t="shared" si="7"/>
        <v>41.25</v>
      </c>
      <c r="X192" s="75">
        <f t="shared" si="8"/>
        <v>-409.0851655</v>
      </c>
      <c r="Y192" s="76">
        <f t="shared" si="9"/>
        <v>368.5928418</v>
      </c>
      <c r="Z192" s="77">
        <f t="shared" si="10"/>
        <v>368.5928418</v>
      </c>
      <c r="AA192" s="78">
        <f t="shared" si="11"/>
        <v>0.5055487904</v>
      </c>
      <c r="AB192" s="1">
        <f t="shared" si="12"/>
        <v>0.4505086873</v>
      </c>
      <c r="AC192" s="1">
        <f t="shared" si="13"/>
        <v>60609.81121</v>
      </c>
      <c r="AD192" s="8">
        <f t="shared" si="14"/>
        <v>42426.86785</v>
      </c>
      <c r="AE192" s="75">
        <f t="shared" si="15"/>
        <v>39698.4</v>
      </c>
      <c r="AF192" s="1">
        <f t="shared" si="16"/>
        <v>2728.467848</v>
      </c>
      <c r="AG192" s="6"/>
      <c r="AH192" s="80">
        <f t="shared" si="17"/>
        <v>5481.189028</v>
      </c>
      <c r="AI192" s="81">
        <f t="shared" si="18"/>
        <v>-39081.18903</v>
      </c>
      <c r="AJ192" s="81">
        <f t="shared" si="19"/>
        <v>-15081.18903</v>
      </c>
      <c r="AK192" s="82">
        <f t="shared" si="20"/>
        <v>-15081.18903</v>
      </c>
      <c r="AL192" s="82">
        <f t="shared" si="21"/>
        <v>-21081.18903</v>
      </c>
      <c r="AM192" s="82">
        <f t="shared" si="22"/>
        <v>-36352.72118</v>
      </c>
      <c r="AN192" s="83">
        <f t="shared" si="23"/>
        <v>-12352.72118</v>
      </c>
      <c r="AO192" s="82">
        <f t="shared" si="24"/>
        <v>-12352.72118</v>
      </c>
      <c r="AP192" s="82">
        <f t="shared" si="25"/>
        <v>-18352.72118</v>
      </c>
      <c r="AQ192" s="13"/>
    </row>
    <row r="193" ht="15.75" customHeight="1">
      <c r="A193" s="23" t="s">
        <v>316</v>
      </c>
      <c r="B193" s="23" t="s">
        <v>197</v>
      </c>
      <c r="C193" s="23" t="s">
        <v>52</v>
      </c>
      <c r="D193" s="24">
        <v>2.0</v>
      </c>
      <c r="E193" s="24">
        <v>1900.0</v>
      </c>
      <c r="F193" s="24">
        <f t="shared" si="1"/>
        <v>0.973</v>
      </c>
      <c r="G193" s="6">
        <f t="shared" si="2"/>
        <v>22184.4</v>
      </c>
      <c r="H193" s="24">
        <v>568.0</v>
      </c>
      <c r="I193" s="24">
        <v>0.189</v>
      </c>
      <c r="J193" s="24">
        <v>227.0</v>
      </c>
      <c r="K193" s="24">
        <v>861.0</v>
      </c>
      <c r="L193" s="1">
        <f t="shared" si="3"/>
        <v>634</v>
      </c>
      <c r="M193" s="1">
        <f t="shared" si="4"/>
        <v>341</v>
      </c>
      <c r="N193" s="1">
        <f t="shared" si="5"/>
        <v>0.5302839117</v>
      </c>
      <c r="O193" s="24">
        <v>0.189</v>
      </c>
      <c r="T193" s="8"/>
      <c r="U193" s="24">
        <v>227.0</v>
      </c>
      <c r="V193" s="1">
        <f t="shared" si="6"/>
        <v>792.5</v>
      </c>
      <c r="W193" s="26">
        <f t="shared" si="7"/>
        <v>147.75</v>
      </c>
      <c r="X193" s="75">
        <f t="shared" si="8"/>
        <v>-500.6949709</v>
      </c>
      <c r="Y193" s="76">
        <f t="shared" si="9"/>
        <v>499.7661423</v>
      </c>
      <c r="Z193" s="77">
        <f t="shared" si="10"/>
        <v>499.7661423</v>
      </c>
      <c r="AA193" s="78">
        <f t="shared" si="11"/>
        <v>0.4441844067</v>
      </c>
      <c r="AB193" s="1">
        <f t="shared" si="12"/>
        <v>0.4990724606</v>
      </c>
      <c r="AC193" s="1">
        <f t="shared" si="13"/>
        <v>91038.12419</v>
      </c>
      <c r="AD193" s="8">
        <f t="shared" si="14"/>
        <v>63726.68693</v>
      </c>
      <c r="AE193" s="75">
        <f t="shared" si="15"/>
        <v>22184.4</v>
      </c>
      <c r="AF193" s="1">
        <f t="shared" si="16"/>
        <v>41542.28693</v>
      </c>
      <c r="AG193" s="6"/>
      <c r="AH193" s="80">
        <f t="shared" si="17"/>
        <v>6072.04827</v>
      </c>
      <c r="AI193" s="81">
        <f t="shared" si="18"/>
        <v>-39672.04827</v>
      </c>
      <c r="AJ193" s="81">
        <f t="shared" si="19"/>
        <v>-15672.04827</v>
      </c>
      <c r="AK193" s="82">
        <f t="shared" si="20"/>
        <v>-15672.04827</v>
      </c>
      <c r="AL193" s="82">
        <f t="shared" si="21"/>
        <v>-21672.04827</v>
      </c>
      <c r="AM193" s="82">
        <f t="shared" si="22"/>
        <v>1870.238665</v>
      </c>
      <c r="AN193" s="83">
        <f t="shared" si="23"/>
        <v>25870.23866</v>
      </c>
      <c r="AO193" s="82">
        <f t="shared" si="24"/>
        <v>25870.23866</v>
      </c>
      <c r="AP193" s="82">
        <f t="shared" si="25"/>
        <v>19870.23866</v>
      </c>
      <c r="AQ193" s="13"/>
    </row>
    <row r="194" ht="15.75" customHeight="1">
      <c r="A194" s="23" t="s">
        <v>317</v>
      </c>
      <c r="B194" s="23" t="s">
        <v>202</v>
      </c>
      <c r="C194" s="23" t="s">
        <v>43</v>
      </c>
      <c r="D194" s="24">
        <v>1.0</v>
      </c>
      <c r="E194" s="24">
        <v>900.0</v>
      </c>
      <c r="F194" s="24">
        <f t="shared" si="1"/>
        <v>0.973</v>
      </c>
      <c r="G194" s="6">
        <f t="shared" si="2"/>
        <v>10508.4</v>
      </c>
      <c r="H194" s="24">
        <v>318.0</v>
      </c>
      <c r="I194" s="24">
        <v>0.2904</v>
      </c>
      <c r="J194" s="24">
        <v>176.0</v>
      </c>
      <c r="K194" s="24">
        <v>440.0</v>
      </c>
      <c r="L194" s="1">
        <f t="shared" si="3"/>
        <v>264</v>
      </c>
      <c r="M194" s="1">
        <f t="shared" si="4"/>
        <v>142</v>
      </c>
      <c r="N194" s="1">
        <f t="shared" si="5"/>
        <v>0.5303030303</v>
      </c>
      <c r="O194" s="24">
        <v>0.2904</v>
      </c>
      <c r="T194" s="8"/>
      <c r="U194" s="24">
        <v>176.0</v>
      </c>
      <c r="V194" s="1">
        <f t="shared" si="6"/>
        <v>330</v>
      </c>
      <c r="W194" s="26">
        <f t="shared" si="7"/>
        <v>143</v>
      </c>
      <c r="X194" s="75">
        <f t="shared" si="8"/>
        <v>-208.4912813</v>
      </c>
      <c r="Y194" s="76">
        <f t="shared" si="9"/>
        <v>248.8426839</v>
      </c>
      <c r="Z194" s="77">
        <f t="shared" si="10"/>
        <v>248.8426839</v>
      </c>
      <c r="AA194" s="78">
        <f t="shared" si="11"/>
        <v>0.3207354056</v>
      </c>
      <c r="AB194" s="1">
        <f t="shared" si="12"/>
        <v>0.59677</v>
      </c>
      <c r="AC194" s="1">
        <f t="shared" si="13"/>
        <v>54203.17468</v>
      </c>
      <c r="AD194" s="8">
        <f t="shared" si="14"/>
        <v>37942.22228</v>
      </c>
      <c r="AE194" s="75">
        <f t="shared" si="15"/>
        <v>10508.4</v>
      </c>
      <c r="AF194" s="1">
        <f t="shared" si="16"/>
        <v>27433.82228</v>
      </c>
      <c r="AG194" s="6"/>
      <c r="AH194" s="80">
        <f t="shared" si="17"/>
        <v>7260.701667</v>
      </c>
      <c r="AI194" s="81">
        <f t="shared" si="18"/>
        <v>-40860.70167</v>
      </c>
      <c r="AJ194" s="81">
        <f t="shared" si="19"/>
        <v>-16860.70167</v>
      </c>
      <c r="AK194" s="82">
        <f t="shared" si="20"/>
        <v>-16860.70167</v>
      </c>
      <c r="AL194" s="82">
        <f t="shared" si="21"/>
        <v>-22860.70167</v>
      </c>
      <c r="AM194" s="82">
        <f t="shared" si="22"/>
        <v>-13426.87939</v>
      </c>
      <c r="AN194" s="83">
        <f t="shared" si="23"/>
        <v>10573.12061</v>
      </c>
      <c r="AO194" s="82">
        <f t="shared" si="24"/>
        <v>10573.12061</v>
      </c>
      <c r="AP194" s="82">
        <f t="shared" si="25"/>
        <v>4573.12061</v>
      </c>
      <c r="AQ194" s="13"/>
    </row>
    <row r="195" ht="15.75" customHeight="1">
      <c r="A195" s="23" t="s">
        <v>318</v>
      </c>
      <c r="B195" s="23" t="s">
        <v>319</v>
      </c>
      <c r="C195" s="23" t="s">
        <v>43</v>
      </c>
      <c r="D195" s="24">
        <v>2.0</v>
      </c>
      <c r="E195" s="24">
        <v>4200.0</v>
      </c>
      <c r="F195" s="24">
        <f t="shared" si="1"/>
        <v>0.973</v>
      </c>
      <c r="G195" s="6">
        <f t="shared" si="2"/>
        <v>49039.2</v>
      </c>
      <c r="H195" s="24">
        <v>426.0</v>
      </c>
      <c r="I195" s="24">
        <v>0.5425</v>
      </c>
      <c r="J195" s="24">
        <v>210.0</v>
      </c>
      <c r="K195" s="24">
        <v>654.0</v>
      </c>
      <c r="L195" s="1">
        <f t="shared" si="3"/>
        <v>444</v>
      </c>
      <c r="M195" s="1">
        <f t="shared" si="4"/>
        <v>216</v>
      </c>
      <c r="N195" s="1">
        <f t="shared" si="5"/>
        <v>0.4891891892</v>
      </c>
      <c r="O195" s="24">
        <v>0.5425</v>
      </c>
      <c r="T195" s="8"/>
      <c r="U195" s="24">
        <v>210.0</v>
      </c>
      <c r="V195" s="1">
        <f t="shared" si="6"/>
        <v>555</v>
      </c>
      <c r="W195" s="26">
        <f t="shared" si="7"/>
        <v>154.5</v>
      </c>
      <c r="X195" s="75">
        <f t="shared" si="8"/>
        <v>-350.6444276</v>
      </c>
      <c r="Y195" s="76">
        <f t="shared" si="9"/>
        <v>375.5081501</v>
      </c>
      <c r="Z195" s="77">
        <f t="shared" si="10"/>
        <v>375.5081501</v>
      </c>
      <c r="AA195" s="78">
        <f t="shared" si="11"/>
        <v>0.3982128831</v>
      </c>
      <c r="AB195" s="1">
        <f t="shared" si="12"/>
        <v>0.5354543243</v>
      </c>
      <c r="AC195" s="1">
        <f t="shared" si="13"/>
        <v>73389.62392</v>
      </c>
      <c r="AD195" s="8">
        <f t="shared" si="14"/>
        <v>51372.73674</v>
      </c>
      <c r="AE195" s="75">
        <f t="shared" si="15"/>
        <v>49039.2</v>
      </c>
      <c r="AF195" s="1">
        <f t="shared" si="16"/>
        <v>2333.536745</v>
      </c>
      <c r="AG195" s="6"/>
      <c r="AH195" s="80">
        <f t="shared" si="17"/>
        <v>6514.694279</v>
      </c>
      <c r="AI195" s="81">
        <f t="shared" si="18"/>
        <v>-40114.69428</v>
      </c>
      <c r="AJ195" s="81">
        <f t="shared" si="19"/>
        <v>-16114.69428</v>
      </c>
      <c r="AK195" s="82">
        <f t="shared" si="20"/>
        <v>-16114.69428</v>
      </c>
      <c r="AL195" s="82">
        <f t="shared" si="21"/>
        <v>-22114.69428</v>
      </c>
      <c r="AM195" s="82">
        <f t="shared" si="22"/>
        <v>-37781.15753</v>
      </c>
      <c r="AN195" s="83">
        <f t="shared" si="23"/>
        <v>-13781.15753</v>
      </c>
      <c r="AO195" s="82">
        <f t="shared" si="24"/>
        <v>-13781.15753</v>
      </c>
      <c r="AP195" s="82">
        <f t="shared" si="25"/>
        <v>-19781.15753</v>
      </c>
      <c r="AQ195" s="13"/>
    </row>
    <row r="196" ht="15.75" customHeight="1">
      <c r="A196" s="23" t="s">
        <v>320</v>
      </c>
      <c r="B196" s="23" t="s">
        <v>202</v>
      </c>
      <c r="C196" s="23" t="s">
        <v>43</v>
      </c>
      <c r="D196" s="24">
        <v>2.0</v>
      </c>
      <c r="E196" s="24">
        <v>1100.0</v>
      </c>
      <c r="F196" s="24">
        <f t="shared" si="1"/>
        <v>0.973</v>
      </c>
      <c r="G196" s="6">
        <f t="shared" si="2"/>
        <v>12843.6</v>
      </c>
      <c r="H196" s="24">
        <v>538.0</v>
      </c>
      <c r="I196" s="24">
        <v>0.5808</v>
      </c>
      <c r="J196" s="24">
        <v>225.0</v>
      </c>
      <c r="K196" s="24">
        <v>1033.0</v>
      </c>
      <c r="L196" s="1">
        <f t="shared" si="3"/>
        <v>808</v>
      </c>
      <c r="M196" s="1">
        <f t="shared" si="4"/>
        <v>313</v>
      </c>
      <c r="N196" s="1">
        <f t="shared" si="5"/>
        <v>0.4099009901</v>
      </c>
      <c r="O196" s="24">
        <v>0.5808</v>
      </c>
      <c r="T196" s="8"/>
      <c r="U196" s="24">
        <v>225.0</v>
      </c>
      <c r="V196" s="1">
        <f t="shared" si="6"/>
        <v>1010</v>
      </c>
      <c r="W196" s="26">
        <f t="shared" si="7"/>
        <v>124</v>
      </c>
      <c r="X196" s="75">
        <f t="shared" si="8"/>
        <v>-638.109679</v>
      </c>
      <c r="Y196" s="76">
        <f t="shared" si="9"/>
        <v>604.776093</v>
      </c>
      <c r="Z196" s="77">
        <f t="shared" si="10"/>
        <v>604.776093</v>
      </c>
      <c r="AA196" s="78">
        <f t="shared" si="11"/>
        <v>0.4760159337</v>
      </c>
      <c r="AB196" s="1">
        <f t="shared" si="12"/>
        <v>0.4738809901</v>
      </c>
      <c r="AC196" s="1">
        <f t="shared" si="13"/>
        <v>104606.0412</v>
      </c>
      <c r="AD196" s="8">
        <f t="shared" si="14"/>
        <v>73224.22885</v>
      </c>
      <c r="AE196" s="75">
        <f t="shared" si="15"/>
        <v>12843.6</v>
      </c>
      <c r="AF196" s="1">
        <f t="shared" si="16"/>
        <v>60380.62885</v>
      </c>
      <c r="AG196" s="6"/>
      <c r="AH196" s="80">
        <f t="shared" si="17"/>
        <v>5765.552046</v>
      </c>
      <c r="AI196" s="81">
        <f t="shared" si="18"/>
        <v>-39365.55205</v>
      </c>
      <c r="AJ196" s="81">
        <f t="shared" si="19"/>
        <v>-15365.55205</v>
      </c>
      <c r="AK196" s="82">
        <f t="shared" si="20"/>
        <v>-15365.55205</v>
      </c>
      <c r="AL196" s="82">
        <f t="shared" si="21"/>
        <v>-21365.55205</v>
      </c>
      <c r="AM196" s="82">
        <f t="shared" si="22"/>
        <v>21015.0768</v>
      </c>
      <c r="AN196" s="83">
        <f t="shared" si="23"/>
        <v>45015.0768</v>
      </c>
      <c r="AO196" s="82">
        <f t="shared" si="24"/>
        <v>45015.0768</v>
      </c>
      <c r="AP196" s="82">
        <f t="shared" si="25"/>
        <v>39015.0768</v>
      </c>
      <c r="AQ196" s="13"/>
    </row>
    <row r="197" ht="15.75" customHeight="1">
      <c r="A197" s="23" t="s">
        <v>321</v>
      </c>
      <c r="B197" s="23" t="s">
        <v>322</v>
      </c>
      <c r="C197" s="23" t="s">
        <v>43</v>
      </c>
      <c r="D197" s="24">
        <v>2.0</v>
      </c>
      <c r="E197" s="24">
        <v>1100.0</v>
      </c>
      <c r="F197" s="24">
        <f t="shared" si="1"/>
        <v>0.973</v>
      </c>
      <c r="G197" s="6">
        <f t="shared" si="2"/>
        <v>12843.6</v>
      </c>
      <c r="H197" s="24">
        <v>142.0</v>
      </c>
      <c r="I197" s="24">
        <v>0.0822</v>
      </c>
      <c r="J197" s="24">
        <v>111.0</v>
      </c>
      <c r="K197" s="24">
        <v>148.0</v>
      </c>
      <c r="L197" s="1">
        <f t="shared" si="3"/>
        <v>37</v>
      </c>
      <c r="M197" s="1">
        <f t="shared" si="4"/>
        <v>31</v>
      </c>
      <c r="N197" s="1">
        <f t="shared" si="5"/>
        <v>0.7702702703</v>
      </c>
      <c r="O197" s="24">
        <v>0.0822</v>
      </c>
      <c r="T197" s="8"/>
      <c r="U197" s="24">
        <v>111.0</v>
      </c>
      <c r="V197" s="1">
        <f t="shared" si="6"/>
        <v>46.25</v>
      </c>
      <c r="W197" s="26">
        <f t="shared" si="7"/>
        <v>106.375</v>
      </c>
      <c r="X197" s="75">
        <f t="shared" si="8"/>
        <v>-29.22036897</v>
      </c>
      <c r="Y197" s="76">
        <f t="shared" si="9"/>
        <v>78.04234584</v>
      </c>
      <c r="Z197" s="77">
        <f t="shared" si="10"/>
        <v>111</v>
      </c>
      <c r="AA197" s="78">
        <f t="shared" si="11"/>
        <v>0.1</v>
      </c>
      <c r="AB197" s="1">
        <f t="shared" si="12"/>
        <v>0.77146</v>
      </c>
      <c r="AC197" s="1">
        <f t="shared" si="13"/>
        <v>31255.7019</v>
      </c>
      <c r="AD197" s="8">
        <f t="shared" si="14"/>
        <v>21878.99133</v>
      </c>
      <c r="AE197" s="75">
        <f t="shared" si="15"/>
        <v>12843.6</v>
      </c>
      <c r="AF197" s="1">
        <f t="shared" si="16"/>
        <v>9035.39133</v>
      </c>
      <c r="AG197" s="6"/>
      <c r="AH197" s="80">
        <f t="shared" si="17"/>
        <v>9386.096667</v>
      </c>
      <c r="AI197" s="81">
        <f t="shared" si="18"/>
        <v>-42986.09667</v>
      </c>
      <c r="AJ197" s="81">
        <f t="shared" si="19"/>
        <v>-18986.09667</v>
      </c>
      <c r="AK197" s="82">
        <f t="shared" si="20"/>
        <v>-18986.09667</v>
      </c>
      <c r="AL197" s="82">
        <f t="shared" si="21"/>
        <v>-24986.09667</v>
      </c>
      <c r="AM197" s="82">
        <f t="shared" si="22"/>
        <v>-33950.70534</v>
      </c>
      <c r="AN197" s="83">
        <f t="shared" si="23"/>
        <v>-9950.705337</v>
      </c>
      <c r="AO197" s="82">
        <f t="shared" si="24"/>
        <v>-9950.705337</v>
      </c>
      <c r="AP197" s="82">
        <f t="shared" si="25"/>
        <v>-15950.70534</v>
      </c>
      <c r="AQ197" s="13"/>
    </row>
    <row r="198" ht="15.75" customHeight="1">
      <c r="A198" s="23" t="s">
        <v>323</v>
      </c>
      <c r="B198" s="23" t="s">
        <v>319</v>
      </c>
      <c r="C198" s="23" t="s">
        <v>52</v>
      </c>
      <c r="D198" s="24">
        <v>1.0</v>
      </c>
      <c r="E198" s="24">
        <v>3000.0</v>
      </c>
      <c r="F198" s="24">
        <f t="shared" si="1"/>
        <v>0.973</v>
      </c>
      <c r="G198" s="6">
        <f t="shared" si="2"/>
        <v>35028</v>
      </c>
      <c r="H198" s="24">
        <v>621.0</v>
      </c>
      <c r="I198" s="24">
        <v>0.3479</v>
      </c>
      <c r="J198" s="24">
        <v>133.0</v>
      </c>
      <c r="K198" s="24">
        <v>1040.0</v>
      </c>
      <c r="L198" s="1">
        <f t="shared" si="3"/>
        <v>907</v>
      </c>
      <c r="M198" s="1">
        <f t="shared" si="4"/>
        <v>488</v>
      </c>
      <c r="N198" s="1">
        <f t="shared" si="5"/>
        <v>0.530429989</v>
      </c>
      <c r="O198" s="24">
        <v>0.3479</v>
      </c>
      <c r="T198" s="8"/>
      <c r="U198" s="24">
        <v>133.0</v>
      </c>
      <c r="V198" s="1">
        <f t="shared" si="6"/>
        <v>1133.75</v>
      </c>
      <c r="W198" s="26">
        <f t="shared" si="7"/>
        <v>19.625</v>
      </c>
      <c r="X198" s="75">
        <f t="shared" si="8"/>
        <v>-716.2939095</v>
      </c>
      <c r="Y198" s="76">
        <f t="shared" si="9"/>
        <v>619.0920994</v>
      </c>
      <c r="Z198" s="77">
        <f t="shared" si="10"/>
        <v>619.0920994</v>
      </c>
      <c r="AA198" s="78">
        <f t="shared" si="11"/>
        <v>0.528747166</v>
      </c>
      <c r="AB198" s="1">
        <f t="shared" si="12"/>
        <v>0.4321494928</v>
      </c>
      <c r="AC198" s="1">
        <f t="shared" si="13"/>
        <v>97652.22293</v>
      </c>
      <c r="AD198" s="8">
        <f t="shared" si="14"/>
        <v>68356.55605</v>
      </c>
      <c r="AE198" s="75">
        <f t="shared" si="15"/>
        <v>35028</v>
      </c>
      <c r="AF198" s="1">
        <f t="shared" si="16"/>
        <v>33328.55605</v>
      </c>
      <c r="AG198" s="6"/>
      <c r="AH198" s="80">
        <f t="shared" si="17"/>
        <v>5257.818829</v>
      </c>
      <c r="AI198" s="81">
        <f t="shared" si="18"/>
        <v>-38857.81883</v>
      </c>
      <c r="AJ198" s="81">
        <f t="shared" si="19"/>
        <v>-14857.81883</v>
      </c>
      <c r="AK198" s="82">
        <f t="shared" si="20"/>
        <v>-14857.81883</v>
      </c>
      <c r="AL198" s="82">
        <f t="shared" si="21"/>
        <v>-20857.81883</v>
      </c>
      <c r="AM198" s="82">
        <f t="shared" si="22"/>
        <v>-5529.262779</v>
      </c>
      <c r="AN198" s="83">
        <f t="shared" si="23"/>
        <v>18470.73722</v>
      </c>
      <c r="AO198" s="82">
        <f t="shared" si="24"/>
        <v>18470.73722</v>
      </c>
      <c r="AP198" s="82">
        <f t="shared" si="25"/>
        <v>12470.73722</v>
      </c>
      <c r="AQ198" s="13"/>
    </row>
    <row r="199" ht="15.75" customHeight="1">
      <c r="A199" s="23" t="s">
        <v>324</v>
      </c>
      <c r="B199" s="23" t="s">
        <v>319</v>
      </c>
      <c r="C199" s="23" t="s">
        <v>52</v>
      </c>
      <c r="D199" s="24">
        <v>2.0</v>
      </c>
      <c r="E199" s="24">
        <v>3900.0</v>
      </c>
      <c r="F199" s="24">
        <f t="shared" si="1"/>
        <v>0.973</v>
      </c>
      <c r="G199" s="6">
        <f t="shared" si="2"/>
        <v>45536.4</v>
      </c>
      <c r="H199" s="24">
        <v>535.0</v>
      </c>
      <c r="I199" s="24">
        <v>0.4767</v>
      </c>
      <c r="J199" s="24">
        <v>231.0</v>
      </c>
      <c r="K199" s="24">
        <v>888.0</v>
      </c>
      <c r="L199" s="1">
        <f t="shared" si="3"/>
        <v>657</v>
      </c>
      <c r="M199" s="1">
        <f t="shared" si="4"/>
        <v>304</v>
      </c>
      <c r="N199" s="1">
        <f t="shared" si="5"/>
        <v>0.4701674277</v>
      </c>
      <c r="O199" s="24">
        <v>0.4767</v>
      </c>
      <c r="T199" s="8"/>
      <c r="U199" s="24">
        <v>231.0</v>
      </c>
      <c r="V199" s="1">
        <f t="shared" si="6"/>
        <v>821.25</v>
      </c>
      <c r="W199" s="26">
        <f t="shared" si="7"/>
        <v>148.875</v>
      </c>
      <c r="X199" s="75">
        <f t="shared" si="8"/>
        <v>-518.8589841</v>
      </c>
      <c r="Y199" s="76">
        <f t="shared" si="9"/>
        <v>515.7789519</v>
      </c>
      <c r="Z199" s="77">
        <f t="shared" si="10"/>
        <v>515.7789519</v>
      </c>
      <c r="AA199" s="78">
        <f t="shared" si="11"/>
        <v>0.4467628029</v>
      </c>
      <c r="AB199" s="1">
        <f t="shared" si="12"/>
        <v>0.4970319178</v>
      </c>
      <c r="AC199" s="1">
        <f t="shared" si="13"/>
        <v>93570.88959</v>
      </c>
      <c r="AD199" s="8">
        <f t="shared" si="14"/>
        <v>65499.62271</v>
      </c>
      <c r="AE199" s="75">
        <f t="shared" si="15"/>
        <v>45536.4</v>
      </c>
      <c r="AF199" s="1">
        <f t="shared" si="16"/>
        <v>19963.22271</v>
      </c>
      <c r="AG199" s="6"/>
      <c r="AH199" s="80">
        <f t="shared" si="17"/>
        <v>6047.221667</v>
      </c>
      <c r="AI199" s="81">
        <f t="shared" si="18"/>
        <v>-39647.22167</v>
      </c>
      <c r="AJ199" s="81">
        <f t="shared" si="19"/>
        <v>-15647.22167</v>
      </c>
      <c r="AK199" s="82">
        <f t="shared" si="20"/>
        <v>-15647.22167</v>
      </c>
      <c r="AL199" s="82">
        <f t="shared" si="21"/>
        <v>-21647.22167</v>
      </c>
      <c r="AM199" s="82">
        <f t="shared" si="22"/>
        <v>-19683.99896</v>
      </c>
      <c r="AN199" s="83">
        <f t="shared" si="23"/>
        <v>4316.001044</v>
      </c>
      <c r="AO199" s="82">
        <f t="shared" si="24"/>
        <v>4316.001044</v>
      </c>
      <c r="AP199" s="82">
        <f t="shared" si="25"/>
        <v>-1683.998956</v>
      </c>
      <c r="AQ199" s="13"/>
    </row>
    <row r="200" ht="15.75" customHeight="1">
      <c r="A200" s="23" t="s">
        <v>325</v>
      </c>
      <c r="B200" s="23" t="s">
        <v>227</v>
      </c>
      <c r="C200" s="23" t="s">
        <v>52</v>
      </c>
      <c r="D200" s="24">
        <v>2.0</v>
      </c>
      <c r="E200" s="24">
        <v>1480.0</v>
      </c>
      <c r="F200" s="24">
        <f t="shared" si="1"/>
        <v>0.973</v>
      </c>
      <c r="G200" s="6">
        <f t="shared" si="2"/>
        <v>17280.48</v>
      </c>
      <c r="H200" s="24">
        <v>249.0</v>
      </c>
      <c r="I200" s="24">
        <v>0.4411</v>
      </c>
      <c r="J200" s="24">
        <v>175.0</v>
      </c>
      <c r="K200" s="24">
        <v>310.0</v>
      </c>
      <c r="L200" s="1">
        <f t="shared" si="3"/>
        <v>135</v>
      </c>
      <c r="M200" s="1">
        <f t="shared" si="4"/>
        <v>74</v>
      </c>
      <c r="N200" s="1">
        <f t="shared" si="5"/>
        <v>0.5385185185</v>
      </c>
      <c r="O200" s="24">
        <v>0.4411</v>
      </c>
      <c r="T200" s="8"/>
      <c r="U200" s="24">
        <v>175.0</v>
      </c>
      <c r="V200" s="1">
        <f t="shared" si="6"/>
        <v>168.75</v>
      </c>
      <c r="W200" s="26">
        <f t="shared" si="7"/>
        <v>158.125</v>
      </c>
      <c r="X200" s="75">
        <f t="shared" si="8"/>
        <v>-106.6148597</v>
      </c>
      <c r="Y200" s="76">
        <f t="shared" si="9"/>
        <v>169.7490997</v>
      </c>
      <c r="Z200" s="77">
        <f t="shared" si="10"/>
        <v>175</v>
      </c>
      <c r="AA200" s="78">
        <f t="shared" si="11"/>
        <v>0.1</v>
      </c>
      <c r="AB200" s="1">
        <f t="shared" si="12"/>
        <v>0.77146</v>
      </c>
      <c r="AC200" s="1">
        <f t="shared" si="13"/>
        <v>49277.0075</v>
      </c>
      <c r="AD200" s="8">
        <f t="shared" si="14"/>
        <v>34493.90525</v>
      </c>
      <c r="AE200" s="75">
        <f t="shared" si="15"/>
        <v>17280.48</v>
      </c>
      <c r="AF200" s="1">
        <f t="shared" si="16"/>
        <v>17213.42525</v>
      </c>
      <c r="AG200" s="6"/>
      <c r="AH200" s="80">
        <f t="shared" si="17"/>
        <v>9386.096667</v>
      </c>
      <c r="AI200" s="81">
        <f t="shared" si="18"/>
        <v>-42986.09667</v>
      </c>
      <c r="AJ200" s="81">
        <f t="shared" si="19"/>
        <v>-18986.09667</v>
      </c>
      <c r="AK200" s="82">
        <f t="shared" si="20"/>
        <v>-18986.09667</v>
      </c>
      <c r="AL200" s="82">
        <f t="shared" si="21"/>
        <v>-24986.09667</v>
      </c>
      <c r="AM200" s="82">
        <f t="shared" si="22"/>
        <v>-25772.67142</v>
      </c>
      <c r="AN200" s="83">
        <f t="shared" si="23"/>
        <v>-1772.671417</v>
      </c>
      <c r="AO200" s="82">
        <f t="shared" si="24"/>
        <v>-1772.671417</v>
      </c>
      <c r="AP200" s="82">
        <f t="shared" si="25"/>
        <v>-7772.671417</v>
      </c>
      <c r="AQ200" s="13"/>
    </row>
    <row r="201" ht="15.75" customHeight="1">
      <c r="A201" s="23" t="s">
        <v>326</v>
      </c>
      <c r="B201" s="23" t="s">
        <v>327</v>
      </c>
      <c r="C201" s="23" t="s">
        <v>43</v>
      </c>
      <c r="D201" s="24">
        <v>1.0</v>
      </c>
      <c r="E201" s="24">
        <v>650.0</v>
      </c>
      <c r="F201" s="24">
        <f t="shared" si="1"/>
        <v>0.973</v>
      </c>
      <c r="G201" s="6">
        <f t="shared" si="2"/>
        <v>7589.4</v>
      </c>
      <c r="H201" s="24">
        <v>107.0</v>
      </c>
      <c r="I201" s="24">
        <v>0.4795</v>
      </c>
      <c r="J201" s="24">
        <v>80.0</v>
      </c>
      <c r="K201" s="24">
        <v>156.0</v>
      </c>
      <c r="L201" s="1">
        <f t="shared" si="3"/>
        <v>76</v>
      </c>
      <c r="M201" s="1">
        <f t="shared" si="4"/>
        <v>27</v>
      </c>
      <c r="N201" s="1">
        <f t="shared" si="5"/>
        <v>0.3842105263</v>
      </c>
      <c r="O201" s="24">
        <v>0.4795</v>
      </c>
      <c r="T201" s="8"/>
      <c r="U201" s="24">
        <v>80.0</v>
      </c>
      <c r="V201" s="1">
        <f t="shared" si="6"/>
        <v>95</v>
      </c>
      <c r="W201" s="26">
        <f t="shared" si="7"/>
        <v>70.5</v>
      </c>
      <c r="X201" s="75">
        <f t="shared" si="8"/>
        <v>-60.02021734</v>
      </c>
      <c r="Y201" s="76">
        <f t="shared" si="9"/>
        <v>86.30319687</v>
      </c>
      <c r="Z201" s="77">
        <f t="shared" si="10"/>
        <v>86.30319687</v>
      </c>
      <c r="AA201" s="78">
        <f t="shared" si="11"/>
        <v>0.1663494407</v>
      </c>
      <c r="AB201" s="1">
        <f t="shared" si="12"/>
        <v>0.7189510526</v>
      </c>
      <c r="AC201" s="1">
        <f t="shared" si="13"/>
        <v>22647.43759</v>
      </c>
      <c r="AD201" s="8">
        <f t="shared" si="14"/>
        <v>15853.20632</v>
      </c>
      <c r="AE201" s="75">
        <f t="shared" si="15"/>
        <v>7589.4</v>
      </c>
      <c r="AF201" s="1">
        <f t="shared" si="16"/>
        <v>8263.806316</v>
      </c>
      <c r="AG201" s="6"/>
      <c r="AH201" s="80">
        <f t="shared" si="17"/>
        <v>8747.237807</v>
      </c>
      <c r="AI201" s="81">
        <f t="shared" si="18"/>
        <v>-42347.23781</v>
      </c>
      <c r="AJ201" s="81">
        <f t="shared" si="19"/>
        <v>-18347.23781</v>
      </c>
      <c r="AK201" s="82">
        <f t="shared" si="20"/>
        <v>-18347.23781</v>
      </c>
      <c r="AL201" s="82">
        <f t="shared" si="21"/>
        <v>-24347.23781</v>
      </c>
      <c r="AM201" s="82">
        <f t="shared" si="22"/>
        <v>-34083.43149</v>
      </c>
      <c r="AN201" s="83">
        <f t="shared" si="23"/>
        <v>-10083.43149</v>
      </c>
      <c r="AO201" s="82">
        <f t="shared" si="24"/>
        <v>-10083.43149</v>
      </c>
      <c r="AP201" s="82">
        <f t="shared" si="25"/>
        <v>-16083.43149</v>
      </c>
      <c r="AQ201" s="13"/>
    </row>
    <row r="202" ht="15.75" customHeight="1">
      <c r="A202" s="23" t="s">
        <v>328</v>
      </c>
      <c r="B202" s="23" t="s">
        <v>327</v>
      </c>
      <c r="C202" s="23" t="s">
        <v>43</v>
      </c>
      <c r="D202" s="24">
        <v>2.0</v>
      </c>
      <c r="E202" s="24">
        <v>920.0</v>
      </c>
      <c r="F202" s="24">
        <f t="shared" si="1"/>
        <v>0.973</v>
      </c>
      <c r="G202" s="6">
        <f t="shared" si="2"/>
        <v>10741.92</v>
      </c>
      <c r="H202" s="24">
        <v>147.0</v>
      </c>
      <c r="I202" s="24">
        <v>0.4137</v>
      </c>
      <c r="J202" s="24">
        <v>108.0</v>
      </c>
      <c r="K202" s="24">
        <v>205.0</v>
      </c>
      <c r="L202" s="1">
        <f t="shared" si="3"/>
        <v>97</v>
      </c>
      <c r="M202" s="1">
        <f t="shared" si="4"/>
        <v>39</v>
      </c>
      <c r="N202" s="1">
        <f t="shared" si="5"/>
        <v>0.4216494845</v>
      </c>
      <c r="O202" s="24">
        <v>0.4137</v>
      </c>
      <c r="T202" s="8"/>
      <c r="U202" s="24">
        <v>108.0</v>
      </c>
      <c r="V202" s="1">
        <f t="shared" si="6"/>
        <v>121.25</v>
      </c>
      <c r="W202" s="26">
        <f t="shared" si="7"/>
        <v>95.875</v>
      </c>
      <c r="X202" s="75">
        <f t="shared" si="8"/>
        <v>-76.60475107</v>
      </c>
      <c r="Y202" s="76">
        <f t="shared" si="9"/>
        <v>113.0975013</v>
      </c>
      <c r="Z202" s="77">
        <f t="shared" si="10"/>
        <v>113.0975013</v>
      </c>
      <c r="AA202" s="78">
        <f t="shared" si="11"/>
        <v>0.1420412475</v>
      </c>
      <c r="AB202" s="1">
        <f t="shared" si="12"/>
        <v>0.7381885567</v>
      </c>
      <c r="AC202" s="1">
        <f t="shared" si="13"/>
        <v>30472.85765</v>
      </c>
      <c r="AD202" s="8">
        <f t="shared" si="14"/>
        <v>21331.00035</v>
      </c>
      <c r="AE202" s="75">
        <f t="shared" si="15"/>
        <v>10741.92</v>
      </c>
      <c r="AF202" s="1">
        <f t="shared" si="16"/>
        <v>10589.08035</v>
      </c>
      <c r="AG202" s="6"/>
      <c r="AH202" s="80">
        <f t="shared" si="17"/>
        <v>8981.294107</v>
      </c>
      <c r="AI202" s="81">
        <f t="shared" si="18"/>
        <v>-42581.29411</v>
      </c>
      <c r="AJ202" s="81">
        <f t="shared" si="19"/>
        <v>-18581.29411</v>
      </c>
      <c r="AK202" s="82">
        <f t="shared" si="20"/>
        <v>-18581.29411</v>
      </c>
      <c r="AL202" s="82">
        <f t="shared" si="21"/>
        <v>-24581.29411</v>
      </c>
      <c r="AM202" s="82">
        <f t="shared" si="22"/>
        <v>-31992.21375</v>
      </c>
      <c r="AN202" s="83">
        <f t="shared" si="23"/>
        <v>-7992.213754</v>
      </c>
      <c r="AO202" s="82">
        <f t="shared" si="24"/>
        <v>-7992.213754</v>
      </c>
      <c r="AP202" s="82">
        <f t="shared" si="25"/>
        <v>-13992.21375</v>
      </c>
      <c r="AQ202" s="13"/>
    </row>
    <row r="203" ht="15.75" customHeight="1">
      <c r="A203" s="23" t="s">
        <v>329</v>
      </c>
      <c r="B203" s="23" t="s">
        <v>327</v>
      </c>
      <c r="C203" s="23" t="s">
        <v>52</v>
      </c>
      <c r="D203" s="24">
        <v>1.0</v>
      </c>
      <c r="E203" s="24">
        <v>880.0</v>
      </c>
      <c r="F203" s="24">
        <f t="shared" si="1"/>
        <v>0.973</v>
      </c>
      <c r="G203" s="6">
        <f t="shared" si="2"/>
        <v>10274.88</v>
      </c>
      <c r="H203" s="24">
        <v>246.0</v>
      </c>
      <c r="I203" s="24">
        <v>0.4438</v>
      </c>
      <c r="J203" s="24">
        <v>145.0</v>
      </c>
      <c r="K203" s="24">
        <v>333.0</v>
      </c>
      <c r="L203" s="1">
        <f t="shared" si="3"/>
        <v>188</v>
      </c>
      <c r="M203" s="1">
        <f t="shared" si="4"/>
        <v>101</v>
      </c>
      <c r="N203" s="1">
        <f t="shared" si="5"/>
        <v>0.529787234</v>
      </c>
      <c r="O203" s="24">
        <v>0.4438</v>
      </c>
      <c r="T203" s="8"/>
      <c r="U203" s="24">
        <v>145.0</v>
      </c>
      <c r="V203" s="1">
        <f t="shared" si="6"/>
        <v>235</v>
      </c>
      <c r="W203" s="26">
        <f t="shared" si="7"/>
        <v>121.5</v>
      </c>
      <c r="X203" s="75">
        <f t="shared" si="8"/>
        <v>-148.4710639</v>
      </c>
      <c r="Y203" s="76">
        <f t="shared" si="9"/>
        <v>187.039487</v>
      </c>
      <c r="Z203" s="77">
        <f t="shared" si="10"/>
        <v>187.039487</v>
      </c>
      <c r="AA203" s="78">
        <f t="shared" si="11"/>
        <v>0.278891434</v>
      </c>
      <c r="AB203" s="1">
        <f t="shared" si="12"/>
        <v>0.6298853191</v>
      </c>
      <c r="AC203" s="1">
        <f t="shared" si="13"/>
        <v>43001.90084</v>
      </c>
      <c r="AD203" s="8">
        <f t="shared" si="14"/>
        <v>30101.33059</v>
      </c>
      <c r="AE203" s="75">
        <f t="shared" si="15"/>
        <v>10274.88</v>
      </c>
      <c r="AF203" s="1">
        <f t="shared" si="16"/>
        <v>19826.45059</v>
      </c>
      <c r="AG203" s="6"/>
      <c r="AH203" s="80">
        <f t="shared" si="17"/>
        <v>7663.604716</v>
      </c>
      <c r="AI203" s="81">
        <f t="shared" si="18"/>
        <v>-41263.60472</v>
      </c>
      <c r="AJ203" s="81">
        <f t="shared" si="19"/>
        <v>-17263.60472</v>
      </c>
      <c r="AK203" s="82">
        <f t="shared" si="20"/>
        <v>-17263.60472</v>
      </c>
      <c r="AL203" s="82">
        <f t="shared" si="21"/>
        <v>-23263.60472</v>
      </c>
      <c r="AM203" s="82">
        <f t="shared" si="22"/>
        <v>-21437.15413</v>
      </c>
      <c r="AN203" s="83">
        <f t="shared" si="23"/>
        <v>2562.84587</v>
      </c>
      <c r="AO203" s="82">
        <f t="shared" si="24"/>
        <v>2562.84587</v>
      </c>
      <c r="AP203" s="82">
        <f t="shared" si="25"/>
        <v>-3437.15413</v>
      </c>
      <c r="AQ203" s="13"/>
    </row>
    <row r="204" ht="15.75" customHeight="1">
      <c r="A204" s="23" t="s">
        <v>330</v>
      </c>
      <c r="B204" s="23" t="s">
        <v>327</v>
      </c>
      <c r="C204" s="23" t="s">
        <v>52</v>
      </c>
      <c r="D204" s="24">
        <v>2.0</v>
      </c>
      <c r="E204" s="24">
        <v>1200.0</v>
      </c>
      <c r="F204" s="24">
        <f t="shared" si="1"/>
        <v>0.973</v>
      </c>
      <c r="G204" s="6">
        <f t="shared" si="2"/>
        <v>14011.2</v>
      </c>
      <c r="H204" s="24">
        <v>169.0</v>
      </c>
      <c r="I204" s="24">
        <v>0.6192</v>
      </c>
      <c r="J204" s="24">
        <v>160.0</v>
      </c>
      <c r="K204" s="24">
        <v>310.0</v>
      </c>
      <c r="L204" s="1">
        <f t="shared" si="3"/>
        <v>150</v>
      </c>
      <c r="M204" s="1">
        <f t="shared" si="4"/>
        <v>9</v>
      </c>
      <c r="N204" s="1">
        <f t="shared" si="5"/>
        <v>0.148</v>
      </c>
      <c r="O204" s="24">
        <v>0.6192</v>
      </c>
      <c r="T204" s="8"/>
      <c r="U204" s="24">
        <v>160.0</v>
      </c>
      <c r="V204" s="1">
        <f t="shared" si="6"/>
        <v>187.5</v>
      </c>
      <c r="W204" s="26">
        <f t="shared" si="7"/>
        <v>141.25</v>
      </c>
      <c r="X204" s="75">
        <f t="shared" si="8"/>
        <v>-118.4609553</v>
      </c>
      <c r="Y204" s="76">
        <f t="shared" si="9"/>
        <v>171.3878886</v>
      </c>
      <c r="Z204" s="77">
        <f t="shared" si="10"/>
        <v>171.3878886</v>
      </c>
      <c r="AA204" s="78">
        <f t="shared" si="11"/>
        <v>0.1607354056</v>
      </c>
      <c r="AB204" s="1">
        <f t="shared" si="12"/>
        <v>0.723394</v>
      </c>
      <c r="AC204" s="1">
        <f t="shared" si="13"/>
        <v>45253.05414</v>
      </c>
      <c r="AD204" s="8">
        <f t="shared" si="14"/>
        <v>31677.1379</v>
      </c>
      <c r="AE204" s="75">
        <f t="shared" si="15"/>
        <v>14011.2</v>
      </c>
      <c r="AF204" s="1">
        <f t="shared" si="16"/>
        <v>17665.9379</v>
      </c>
      <c r="AG204" s="6"/>
      <c r="AH204" s="80">
        <f t="shared" si="17"/>
        <v>8801.293667</v>
      </c>
      <c r="AI204" s="81">
        <f t="shared" si="18"/>
        <v>-42401.29367</v>
      </c>
      <c r="AJ204" s="81">
        <f t="shared" si="19"/>
        <v>-18401.29367</v>
      </c>
      <c r="AK204" s="82">
        <f t="shared" si="20"/>
        <v>-18401.29367</v>
      </c>
      <c r="AL204" s="82">
        <f t="shared" si="21"/>
        <v>-24401.29367</v>
      </c>
      <c r="AM204" s="82">
        <f t="shared" si="22"/>
        <v>-24735.35577</v>
      </c>
      <c r="AN204" s="83">
        <f t="shared" si="23"/>
        <v>-735.3557675</v>
      </c>
      <c r="AO204" s="82">
        <f t="shared" si="24"/>
        <v>-735.3557675</v>
      </c>
      <c r="AP204" s="82">
        <f t="shared" si="25"/>
        <v>-6735.355768</v>
      </c>
      <c r="AQ204" s="13"/>
    </row>
    <row r="205" ht="15.75" customHeight="1">
      <c r="A205" s="23" t="s">
        <v>331</v>
      </c>
      <c r="B205" s="23" t="s">
        <v>233</v>
      </c>
      <c r="C205" s="23" t="s">
        <v>43</v>
      </c>
      <c r="D205" s="24">
        <v>1.0</v>
      </c>
      <c r="E205" s="24">
        <v>1000.0</v>
      </c>
      <c r="F205" s="24">
        <f t="shared" si="1"/>
        <v>0.973</v>
      </c>
      <c r="G205" s="6">
        <f t="shared" si="2"/>
        <v>11676</v>
      </c>
      <c r="H205" s="24">
        <v>174.0</v>
      </c>
      <c r="I205" s="24">
        <v>0.5479</v>
      </c>
      <c r="J205" s="24">
        <v>95.0</v>
      </c>
      <c r="K205" s="24">
        <v>280.0</v>
      </c>
      <c r="L205" s="1">
        <f t="shared" si="3"/>
        <v>185</v>
      </c>
      <c r="M205" s="1">
        <f t="shared" si="4"/>
        <v>79</v>
      </c>
      <c r="N205" s="1">
        <f t="shared" si="5"/>
        <v>0.4416216216</v>
      </c>
      <c r="O205" s="24">
        <v>0.5479</v>
      </c>
      <c r="T205" s="8"/>
      <c r="U205" s="24">
        <v>95.0</v>
      </c>
      <c r="V205" s="1">
        <f t="shared" si="6"/>
        <v>231.25</v>
      </c>
      <c r="W205" s="26">
        <f t="shared" si="7"/>
        <v>71.875</v>
      </c>
      <c r="X205" s="75">
        <f t="shared" si="8"/>
        <v>-146.1018448</v>
      </c>
      <c r="Y205" s="76">
        <f t="shared" si="9"/>
        <v>160.2117292</v>
      </c>
      <c r="Z205" s="77">
        <f t="shared" si="10"/>
        <v>160.2117292</v>
      </c>
      <c r="AA205" s="78">
        <f t="shared" si="11"/>
        <v>0.3819966669</v>
      </c>
      <c r="AB205" s="1">
        <f t="shared" si="12"/>
        <v>0.5482878378</v>
      </c>
      <c r="AC205" s="1">
        <f t="shared" si="13"/>
        <v>32062.38205</v>
      </c>
      <c r="AD205" s="8">
        <f t="shared" si="14"/>
        <v>22443.66744</v>
      </c>
      <c r="AE205" s="75">
        <f t="shared" si="15"/>
        <v>11676</v>
      </c>
      <c r="AF205" s="1">
        <f t="shared" si="16"/>
        <v>10767.66744</v>
      </c>
      <c r="AG205" s="6"/>
      <c r="AH205" s="80">
        <f t="shared" si="17"/>
        <v>6670.83536</v>
      </c>
      <c r="AI205" s="81">
        <f t="shared" si="18"/>
        <v>-40270.83536</v>
      </c>
      <c r="AJ205" s="81">
        <f t="shared" si="19"/>
        <v>-16270.83536</v>
      </c>
      <c r="AK205" s="82">
        <f t="shared" si="20"/>
        <v>-16270.83536</v>
      </c>
      <c r="AL205" s="82">
        <f t="shared" si="21"/>
        <v>-22270.83536</v>
      </c>
      <c r="AM205" s="82">
        <f t="shared" si="22"/>
        <v>-29503.16792</v>
      </c>
      <c r="AN205" s="83">
        <f t="shared" si="23"/>
        <v>-5503.167924</v>
      </c>
      <c r="AO205" s="82">
        <f t="shared" si="24"/>
        <v>-5503.167924</v>
      </c>
      <c r="AP205" s="82">
        <f t="shared" si="25"/>
        <v>-11503.16792</v>
      </c>
      <c r="AQ205" s="13"/>
    </row>
    <row r="206" ht="15.75" customHeight="1">
      <c r="A206" s="23" t="s">
        <v>332</v>
      </c>
      <c r="B206" s="23" t="s">
        <v>252</v>
      </c>
      <c r="C206" s="23" t="s">
        <v>43</v>
      </c>
      <c r="D206" s="24">
        <v>1.0</v>
      </c>
      <c r="E206" s="24">
        <v>1165.0</v>
      </c>
      <c r="F206" s="24">
        <f t="shared" si="1"/>
        <v>0.973</v>
      </c>
      <c r="G206" s="6">
        <f t="shared" si="2"/>
        <v>13602.54</v>
      </c>
      <c r="H206" s="24">
        <v>180.0</v>
      </c>
      <c r="I206" s="24">
        <v>0.3425</v>
      </c>
      <c r="J206" s="24">
        <v>135.0</v>
      </c>
      <c r="K206" s="24">
        <v>220.0</v>
      </c>
      <c r="L206" s="1">
        <f t="shared" si="3"/>
        <v>85</v>
      </c>
      <c r="M206" s="1">
        <f t="shared" si="4"/>
        <v>45</v>
      </c>
      <c r="N206" s="1">
        <f t="shared" si="5"/>
        <v>0.5235294118</v>
      </c>
      <c r="O206" s="24">
        <v>0.3425</v>
      </c>
      <c r="T206" s="8"/>
      <c r="U206" s="24">
        <v>135.0</v>
      </c>
      <c r="V206" s="1">
        <f t="shared" si="6"/>
        <v>106.25</v>
      </c>
      <c r="W206" s="26">
        <f t="shared" si="7"/>
        <v>124.375</v>
      </c>
      <c r="X206" s="75">
        <f t="shared" si="8"/>
        <v>-67.12787465</v>
      </c>
      <c r="Y206" s="76">
        <f t="shared" si="9"/>
        <v>119.2864702</v>
      </c>
      <c r="Z206" s="77">
        <f t="shared" si="10"/>
        <v>135</v>
      </c>
      <c r="AA206" s="78">
        <f t="shared" si="11"/>
        <v>0.1</v>
      </c>
      <c r="AB206" s="1">
        <f t="shared" si="12"/>
        <v>0.77146</v>
      </c>
      <c r="AC206" s="1">
        <f t="shared" si="13"/>
        <v>38013.6915</v>
      </c>
      <c r="AD206" s="8">
        <f t="shared" si="14"/>
        <v>26609.58405</v>
      </c>
      <c r="AE206" s="75">
        <f t="shared" si="15"/>
        <v>13602.54</v>
      </c>
      <c r="AF206" s="1">
        <f t="shared" si="16"/>
        <v>13007.04405</v>
      </c>
      <c r="AG206" s="6"/>
      <c r="AH206" s="80">
        <f t="shared" si="17"/>
        <v>9386.096667</v>
      </c>
      <c r="AI206" s="81">
        <f t="shared" si="18"/>
        <v>-42986.09667</v>
      </c>
      <c r="AJ206" s="81">
        <f t="shared" si="19"/>
        <v>-18986.09667</v>
      </c>
      <c r="AK206" s="82">
        <f t="shared" si="20"/>
        <v>-18986.09667</v>
      </c>
      <c r="AL206" s="82">
        <f t="shared" si="21"/>
        <v>-24986.09667</v>
      </c>
      <c r="AM206" s="82">
        <f t="shared" si="22"/>
        <v>-29979.05262</v>
      </c>
      <c r="AN206" s="83">
        <f t="shared" si="23"/>
        <v>-5979.052617</v>
      </c>
      <c r="AO206" s="82">
        <f t="shared" si="24"/>
        <v>-5979.052617</v>
      </c>
      <c r="AP206" s="82">
        <f t="shared" si="25"/>
        <v>-11979.05262</v>
      </c>
      <c r="AQ206" s="13"/>
    </row>
    <row r="207" ht="15.75" customHeight="1">
      <c r="A207" s="23" t="s">
        <v>333</v>
      </c>
      <c r="B207" s="23" t="s">
        <v>319</v>
      </c>
      <c r="C207" s="23" t="s">
        <v>43</v>
      </c>
      <c r="D207" s="24">
        <v>1.0</v>
      </c>
      <c r="E207" s="24">
        <v>3600.0</v>
      </c>
      <c r="F207" s="24">
        <f t="shared" si="1"/>
        <v>0.973</v>
      </c>
      <c r="G207" s="6">
        <f t="shared" si="2"/>
        <v>42033.6</v>
      </c>
      <c r="H207" s="24">
        <v>196.0</v>
      </c>
      <c r="I207" s="24">
        <v>0.7781</v>
      </c>
      <c r="J207" s="24">
        <v>137.0</v>
      </c>
      <c r="K207" s="24">
        <v>808.0</v>
      </c>
      <c r="L207" s="1">
        <f t="shared" si="3"/>
        <v>671</v>
      </c>
      <c r="M207" s="1">
        <f t="shared" si="4"/>
        <v>59</v>
      </c>
      <c r="N207" s="1">
        <f t="shared" si="5"/>
        <v>0.170342772</v>
      </c>
      <c r="O207" s="24">
        <v>0.7781</v>
      </c>
      <c r="T207" s="8"/>
      <c r="U207" s="24">
        <v>137.0</v>
      </c>
      <c r="V207" s="1">
        <f t="shared" si="6"/>
        <v>838.75</v>
      </c>
      <c r="W207" s="26">
        <f t="shared" si="7"/>
        <v>53.125</v>
      </c>
      <c r="X207" s="75">
        <f t="shared" si="8"/>
        <v>-529.9153399</v>
      </c>
      <c r="Y207" s="76">
        <f t="shared" si="9"/>
        <v>477.3084881</v>
      </c>
      <c r="Z207" s="77">
        <f t="shared" si="10"/>
        <v>477.3084881</v>
      </c>
      <c r="AA207" s="78">
        <f t="shared" si="11"/>
        <v>0.5057329218</v>
      </c>
      <c r="AB207" s="1">
        <f t="shared" si="12"/>
        <v>0.4503629657</v>
      </c>
      <c r="AC207" s="1">
        <f t="shared" si="13"/>
        <v>78461.15419</v>
      </c>
      <c r="AD207" s="8">
        <f t="shared" si="14"/>
        <v>54922.80793</v>
      </c>
      <c r="AE207" s="75">
        <f t="shared" si="15"/>
        <v>42033.6</v>
      </c>
      <c r="AF207" s="1">
        <f t="shared" si="16"/>
        <v>12889.20793</v>
      </c>
      <c r="AG207" s="6"/>
      <c r="AH207" s="80">
        <f t="shared" si="17"/>
        <v>5479.416083</v>
      </c>
      <c r="AI207" s="81">
        <f t="shared" si="18"/>
        <v>-39079.41608</v>
      </c>
      <c r="AJ207" s="81">
        <f t="shared" si="19"/>
        <v>-15079.41608</v>
      </c>
      <c r="AK207" s="82">
        <f t="shared" si="20"/>
        <v>-15079.41608</v>
      </c>
      <c r="AL207" s="82">
        <f t="shared" si="21"/>
        <v>-21079.41608</v>
      </c>
      <c r="AM207" s="82">
        <f t="shared" si="22"/>
        <v>-26190.20815</v>
      </c>
      <c r="AN207" s="83">
        <f t="shared" si="23"/>
        <v>-2190.20815</v>
      </c>
      <c r="AO207" s="82">
        <f t="shared" si="24"/>
        <v>-2190.20815</v>
      </c>
      <c r="AP207" s="82">
        <f t="shared" si="25"/>
        <v>-8190.20815</v>
      </c>
      <c r="AQ207" s="13"/>
    </row>
    <row r="208" ht="15.75" customHeight="1">
      <c r="A208" s="23" t="s">
        <v>334</v>
      </c>
      <c r="B208" s="23" t="s">
        <v>252</v>
      </c>
      <c r="C208" s="23" t="s">
        <v>43</v>
      </c>
      <c r="D208" s="24">
        <v>2.0</v>
      </c>
      <c r="E208" s="24">
        <v>1625.0</v>
      </c>
      <c r="F208" s="24">
        <f t="shared" si="1"/>
        <v>0.973</v>
      </c>
      <c r="G208" s="6">
        <f t="shared" si="2"/>
        <v>18973.5</v>
      </c>
      <c r="H208" s="24">
        <v>260.0</v>
      </c>
      <c r="I208" s="24">
        <v>0.6</v>
      </c>
      <c r="J208" s="24">
        <v>220.0</v>
      </c>
      <c r="K208" s="24">
        <v>312.0</v>
      </c>
      <c r="L208" s="1">
        <f t="shared" si="3"/>
        <v>92</v>
      </c>
      <c r="M208" s="1">
        <f t="shared" si="4"/>
        <v>40</v>
      </c>
      <c r="N208" s="1">
        <f t="shared" si="5"/>
        <v>0.447826087</v>
      </c>
      <c r="O208" s="24">
        <v>0.6</v>
      </c>
      <c r="T208" s="8"/>
      <c r="U208" s="24">
        <v>220.0</v>
      </c>
      <c r="V208" s="1">
        <f t="shared" si="6"/>
        <v>115</v>
      </c>
      <c r="W208" s="26">
        <f t="shared" si="7"/>
        <v>208.5</v>
      </c>
      <c r="X208" s="75">
        <f t="shared" si="8"/>
        <v>-72.65605257</v>
      </c>
      <c r="Y208" s="76">
        <f t="shared" si="9"/>
        <v>166.0512383</v>
      </c>
      <c r="Z208" s="77">
        <f t="shared" si="10"/>
        <v>220</v>
      </c>
      <c r="AA208" s="78">
        <f t="shared" si="11"/>
        <v>0.1</v>
      </c>
      <c r="AB208" s="1">
        <f t="shared" si="12"/>
        <v>0.77146</v>
      </c>
      <c r="AC208" s="1">
        <f t="shared" si="13"/>
        <v>61948.238</v>
      </c>
      <c r="AD208" s="8">
        <f t="shared" si="14"/>
        <v>43363.7666</v>
      </c>
      <c r="AE208" s="75">
        <f t="shared" si="15"/>
        <v>18973.5</v>
      </c>
      <c r="AF208" s="1">
        <f t="shared" si="16"/>
        <v>24390.2666</v>
      </c>
      <c r="AG208" s="6"/>
      <c r="AH208" s="80">
        <f t="shared" si="17"/>
        <v>9386.096667</v>
      </c>
      <c r="AI208" s="81">
        <f t="shared" si="18"/>
        <v>-42986.09667</v>
      </c>
      <c r="AJ208" s="81">
        <f t="shared" si="19"/>
        <v>-18986.09667</v>
      </c>
      <c r="AK208" s="82">
        <f t="shared" si="20"/>
        <v>-18986.09667</v>
      </c>
      <c r="AL208" s="82">
        <f t="shared" si="21"/>
        <v>-24986.09667</v>
      </c>
      <c r="AM208" s="82">
        <f t="shared" si="22"/>
        <v>-18595.83007</v>
      </c>
      <c r="AN208" s="83">
        <f t="shared" si="23"/>
        <v>5404.169933</v>
      </c>
      <c r="AO208" s="82">
        <f t="shared" si="24"/>
        <v>5404.169933</v>
      </c>
      <c r="AP208" s="82">
        <f t="shared" si="25"/>
        <v>-595.8300667</v>
      </c>
      <c r="AQ208" s="13"/>
    </row>
    <row r="209" ht="15.75" customHeight="1">
      <c r="A209" s="23" t="s">
        <v>335</v>
      </c>
      <c r="B209" s="23" t="s">
        <v>273</v>
      </c>
      <c r="C209" s="23" t="s">
        <v>43</v>
      </c>
      <c r="D209" s="24">
        <v>2.0</v>
      </c>
      <c r="E209" s="24">
        <v>3500.0</v>
      </c>
      <c r="F209" s="24">
        <f t="shared" si="1"/>
        <v>0.973</v>
      </c>
      <c r="G209" s="6">
        <f t="shared" si="2"/>
        <v>40866</v>
      </c>
      <c r="H209" s="24">
        <v>294.0</v>
      </c>
      <c r="I209" s="24">
        <v>0.3973</v>
      </c>
      <c r="J209" s="24">
        <v>155.0</v>
      </c>
      <c r="K209" s="24">
        <v>483.0</v>
      </c>
      <c r="L209" s="1">
        <f t="shared" si="3"/>
        <v>328</v>
      </c>
      <c r="M209" s="1">
        <f t="shared" si="4"/>
        <v>139</v>
      </c>
      <c r="N209" s="1">
        <f t="shared" si="5"/>
        <v>0.4390243902</v>
      </c>
      <c r="O209" s="24">
        <v>0.3973</v>
      </c>
      <c r="T209" s="8"/>
      <c r="U209" s="24">
        <v>155.0</v>
      </c>
      <c r="V209" s="1">
        <f t="shared" si="6"/>
        <v>410</v>
      </c>
      <c r="W209" s="26">
        <f t="shared" si="7"/>
        <v>114</v>
      </c>
      <c r="X209" s="75">
        <f t="shared" si="8"/>
        <v>-259.0346222</v>
      </c>
      <c r="Y209" s="76">
        <f t="shared" si="9"/>
        <v>277.3348496</v>
      </c>
      <c r="Z209" s="77">
        <f t="shared" si="10"/>
        <v>277.3348496</v>
      </c>
      <c r="AA209" s="78">
        <f t="shared" si="11"/>
        <v>0.398377682</v>
      </c>
      <c r="AB209" s="1">
        <f t="shared" si="12"/>
        <v>0.5353239024</v>
      </c>
      <c r="AC209" s="1">
        <f t="shared" si="13"/>
        <v>54189.35051</v>
      </c>
      <c r="AD209" s="8">
        <f t="shared" si="14"/>
        <v>37932.54535</v>
      </c>
      <c r="AE209" s="75">
        <f t="shared" si="15"/>
        <v>40866</v>
      </c>
      <c r="AF209" s="1">
        <f t="shared" si="16"/>
        <v>-2933.454646</v>
      </c>
      <c r="AG209" s="6"/>
      <c r="AH209" s="80">
        <f t="shared" si="17"/>
        <v>6513.10748</v>
      </c>
      <c r="AI209" s="81">
        <f t="shared" si="18"/>
        <v>-40113.10748</v>
      </c>
      <c r="AJ209" s="81">
        <f t="shared" si="19"/>
        <v>-16113.10748</v>
      </c>
      <c r="AK209" s="82">
        <f t="shared" si="20"/>
        <v>-16113.10748</v>
      </c>
      <c r="AL209" s="82">
        <f t="shared" si="21"/>
        <v>-22113.10748</v>
      </c>
      <c r="AM209" s="82">
        <f t="shared" si="22"/>
        <v>-43046.56213</v>
      </c>
      <c r="AN209" s="83">
        <f t="shared" si="23"/>
        <v>-19046.56213</v>
      </c>
      <c r="AO209" s="82">
        <f t="shared" si="24"/>
        <v>-19046.56213</v>
      </c>
      <c r="AP209" s="82">
        <f t="shared" si="25"/>
        <v>-25046.56213</v>
      </c>
      <c r="AQ209" s="13"/>
    </row>
    <row r="210" ht="15.75" customHeight="1">
      <c r="A210" s="23" t="s">
        <v>336</v>
      </c>
      <c r="B210" s="23" t="s">
        <v>273</v>
      </c>
      <c r="C210" s="23" t="s">
        <v>52</v>
      </c>
      <c r="D210" s="24">
        <v>1.0</v>
      </c>
      <c r="E210" s="24">
        <v>2500.0</v>
      </c>
      <c r="F210" s="24">
        <f t="shared" si="1"/>
        <v>0.973</v>
      </c>
      <c r="G210" s="6">
        <f t="shared" si="2"/>
        <v>29190</v>
      </c>
      <c r="H210" s="24">
        <v>471.0</v>
      </c>
      <c r="I210" s="24">
        <v>0.6</v>
      </c>
      <c r="J210" s="24">
        <v>111.0</v>
      </c>
      <c r="K210" s="24">
        <v>868.0</v>
      </c>
      <c r="L210" s="1">
        <f t="shared" si="3"/>
        <v>757</v>
      </c>
      <c r="M210" s="1">
        <f t="shared" si="4"/>
        <v>360</v>
      </c>
      <c r="N210" s="1">
        <f t="shared" si="5"/>
        <v>0.4804491413</v>
      </c>
      <c r="O210" s="24">
        <v>0.6</v>
      </c>
      <c r="T210" s="8"/>
      <c r="U210" s="24">
        <v>111.0</v>
      </c>
      <c r="V210" s="1">
        <f t="shared" si="6"/>
        <v>946.25</v>
      </c>
      <c r="W210" s="26">
        <f t="shared" si="7"/>
        <v>16.375</v>
      </c>
      <c r="X210" s="75">
        <f t="shared" si="8"/>
        <v>-597.8329543</v>
      </c>
      <c r="Y210" s="76">
        <f t="shared" si="9"/>
        <v>516.7042109</v>
      </c>
      <c r="Z210" s="77">
        <f t="shared" si="10"/>
        <v>516.7042109</v>
      </c>
      <c r="AA210" s="78">
        <f t="shared" si="11"/>
        <v>0.5287494963</v>
      </c>
      <c r="AB210" s="1">
        <f t="shared" si="12"/>
        <v>0.4321476486</v>
      </c>
      <c r="AC210" s="1">
        <f t="shared" si="13"/>
        <v>81501.76606</v>
      </c>
      <c r="AD210" s="8">
        <f t="shared" si="14"/>
        <v>57051.23625</v>
      </c>
      <c r="AE210" s="75">
        <f t="shared" si="15"/>
        <v>29190</v>
      </c>
      <c r="AF210" s="1">
        <f t="shared" si="16"/>
        <v>27861.23625</v>
      </c>
      <c r="AG210" s="6"/>
      <c r="AH210" s="80">
        <f t="shared" si="17"/>
        <v>5257.796391</v>
      </c>
      <c r="AI210" s="81">
        <f t="shared" si="18"/>
        <v>-38857.79639</v>
      </c>
      <c r="AJ210" s="81">
        <f t="shared" si="19"/>
        <v>-14857.79639</v>
      </c>
      <c r="AK210" s="82">
        <f t="shared" si="20"/>
        <v>-14857.79639</v>
      </c>
      <c r="AL210" s="82">
        <f t="shared" si="21"/>
        <v>-20857.79639</v>
      </c>
      <c r="AM210" s="82">
        <f t="shared" si="22"/>
        <v>-10996.56015</v>
      </c>
      <c r="AN210" s="83">
        <f t="shared" si="23"/>
        <v>13003.43985</v>
      </c>
      <c r="AO210" s="82">
        <f t="shared" si="24"/>
        <v>13003.43985</v>
      </c>
      <c r="AP210" s="82">
        <f t="shared" si="25"/>
        <v>7003.439854</v>
      </c>
      <c r="AQ210" s="13"/>
    </row>
    <row r="211" ht="15.75" customHeight="1">
      <c r="A211" s="23" t="s">
        <v>337</v>
      </c>
      <c r="B211" s="23" t="s">
        <v>322</v>
      </c>
      <c r="C211" s="23" t="s">
        <v>52</v>
      </c>
      <c r="D211" s="24">
        <v>1.0</v>
      </c>
      <c r="E211" s="24">
        <v>900.0</v>
      </c>
      <c r="F211" s="24">
        <f t="shared" si="1"/>
        <v>0.973</v>
      </c>
      <c r="G211" s="6">
        <f t="shared" si="2"/>
        <v>10508.4</v>
      </c>
      <c r="H211" s="24">
        <v>141.0</v>
      </c>
      <c r="I211" s="24">
        <v>0.5479</v>
      </c>
      <c r="J211" s="24">
        <v>116.0</v>
      </c>
      <c r="K211" s="24">
        <v>296.0</v>
      </c>
      <c r="L211" s="1">
        <f t="shared" si="3"/>
        <v>180</v>
      </c>
      <c r="M211" s="1">
        <f t="shared" si="4"/>
        <v>25</v>
      </c>
      <c r="N211" s="1">
        <f t="shared" si="5"/>
        <v>0.2111111111</v>
      </c>
      <c r="O211" s="24">
        <v>0.5479</v>
      </c>
      <c r="T211" s="8"/>
      <c r="U211" s="24">
        <v>116.0</v>
      </c>
      <c r="V211" s="1">
        <f t="shared" si="6"/>
        <v>225</v>
      </c>
      <c r="W211" s="26">
        <f t="shared" si="7"/>
        <v>93.5</v>
      </c>
      <c r="X211" s="75">
        <f t="shared" si="8"/>
        <v>-142.1531463</v>
      </c>
      <c r="Y211" s="76">
        <f t="shared" si="9"/>
        <v>167.6654663</v>
      </c>
      <c r="Z211" s="77">
        <f t="shared" si="10"/>
        <v>167.6654663</v>
      </c>
      <c r="AA211" s="78">
        <f t="shared" si="11"/>
        <v>0.3296242945</v>
      </c>
      <c r="AB211" s="1">
        <f t="shared" si="12"/>
        <v>0.5897353333</v>
      </c>
      <c r="AC211" s="1">
        <f t="shared" si="13"/>
        <v>36090.56112</v>
      </c>
      <c r="AD211" s="8">
        <f t="shared" si="14"/>
        <v>25263.39278</v>
      </c>
      <c r="AE211" s="75">
        <f t="shared" si="15"/>
        <v>10508.4</v>
      </c>
      <c r="AF211" s="1">
        <f t="shared" si="16"/>
        <v>14754.99278</v>
      </c>
      <c r="AG211" s="6"/>
      <c r="AH211" s="80">
        <f t="shared" si="17"/>
        <v>7175.113222</v>
      </c>
      <c r="AI211" s="81">
        <f t="shared" si="18"/>
        <v>-40775.11322</v>
      </c>
      <c r="AJ211" s="81">
        <f t="shared" si="19"/>
        <v>-16775.11322</v>
      </c>
      <c r="AK211" s="82">
        <f t="shared" si="20"/>
        <v>-16775.11322</v>
      </c>
      <c r="AL211" s="82">
        <f t="shared" si="21"/>
        <v>-22775.11322</v>
      </c>
      <c r="AM211" s="82">
        <f t="shared" si="22"/>
        <v>-26020.12044</v>
      </c>
      <c r="AN211" s="83">
        <f t="shared" si="23"/>
        <v>-2020.120441</v>
      </c>
      <c r="AO211" s="82">
        <f t="shared" si="24"/>
        <v>-2020.120441</v>
      </c>
      <c r="AP211" s="82">
        <f t="shared" si="25"/>
        <v>-8020.120441</v>
      </c>
      <c r="AQ211" s="13"/>
    </row>
    <row r="212" ht="15.75" customHeight="1">
      <c r="A212" s="23" t="s">
        <v>338</v>
      </c>
      <c r="B212" s="23" t="s">
        <v>287</v>
      </c>
      <c r="C212" s="23" t="s">
        <v>52</v>
      </c>
      <c r="D212" s="24">
        <v>2.0</v>
      </c>
      <c r="E212" s="24">
        <v>4500.0</v>
      </c>
      <c r="F212" s="24">
        <f t="shared" si="1"/>
        <v>0.973</v>
      </c>
      <c r="G212" s="6">
        <f t="shared" si="2"/>
        <v>52542</v>
      </c>
      <c r="H212" s="24">
        <v>994.0</v>
      </c>
      <c r="I212" s="24">
        <v>0.4301</v>
      </c>
      <c r="J212" s="24">
        <v>530.0</v>
      </c>
      <c r="K212" s="24">
        <v>1354.0</v>
      </c>
      <c r="L212" s="1">
        <f t="shared" si="3"/>
        <v>824</v>
      </c>
      <c r="M212" s="1">
        <f t="shared" si="4"/>
        <v>464</v>
      </c>
      <c r="N212" s="1">
        <f t="shared" si="5"/>
        <v>0.5504854369</v>
      </c>
      <c r="O212" s="24">
        <v>0.4301</v>
      </c>
      <c r="T212" s="8"/>
      <c r="U212" s="24">
        <v>530.0</v>
      </c>
      <c r="V212" s="1">
        <f t="shared" si="6"/>
        <v>1030</v>
      </c>
      <c r="W212" s="26">
        <f t="shared" si="7"/>
        <v>427</v>
      </c>
      <c r="X212" s="75">
        <f t="shared" si="8"/>
        <v>-650.7455143</v>
      </c>
      <c r="Y212" s="76">
        <f t="shared" si="9"/>
        <v>767.0241344</v>
      </c>
      <c r="Z212" s="77">
        <f t="shared" si="10"/>
        <v>767.0241344</v>
      </c>
      <c r="AA212" s="78">
        <f t="shared" si="11"/>
        <v>0.3301205189</v>
      </c>
      <c r="AB212" s="1">
        <f t="shared" si="12"/>
        <v>0.5893426214</v>
      </c>
      <c r="AC212" s="1">
        <f t="shared" si="13"/>
        <v>164994.6051</v>
      </c>
      <c r="AD212" s="8">
        <f t="shared" si="14"/>
        <v>115496.2236</v>
      </c>
      <c r="AE212" s="75">
        <f t="shared" si="15"/>
        <v>52542</v>
      </c>
      <c r="AF212" s="1">
        <f t="shared" si="16"/>
        <v>62954.22359</v>
      </c>
      <c r="AG212" s="6"/>
      <c r="AH212" s="80">
        <f t="shared" si="17"/>
        <v>7170.335227</v>
      </c>
      <c r="AI212" s="81">
        <f t="shared" si="18"/>
        <v>-40770.33523</v>
      </c>
      <c r="AJ212" s="81">
        <f t="shared" si="19"/>
        <v>-16770.33523</v>
      </c>
      <c r="AK212" s="82">
        <f t="shared" si="20"/>
        <v>-16770.33523</v>
      </c>
      <c r="AL212" s="82">
        <f t="shared" si="21"/>
        <v>-22770.33523</v>
      </c>
      <c r="AM212" s="82">
        <f t="shared" si="22"/>
        <v>22183.88836</v>
      </c>
      <c r="AN212" s="83">
        <f t="shared" si="23"/>
        <v>46183.88836</v>
      </c>
      <c r="AO212" s="82">
        <f t="shared" si="24"/>
        <v>46183.88836</v>
      </c>
      <c r="AP212" s="82">
        <f t="shared" si="25"/>
        <v>40183.88836</v>
      </c>
      <c r="AQ212" s="13"/>
    </row>
    <row r="213" ht="15.75" customHeight="1">
      <c r="A213" s="23" t="s">
        <v>339</v>
      </c>
      <c r="B213" s="23" t="s">
        <v>287</v>
      </c>
      <c r="C213" s="23" t="s">
        <v>43</v>
      </c>
      <c r="D213" s="24">
        <v>1.0</v>
      </c>
      <c r="E213" s="24">
        <v>2700.0</v>
      </c>
      <c r="F213" s="24">
        <f t="shared" si="1"/>
        <v>0.973</v>
      </c>
      <c r="G213" s="6">
        <f t="shared" si="2"/>
        <v>31525.2</v>
      </c>
      <c r="H213" s="24">
        <v>284.0</v>
      </c>
      <c r="I213" s="24">
        <v>0.6055</v>
      </c>
      <c r="J213" s="24">
        <v>103.0</v>
      </c>
      <c r="K213" s="24">
        <v>483.0</v>
      </c>
      <c r="L213" s="1">
        <f t="shared" si="3"/>
        <v>380</v>
      </c>
      <c r="M213" s="1">
        <f t="shared" si="4"/>
        <v>181</v>
      </c>
      <c r="N213" s="1">
        <f t="shared" si="5"/>
        <v>0.4810526316</v>
      </c>
      <c r="O213" s="24">
        <v>0.6055</v>
      </c>
      <c r="T213" s="8"/>
      <c r="U213" s="24">
        <v>103.0</v>
      </c>
      <c r="V213" s="1">
        <f t="shared" si="6"/>
        <v>475</v>
      </c>
      <c r="W213" s="26">
        <f t="shared" si="7"/>
        <v>55.5</v>
      </c>
      <c r="X213" s="75">
        <f t="shared" si="8"/>
        <v>-300.1010867</v>
      </c>
      <c r="Y213" s="76">
        <f t="shared" si="9"/>
        <v>283.0159843</v>
      </c>
      <c r="Z213" s="77">
        <f t="shared" si="10"/>
        <v>283.0159843</v>
      </c>
      <c r="AA213" s="78">
        <f t="shared" si="11"/>
        <v>0.4789810196</v>
      </c>
      <c r="AB213" s="1">
        <f t="shared" si="12"/>
        <v>0.4715344211</v>
      </c>
      <c r="AC213" s="1">
        <f t="shared" si="13"/>
        <v>48709.89909</v>
      </c>
      <c r="AD213" s="8">
        <f t="shared" si="14"/>
        <v>34096.92936</v>
      </c>
      <c r="AE213" s="75">
        <f t="shared" si="15"/>
        <v>31525.2</v>
      </c>
      <c r="AF213" s="1">
        <f t="shared" si="16"/>
        <v>2571.729361</v>
      </c>
      <c r="AG213" s="6"/>
      <c r="AH213" s="80">
        <f t="shared" si="17"/>
        <v>5737.002123</v>
      </c>
      <c r="AI213" s="81">
        <f t="shared" si="18"/>
        <v>-39337.00212</v>
      </c>
      <c r="AJ213" s="81">
        <f t="shared" si="19"/>
        <v>-15337.00212</v>
      </c>
      <c r="AK213" s="82">
        <f t="shared" si="20"/>
        <v>-15337.00212</v>
      </c>
      <c r="AL213" s="82">
        <f t="shared" si="21"/>
        <v>-21337.00212</v>
      </c>
      <c r="AM213" s="82">
        <f t="shared" si="22"/>
        <v>-36765.27276</v>
      </c>
      <c r="AN213" s="83">
        <f t="shared" si="23"/>
        <v>-12765.27276</v>
      </c>
      <c r="AO213" s="82">
        <f t="shared" si="24"/>
        <v>-12765.27276</v>
      </c>
      <c r="AP213" s="82">
        <f t="shared" si="25"/>
        <v>-18765.27276</v>
      </c>
      <c r="AQ213" s="13"/>
    </row>
    <row r="214" ht="15.75" customHeight="1">
      <c r="A214" s="23" t="s">
        <v>340</v>
      </c>
      <c r="B214" s="23" t="s">
        <v>341</v>
      </c>
      <c r="C214" s="23" t="s">
        <v>43</v>
      </c>
      <c r="D214" s="24">
        <v>1.0</v>
      </c>
      <c r="E214" s="24">
        <v>2700.0</v>
      </c>
      <c r="F214" s="24">
        <f t="shared" si="1"/>
        <v>0.973</v>
      </c>
      <c r="G214" s="6">
        <f t="shared" si="2"/>
        <v>31525.2</v>
      </c>
      <c r="H214" s="24">
        <v>236.0</v>
      </c>
      <c r="I214" s="24">
        <v>0.5671</v>
      </c>
      <c r="J214" s="24">
        <v>110.0</v>
      </c>
      <c r="K214" s="24">
        <v>515.0</v>
      </c>
      <c r="L214" s="1">
        <f t="shared" si="3"/>
        <v>405</v>
      </c>
      <c r="M214" s="1">
        <f t="shared" si="4"/>
        <v>126</v>
      </c>
      <c r="N214" s="1">
        <f t="shared" si="5"/>
        <v>0.3488888889</v>
      </c>
      <c r="O214" s="24">
        <v>0.5671</v>
      </c>
      <c r="T214" s="8"/>
      <c r="U214" s="24">
        <v>110.0</v>
      </c>
      <c r="V214" s="1">
        <f t="shared" si="6"/>
        <v>506.25</v>
      </c>
      <c r="W214" s="26">
        <f t="shared" si="7"/>
        <v>59.375</v>
      </c>
      <c r="X214" s="75">
        <f t="shared" si="8"/>
        <v>-319.8445792</v>
      </c>
      <c r="Y214" s="76">
        <f t="shared" si="9"/>
        <v>301.7472991</v>
      </c>
      <c r="Z214" s="77">
        <f t="shared" si="10"/>
        <v>301.7472991</v>
      </c>
      <c r="AA214" s="78">
        <f t="shared" si="11"/>
        <v>0.478760097</v>
      </c>
      <c r="AB214" s="1">
        <f t="shared" si="12"/>
        <v>0.4717092593</v>
      </c>
      <c r="AC214" s="1">
        <f t="shared" si="13"/>
        <v>51953.00315</v>
      </c>
      <c r="AD214" s="8">
        <f t="shared" si="14"/>
        <v>36367.10221</v>
      </c>
      <c r="AE214" s="75">
        <f t="shared" si="15"/>
        <v>31525.2</v>
      </c>
      <c r="AF214" s="1">
        <f t="shared" si="16"/>
        <v>4841.902206</v>
      </c>
      <c r="AG214" s="6"/>
      <c r="AH214" s="80">
        <f t="shared" si="17"/>
        <v>5739.129321</v>
      </c>
      <c r="AI214" s="81">
        <f t="shared" si="18"/>
        <v>-39339.12932</v>
      </c>
      <c r="AJ214" s="81">
        <f t="shared" si="19"/>
        <v>-15339.12932</v>
      </c>
      <c r="AK214" s="82">
        <f t="shared" si="20"/>
        <v>-15339.12932</v>
      </c>
      <c r="AL214" s="82">
        <f t="shared" si="21"/>
        <v>-21339.12932</v>
      </c>
      <c r="AM214" s="82">
        <f t="shared" si="22"/>
        <v>-34497.22711</v>
      </c>
      <c r="AN214" s="83">
        <f t="shared" si="23"/>
        <v>-10497.22711</v>
      </c>
      <c r="AO214" s="82">
        <f t="shared" si="24"/>
        <v>-10497.22711</v>
      </c>
      <c r="AP214" s="82">
        <f t="shared" si="25"/>
        <v>-16497.22711</v>
      </c>
      <c r="AQ214" s="13"/>
    </row>
    <row r="215" ht="15.75" customHeight="1">
      <c r="A215" s="23" t="s">
        <v>342</v>
      </c>
      <c r="B215" s="23" t="s">
        <v>322</v>
      </c>
      <c r="C215" s="23" t="s">
        <v>52</v>
      </c>
      <c r="D215" s="24">
        <v>2.0</v>
      </c>
      <c r="E215" s="24">
        <v>1100.0</v>
      </c>
      <c r="F215" s="24">
        <f t="shared" si="1"/>
        <v>0.973</v>
      </c>
      <c r="G215" s="6">
        <f t="shared" si="2"/>
        <v>12843.6</v>
      </c>
      <c r="H215" s="24">
        <v>188.0</v>
      </c>
      <c r="I215" s="24">
        <v>0.6192</v>
      </c>
      <c r="J215" s="24">
        <v>136.0</v>
      </c>
      <c r="K215" s="24">
        <v>335.0</v>
      </c>
      <c r="L215" s="1">
        <f t="shared" si="3"/>
        <v>199</v>
      </c>
      <c r="M215" s="1">
        <f t="shared" si="4"/>
        <v>52</v>
      </c>
      <c r="N215" s="1">
        <f t="shared" si="5"/>
        <v>0.3090452261</v>
      </c>
      <c r="O215" s="24">
        <v>0.6192</v>
      </c>
      <c r="T215" s="8"/>
      <c r="U215" s="24">
        <v>136.0</v>
      </c>
      <c r="V215" s="1">
        <f t="shared" si="6"/>
        <v>248.75</v>
      </c>
      <c r="W215" s="26">
        <f t="shared" si="7"/>
        <v>111.125</v>
      </c>
      <c r="X215" s="75">
        <f t="shared" si="8"/>
        <v>-157.1582007</v>
      </c>
      <c r="Y215" s="76">
        <f t="shared" si="9"/>
        <v>189.2412655</v>
      </c>
      <c r="Z215" s="77">
        <f t="shared" si="10"/>
        <v>189.2412655</v>
      </c>
      <c r="AA215" s="78">
        <f t="shared" si="11"/>
        <v>0.3140352381</v>
      </c>
      <c r="AB215" s="1">
        <f t="shared" si="12"/>
        <v>0.6020725126</v>
      </c>
      <c r="AC215" s="1">
        <f t="shared" si="13"/>
        <v>41586.99193</v>
      </c>
      <c r="AD215" s="8">
        <f t="shared" si="14"/>
        <v>29110.89435</v>
      </c>
      <c r="AE215" s="75">
        <f t="shared" si="15"/>
        <v>12843.6</v>
      </c>
      <c r="AF215" s="1">
        <f t="shared" si="16"/>
        <v>16267.29435</v>
      </c>
      <c r="AG215" s="6"/>
      <c r="AH215" s="80">
        <f t="shared" si="17"/>
        <v>7325.21557</v>
      </c>
      <c r="AI215" s="81">
        <f t="shared" si="18"/>
        <v>-40925.21557</v>
      </c>
      <c r="AJ215" s="81">
        <f t="shared" si="19"/>
        <v>-16925.21557</v>
      </c>
      <c r="AK215" s="82">
        <f t="shared" si="20"/>
        <v>-16925.21557</v>
      </c>
      <c r="AL215" s="82">
        <f t="shared" si="21"/>
        <v>-22925.21557</v>
      </c>
      <c r="AM215" s="82">
        <f t="shared" si="22"/>
        <v>-24657.92122</v>
      </c>
      <c r="AN215" s="83">
        <f t="shared" si="23"/>
        <v>-657.9212196</v>
      </c>
      <c r="AO215" s="82">
        <f t="shared" si="24"/>
        <v>-657.9212196</v>
      </c>
      <c r="AP215" s="82">
        <f t="shared" si="25"/>
        <v>-6657.92122</v>
      </c>
      <c r="AQ215" s="13"/>
    </row>
    <row r="216" ht="15.75" customHeight="1">
      <c r="A216" s="23" t="s">
        <v>343</v>
      </c>
      <c r="B216" s="23" t="s">
        <v>341</v>
      </c>
      <c r="C216" s="23" t="s">
        <v>43</v>
      </c>
      <c r="D216" s="24">
        <v>2.0</v>
      </c>
      <c r="E216" s="24">
        <v>3000.0</v>
      </c>
      <c r="F216" s="24">
        <f t="shared" si="1"/>
        <v>0.973</v>
      </c>
      <c r="G216" s="6">
        <f t="shared" si="2"/>
        <v>35028</v>
      </c>
      <c r="H216" s="24">
        <v>329.0</v>
      </c>
      <c r="I216" s="24">
        <v>0.7041</v>
      </c>
      <c r="J216" s="24">
        <v>270.0</v>
      </c>
      <c r="K216" s="24">
        <v>544.0</v>
      </c>
      <c r="L216" s="1">
        <f t="shared" si="3"/>
        <v>274</v>
      </c>
      <c r="M216" s="1">
        <f t="shared" si="4"/>
        <v>59</v>
      </c>
      <c r="N216" s="1">
        <f t="shared" si="5"/>
        <v>0.2722627737</v>
      </c>
      <c r="O216" s="24">
        <v>0.7041</v>
      </c>
      <c r="T216" s="8"/>
      <c r="U216" s="24">
        <v>270.0</v>
      </c>
      <c r="V216" s="1">
        <f t="shared" si="6"/>
        <v>342.5</v>
      </c>
      <c r="W216" s="26">
        <f t="shared" si="7"/>
        <v>235.75</v>
      </c>
      <c r="X216" s="75">
        <f t="shared" si="8"/>
        <v>-216.3886783</v>
      </c>
      <c r="Y216" s="76">
        <f t="shared" si="9"/>
        <v>301.9352098</v>
      </c>
      <c r="Z216" s="77">
        <f t="shared" si="10"/>
        <v>301.9352098</v>
      </c>
      <c r="AA216" s="78">
        <f t="shared" si="11"/>
        <v>0.1932414883</v>
      </c>
      <c r="AB216" s="1">
        <f t="shared" si="12"/>
        <v>0.6976686861</v>
      </c>
      <c r="AC216" s="1">
        <f t="shared" si="13"/>
        <v>76887.5205</v>
      </c>
      <c r="AD216" s="8">
        <f t="shared" si="14"/>
        <v>53821.26435</v>
      </c>
      <c r="AE216" s="75">
        <f t="shared" si="15"/>
        <v>35028</v>
      </c>
      <c r="AF216" s="1">
        <f t="shared" si="16"/>
        <v>18793.26435</v>
      </c>
      <c r="AG216" s="6"/>
      <c r="AH216" s="80">
        <f t="shared" si="17"/>
        <v>8488.302348</v>
      </c>
      <c r="AI216" s="81">
        <f t="shared" si="18"/>
        <v>-42088.30235</v>
      </c>
      <c r="AJ216" s="81">
        <f t="shared" si="19"/>
        <v>-18088.30235</v>
      </c>
      <c r="AK216" s="82">
        <f t="shared" si="20"/>
        <v>-18088.30235</v>
      </c>
      <c r="AL216" s="82">
        <f t="shared" si="21"/>
        <v>-24088.30235</v>
      </c>
      <c r="AM216" s="82">
        <f t="shared" si="22"/>
        <v>-23295.038</v>
      </c>
      <c r="AN216" s="83">
        <f t="shared" si="23"/>
        <v>704.9619997</v>
      </c>
      <c r="AO216" s="82">
        <f t="shared" si="24"/>
        <v>704.9619997</v>
      </c>
      <c r="AP216" s="82">
        <f t="shared" si="25"/>
        <v>-5295.038</v>
      </c>
      <c r="AQ216" s="13"/>
    </row>
    <row r="217" ht="15.75" customHeight="1">
      <c r="A217" s="23" t="s">
        <v>344</v>
      </c>
      <c r="B217" s="23" t="s">
        <v>341</v>
      </c>
      <c r="C217" s="23" t="s">
        <v>52</v>
      </c>
      <c r="D217" s="24">
        <v>1.0</v>
      </c>
      <c r="E217" s="24">
        <v>4500.0</v>
      </c>
      <c r="F217" s="24">
        <f t="shared" si="1"/>
        <v>0.973</v>
      </c>
      <c r="G217" s="6">
        <f t="shared" si="2"/>
        <v>52542</v>
      </c>
      <c r="H217" s="24">
        <v>549.0</v>
      </c>
      <c r="I217" s="24">
        <v>0.4438</v>
      </c>
      <c r="J217" s="24">
        <v>231.0</v>
      </c>
      <c r="K217" s="24">
        <v>1027.0</v>
      </c>
      <c r="L217" s="1">
        <f t="shared" si="3"/>
        <v>796</v>
      </c>
      <c r="M217" s="1">
        <f t="shared" si="4"/>
        <v>318</v>
      </c>
      <c r="N217" s="1">
        <f t="shared" si="5"/>
        <v>0.4195979899</v>
      </c>
      <c r="O217" s="24">
        <v>0.4438</v>
      </c>
      <c r="T217" s="8"/>
      <c r="U217" s="24">
        <v>231.0</v>
      </c>
      <c r="V217" s="1">
        <f t="shared" si="6"/>
        <v>995</v>
      </c>
      <c r="W217" s="26">
        <f t="shared" si="7"/>
        <v>131.5</v>
      </c>
      <c r="X217" s="75">
        <f t="shared" si="8"/>
        <v>-628.6328026</v>
      </c>
      <c r="Y217" s="76">
        <f t="shared" si="9"/>
        <v>600.4650619</v>
      </c>
      <c r="Z217" s="77">
        <f t="shared" si="10"/>
        <v>600.4650619</v>
      </c>
      <c r="AA217" s="78">
        <f t="shared" si="11"/>
        <v>0.4713216703</v>
      </c>
      <c r="AB217" s="1">
        <f t="shared" si="12"/>
        <v>0.4775960302</v>
      </c>
      <c r="AC217" s="1">
        <f t="shared" si="13"/>
        <v>104674.6014</v>
      </c>
      <c r="AD217" s="8">
        <f t="shared" si="14"/>
        <v>73272.22097</v>
      </c>
      <c r="AE217" s="75">
        <f t="shared" si="15"/>
        <v>52542</v>
      </c>
      <c r="AF217" s="1">
        <f t="shared" si="16"/>
        <v>20730.22097</v>
      </c>
      <c r="AG217" s="6"/>
      <c r="AH217" s="80">
        <f t="shared" si="17"/>
        <v>5810.7517</v>
      </c>
      <c r="AI217" s="81">
        <f t="shared" si="18"/>
        <v>-39410.7517</v>
      </c>
      <c r="AJ217" s="81">
        <f t="shared" si="19"/>
        <v>-15410.7517</v>
      </c>
      <c r="AK217" s="82">
        <f t="shared" si="20"/>
        <v>-15410.7517</v>
      </c>
      <c r="AL217" s="82">
        <f t="shared" si="21"/>
        <v>-21410.7517</v>
      </c>
      <c r="AM217" s="82">
        <f t="shared" si="22"/>
        <v>-18680.53073</v>
      </c>
      <c r="AN217" s="83">
        <f t="shared" si="23"/>
        <v>5319.469268</v>
      </c>
      <c r="AO217" s="82">
        <f t="shared" si="24"/>
        <v>5319.469268</v>
      </c>
      <c r="AP217" s="82">
        <f t="shared" si="25"/>
        <v>-680.5307324</v>
      </c>
      <c r="AQ217" s="13"/>
    </row>
    <row r="218" ht="15.75" customHeight="1">
      <c r="A218" s="23" t="s">
        <v>345</v>
      </c>
      <c r="B218" s="23" t="s">
        <v>341</v>
      </c>
      <c r="C218" s="23" t="s">
        <v>52</v>
      </c>
      <c r="D218" s="24">
        <v>2.0</v>
      </c>
      <c r="E218" s="24">
        <v>4900.0</v>
      </c>
      <c r="F218" s="24">
        <f t="shared" si="1"/>
        <v>0.973</v>
      </c>
      <c r="G218" s="6">
        <f t="shared" si="2"/>
        <v>57212.4</v>
      </c>
      <c r="H218" s="24">
        <v>652.0</v>
      </c>
      <c r="I218" s="24">
        <v>0.4466</v>
      </c>
      <c r="J218" s="24">
        <v>379.0</v>
      </c>
      <c r="K218" s="24">
        <v>969.0</v>
      </c>
      <c r="L218" s="1">
        <f t="shared" si="3"/>
        <v>590</v>
      </c>
      <c r="M218" s="1">
        <f t="shared" si="4"/>
        <v>273</v>
      </c>
      <c r="N218" s="1">
        <f t="shared" si="5"/>
        <v>0.4701694915</v>
      </c>
      <c r="O218" s="24">
        <v>0.4466</v>
      </c>
      <c r="T218" s="8"/>
      <c r="U218" s="24">
        <v>379.0</v>
      </c>
      <c r="V218" s="1">
        <f t="shared" si="6"/>
        <v>737.5</v>
      </c>
      <c r="W218" s="26">
        <f t="shared" si="7"/>
        <v>305.25</v>
      </c>
      <c r="X218" s="75">
        <f t="shared" si="8"/>
        <v>-465.9464241</v>
      </c>
      <c r="Y218" s="76">
        <f t="shared" si="9"/>
        <v>548.9590283</v>
      </c>
      <c r="Z218" s="77">
        <f t="shared" si="10"/>
        <v>548.9590283</v>
      </c>
      <c r="AA218" s="78">
        <f t="shared" si="11"/>
        <v>0.3304529197</v>
      </c>
      <c r="AB218" s="1">
        <f t="shared" si="12"/>
        <v>0.5890795593</v>
      </c>
      <c r="AC218" s="1">
        <f t="shared" si="13"/>
        <v>118033.898</v>
      </c>
      <c r="AD218" s="8">
        <f t="shared" si="14"/>
        <v>82623.7286</v>
      </c>
      <c r="AE218" s="75">
        <f t="shared" si="15"/>
        <v>57212.4</v>
      </c>
      <c r="AF218" s="1">
        <f t="shared" si="16"/>
        <v>25411.3286</v>
      </c>
      <c r="AG218" s="6"/>
      <c r="AH218" s="80">
        <f t="shared" si="17"/>
        <v>7167.134638</v>
      </c>
      <c r="AI218" s="81">
        <f t="shared" si="18"/>
        <v>-40767.13464</v>
      </c>
      <c r="AJ218" s="81">
        <f t="shared" si="19"/>
        <v>-16767.13464</v>
      </c>
      <c r="AK218" s="82">
        <f t="shared" si="20"/>
        <v>-16767.13464</v>
      </c>
      <c r="AL218" s="82">
        <f t="shared" si="21"/>
        <v>-22767.13464</v>
      </c>
      <c r="AM218" s="82">
        <f t="shared" si="22"/>
        <v>-15355.80603</v>
      </c>
      <c r="AN218" s="83">
        <f t="shared" si="23"/>
        <v>8644.193965</v>
      </c>
      <c r="AO218" s="82">
        <f t="shared" si="24"/>
        <v>8644.193965</v>
      </c>
      <c r="AP218" s="82">
        <f t="shared" si="25"/>
        <v>2644.193965</v>
      </c>
      <c r="AQ218" s="13"/>
    </row>
    <row r="219" ht="15.75" customHeight="1">
      <c r="A219" s="23" t="s">
        <v>346</v>
      </c>
      <c r="B219" s="23" t="s">
        <v>347</v>
      </c>
      <c r="C219" s="23" t="s">
        <v>43</v>
      </c>
      <c r="D219" s="24">
        <v>2.0</v>
      </c>
      <c r="E219" s="24">
        <v>3300.0</v>
      </c>
      <c r="F219" s="24">
        <f t="shared" si="1"/>
        <v>0.973</v>
      </c>
      <c r="G219" s="6">
        <f t="shared" si="2"/>
        <v>38530.8</v>
      </c>
      <c r="H219" s="24">
        <v>378.0</v>
      </c>
      <c r="I219" s="24">
        <v>0.4219</v>
      </c>
      <c r="J219" s="24">
        <v>264.0</v>
      </c>
      <c r="K219" s="24">
        <v>532.0</v>
      </c>
      <c r="L219" s="1">
        <f t="shared" si="3"/>
        <v>268</v>
      </c>
      <c r="M219" s="1">
        <f t="shared" si="4"/>
        <v>114</v>
      </c>
      <c r="N219" s="1">
        <f t="shared" si="5"/>
        <v>0.4402985075</v>
      </c>
      <c r="O219" s="24">
        <v>0.4219</v>
      </c>
      <c r="T219" s="8"/>
      <c r="U219" s="24">
        <v>264.0</v>
      </c>
      <c r="V219" s="1">
        <f t="shared" si="6"/>
        <v>335</v>
      </c>
      <c r="W219" s="26">
        <f t="shared" si="7"/>
        <v>230.5</v>
      </c>
      <c r="X219" s="75">
        <f t="shared" si="8"/>
        <v>-211.6502401</v>
      </c>
      <c r="Y219" s="76">
        <f t="shared" si="9"/>
        <v>295.2796942</v>
      </c>
      <c r="Z219" s="77">
        <f t="shared" si="10"/>
        <v>295.2796942</v>
      </c>
      <c r="AA219" s="78">
        <f t="shared" si="11"/>
        <v>0.1933722215</v>
      </c>
      <c r="AB219" s="1">
        <f t="shared" si="12"/>
        <v>0.6975652239</v>
      </c>
      <c r="AC219" s="1">
        <f t="shared" si="13"/>
        <v>75181.54879</v>
      </c>
      <c r="AD219" s="8">
        <f t="shared" si="14"/>
        <v>52627.08415</v>
      </c>
      <c r="AE219" s="75">
        <f t="shared" si="15"/>
        <v>38530.8</v>
      </c>
      <c r="AF219" s="1">
        <f t="shared" si="16"/>
        <v>14096.28415</v>
      </c>
      <c r="AG219" s="6"/>
      <c r="AH219" s="80">
        <f t="shared" si="17"/>
        <v>8487.043557</v>
      </c>
      <c r="AI219" s="81">
        <f t="shared" si="18"/>
        <v>-42087.04356</v>
      </c>
      <c r="AJ219" s="81">
        <f t="shared" si="19"/>
        <v>-18087.04356</v>
      </c>
      <c r="AK219" s="82">
        <f t="shared" si="20"/>
        <v>-18087.04356</v>
      </c>
      <c r="AL219" s="82">
        <f t="shared" si="21"/>
        <v>-24087.04356</v>
      </c>
      <c r="AM219" s="82">
        <f t="shared" si="22"/>
        <v>-27990.7594</v>
      </c>
      <c r="AN219" s="83">
        <f t="shared" si="23"/>
        <v>-3990.759404</v>
      </c>
      <c r="AO219" s="82">
        <f t="shared" si="24"/>
        <v>-3990.759404</v>
      </c>
      <c r="AP219" s="82">
        <f t="shared" si="25"/>
        <v>-9990.759404</v>
      </c>
      <c r="AQ219" s="13"/>
    </row>
    <row r="220" ht="15.75" customHeight="1">
      <c r="A220" s="23" t="s">
        <v>348</v>
      </c>
      <c r="B220" s="23" t="s">
        <v>347</v>
      </c>
      <c r="C220" s="23" t="s">
        <v>52</v>
      </c>
      <c r="D220" s="24">
        <v>1.0</v>
      </c>
      <c r="E220" s="24">
        <v>4500.0</v>
      </c>
      <c r="F220" s="24">
        <f t="shared" si="1"/>
        <v>0.973</v>
      </c>
      <c r="G220" s="6">
        <f t="shared" si="2"/>
        <v>52542</v>
      </c>
      <c r="H220" s="24">
        <v>255.0</v>
      </c>
      <c r="I220" s="24">
        <v>0.5918</v>
      </c>
      <c r="J220" s="24">
        <v>151.0</v>
      </c>
      <c r="K220" s="24">
        <v>673.0</v>
      </c>
      <c r="L220" s="1">
        <f t="shared" si="3"/>
        <v>522</v>
      </c>
      <c r="M220" s="1">
        <f t="shared" si="4"/>
        <v>104</v>
      </c>
      <c r="N220" s="1">
        <f t="shared" si="5"/>
        <v>0.2593869732</v>
      </c>
      <c r="O220" s="24">
        <v>0.5918</v>
      </c>
      <c r="T220" s="8"/>
      <c r="U220" s="24">
        <v>151.0</v>
      </c>
      <c r="V220" s="1">
        <f t="shared" si="6"/>
        <v>652.5</v>
      </c>
      <c r="W220" s="26">
        <f t="shared" si="7"/>
        <v>85.75</v>
      </c>
      <c r="X220" s="75">
        <f t="shared" si="8"/>
        <v>-412.2441243</v>
      </c>
      <c r="Y220" s="76">
        <f t="shared" si="9"/>
        <v>393.5298522</v>
      </c>
      <c r="Z220" s="77">
        <f t="shared" si="10"/>
        <v>393.5298522</v>
      </c>
      <c r="AA220" s="78">
        <f t="shared" si="11"/>
        <v>0.47169326</v>
      </c>
      <c r="AB220" s="1">
        <f t="shared" si="12"/>
        <v>0.477301954</v>
      </c>
      <c r="AC220" s="1">
        <f t="shared" si="13"/>
        <v>68558.8871</v>
      </c>
      <c r="AD220" s="8">
        <f t="shared" si="14"/>
        <v>47991.22097</v>
      </c>
      <c r="AE220" s="75">
        <f t="shared" si="15"/>
        <v>52542</v>
      </c>
      <c r="AF220" s="1">
        <f t="shared" si="16"/>
        <v>-4550.779029</v>
      </c>
      <c r="AG220" s="6"/>
      <c r="AH220" s="80">
        <f t="shared" si="17"/>
        <v>5807.173774</v>
      </c>
      <c r="AI220" s="81">
        <f t="shared" si="18"/>
        <v>-39407.17377</v>
      </c>
      <c r="AJ220" s="81">
        <f t="shared" si="19"/>
        <v>-15407.17377</v>
      </c>
      <c r="AK220" s="82">
        <f t="shared" si="20"/>
        <v>-15407.17377</v>
      </c>
      <c r="AL220" s="82">
        <f t="shared" si="21"/>
        <v>-21407.17377</v>
      </c>
      <c r="AM220" s="82">
        <f t="shared" si="22"/>
        <v>-43957.9528</v>
      </c>
      <c r="AN220" s="83">
        <f t="shared" si="23"/>
        <v>-19957.9528</v>
      </c>
      <c r="AO220" s="82">
        <f t="shared" si="24"/>
        <v>-19957.9528</v>
      </c>
      <c r="AP220" s="82">
        <f t="shared" si="25"/>
        <v>-25957.9528</v>
      </c>
      <c r="AQ220" s="13"/>
    </row>
    <row r="221" ht="15.75" customHeight="1">
      <c r="A221" s="23" t="s">
        <v>349</v>
      </c>
      <c r="B221" s="23" t="s">
        <v>347</v>
      </c>
      <c r="C221" s="23" t="s">
        <v>52</v>
      </c>
      <c r="D221" s="24">
        <v>2.0</v>
      </c>
      <c r="E221" s="24">
        <v>4200.0</v>
      </c>
      <c r="F221" s="24">
        <f t="shared" si="1"/>
        <v>0.973</v>
      </c>
      <c r="G221" s="6">
        <f t="shared" si="2"/>
        <v>49039.2</v>
      </c>
      <c r="H221" s="24">
        <v>441.0</v>
      </c>
      <c r="I221" s="24">
        <v>0.5726</v>
      </c>
      <c r="J221" s="24">
        <v>278.0</v>
      </c>
      <c r="K221" s="24">
        <v>711.0</v>
      </c>
      <c r="L221" s="1">
        <f t="shared" si="3"/>
        <v>433</v>
      </c>
      <c r="M221" s="1">
        <f t="shared" si="4"/>
        <v>163</v>
      </c>
      <c r="N221" s="1">
        <f t="shared" si="5"/>
        <v>0.4011547344</v>
      </c>
      <c r="O221" s="24">
        <v>0.5726</v>
      </c>
      <c r="T221" s="8"/>
      <c r="U221" s="24">
        <v>278.0</v>
      </c>
      <c r="V221" s="1">
        <f t="shared" si="6"/>
        <v>541.25</v>
      </c>
      <c r="W221" s="26">
        <f t="shared" si="7"/>
        <v>223.875</v>
      </c>
      <c r="X221" s="75">
        <f t="shared" si="8"/>
        <v>-341.9572909</v>
      </c>
      <c r="Y221" s="76">
        <f t="shared" si="9"/>
        <v>402.8063716</v>
      </c>
      <c r="Z221" s="77">
        <f t="shared" si="10"/>
        <v>402.8063716</v>
      </c>
      <c r="AA221" s="78">
        <f t="shared" si="11"/>
        <v>0.3305891393</v>
      </c>
      <c r="AB221" s="1">
        <f t="shared" si="12"/>
        <v>0.5889717552</v>
      </c>
      <c r="AC221" s="1">
        <f t="shared" si="13"/>
        <v>86593.17513</v>
      </c>
      <c r="AD221" s="8">
        <f t="shared" si="14"/>
        <v>60615.22259</v>
      </c>
      <c r="AE221" s="75">
        <f t="shared" si="15"/>
        <v>49039.2</v>
      </c>
      <c r="AF221" s="1">
        <f t="shared" si="16"/>
        <v>11576.02259</v>
      </c>
      <c r="AG221" s="6"/>
      <c r="AH221" s="80">
        <f t="shared" si="17"/>
        <v>7165.823022</v>
      </c>
      <c r="AI221" s="81">
        <f t="shared" si="18"/>
        <v>-40765.82302</v>
      </c>
      <c r="AJ221" s="81">
        <f t="shared" si="19"/>
        <v>-16765.82302</v>
      </c>
      <c r="AK221" s="82">
        <f t="shared" si="20"/>
        <v>-16765.82302</v>
      </c>
      <c r="AL221" s="82">
        <f t="shared" si="21"/>
        <v>-22765.82302</v>
      </c>
      <c r="AM221" s="82">
        <f t="shared" si="22"/>
        <v>-29189.80043</v>
      </c>
      <c r="AN221" s="83">
        <f t="shared" si="23"/>
        <v>-5189.800431</v>
      </c>
      <c r="AO221" s="82">
        <f t="shared" si="24"/>
        <v>-5189.800431</v>
      </c>
      <c r="AP221" s="82">
        <f t="shared" si="25"/>
        <v>-11189.80043</v>
      </c>
      <c r="AQ221" s="13"/>
    </row>
    <row r="222" ht="15.75" customHeight="1">
      <c r="A222" s="23" t="s">
        <v>350</v>
      </c>
      <c r="B222" s="23" t="s">
        <v>347</v>
      </c>
      <c r="C222" s="23" t="s">
        <v>43</v>
      </c>
      <c r="D222" s="24">
        <v>1.0</v>
      </c>
      <c r="E222" s="24">
        <v>2500.0</v>
      </c>
      <c r="F222" s="24">
        <f t="shared" si="1"/>
        <v>0.973</v>
      </c>
      <c r="G222" s="6">
        <f t="shared" si="2"/>
        <v>29190</v>
      </c>
      <c r="H222" s="24">
        <v>356.0</v>
      </c>
      <c r="I222" s="24">
        <v>0.4247</v>
      </c>
      <c r="J222" s="24">
        <v>98.0</v>
      </c>
      <c r="K222" s="24">
        <v>460.0</v>
      </c>
      <c r="L222" s="1">
        <f t="shared" si="3"/>
        <v>362</v>
      </c>
      <c r="M222" s="1">
        <f t="shared" si="4"/>
        <v>258</v>
      </c>
      <c r="N222" s="1">
        <f t="shared" si="5"/>
        <v>0.6701657459</v>
      </c>
      <c r="O222" s="24">
        <v>0.4247</v>
      </c>
      <c r="T222" s="8"/>
      <c r="U222" s="24">
        <v>98.0</v>
      </c>
      <c r="V222" s="1">
        <f t="shared" si="6"/>
        <v>452.5</v>
      </c>
      <c r="W222" s="26">
        <f t="shared" si="7"/>
        <v>52.75</v>
      </c>
      <c r="X222" s="75">
        <f t="shared" si="8"/>
        <v>-285.885772</v>
      </c>
      <c r="Y222" s="76">
        <f t="shared" si="9"/>
        <v>269.5494377</v>
      </c>
      <c r="Z222" s="77">
        <f t="shared" si="10"/>
        <v>269.5494377</v>
      </c>
      <c r="AA222" s="78">
        <f t="shared" si="11"/>
        <v>0.4791147795</v>
      </c>
      <c r="AB222" s="1">
        <f t="shared" si="12"/>
        <v>0.4714285635</v>
      </c>
      <c r="AC222" s="1">
        <f t="shared" si="13"/>
        <v>46381.75604</v>
      </c>
      <c r="AD222" s="8">
        <f t="shared" si="14"/>
        <v>32467.22923</v>
      </c>
      <c r="AE222" s="75">
        <f t="shared" si="15"/>
        <v>29190</v>
      </c>
      <c r="AF222" s="1">
        <f t="shared" si="16"/>
        <v>3277.229228</v>
      </c>
      <c r="AG222" s="6"/>
      <c r="AH222" s="80">
        <f t="shared" si="17"/>
        <v>5735.71419</v>
      </c>
      <c r="AI222" s="81">
        <f t="shared" si="18"/>
        <v>-39335.71419</v>
      </c>
      <c r="AJ222" s="81">
        <f t="shared" si="19"/>
        <v>-15335.71419</v>
      </c>
      <c r="AK222" s="82">
        <f t="shared" si="20"/>
        <v>-15335.71419</v>
      </c>
      <c r="AL222" s="82">
        <f t="shared" si="21"/>
        <v>-21335.71419</v>
      </c>
      <c r="AM222" s="82">
        <f t="shared" si="22"/>
        <v>-36058.48496</v>
      </c>
      <c r="AN222" s="83">
        <f t="shared" si="23"/>
        <v>-12058.48496</v>
      </c>
      <c r="AO222" s="82">
        <f t="shared" si="24"/>
        <v>-12058.48496</v>
      </c>
      <c r="AP222" s="82">
        <f t="shared" si="25"/>
        <v>-18058.48496</v>
      </c>
      <c r="AQ222" s="13"/>
    </row>
    <row r="223" ht="15.75" customHeight="1">
      <c r="A223" s="23" t="s">
        <v>351</v>
      </c>
      <c r="B223" s="23" t="s">
        <v>352</v>
      </c>
      <c r="C223" s="23" t="s">
        <v>43</v>
      </c>
      <c r="D223" s="24">
        <v>1.0</v>
      </c>
      <c r="E223" s="24">
        <v>2500.0</v>
      </c>
      <c r="F223" s="24">
        <f t="shared" si="1"/>
        <v>0.973</v>
      </c>
      <c r="G223" s="6">
        <f t="shared" si="2"/>
        <v>29190</v>
      </c>
      <c r="H223" s="24">
        <v>437.0</v>
      </c>
      <c r="I223" s="24">
        <v>0.0795</v>
      </c>
      <c r="J223" s="24">
        <v>108.0</v>
      </c>
      <c r="K223" s="24">
        <v>507.0</v>
      </c>
      <c r="L223" s="1">
        <f t="shared" si="3"/>
        <v>399</v>
      </c>
      <c r="M223" s="1">
        <f t="shared" si="4"/>
        <v>329</v>
      </c>
      <c r="N223" s="1">
        <f t="shared" si="5"/>
        <v>0.7596491228</v>
      </c>
      <c r="O223" s="24">
        <v>0.0795</v>
      </c>
      <c r="T223" s="8"/>
      <c r="U223" s="24">
        <v>108.0</v>
      </c>
      <c r="V223" s="1">
        <f t="shared" si="6"/>
        <v>498.75</v>
      </c>
      <c r="W223" s="26">
        <f t="shared" si="7"/>
        <v>58.125</v>
      </c>
      <c r="X223" s="75">
        <f t="shared" si="8"/>
        <v>-315.106141</v>
      </c>
      <c r="Y223" s="76">
        <f t="shared" si="9"/>
        <v>297.0917835</v>
      </c>
      <c r="Z223" s="77">
        <f t="shared" si="10"/>
        <v>297.0917835</v>
      </c>
      <c r="AA223" s="78">
        <f t="shared" si="11"/>
        <v>0.4791313956</v>
      </c>
      <c r="AB223" s="1">
        <f t="shared" si="12"/>
        <v>0.4714154135</v>
      </c>
      <c r="AC223" s="1">
        <f t="shared" si="13"/>
        <v>51119.58079</v>
      </c>
      <c r="AD223" s="8">
        <f t="shared" si="14"/>
        <v>35783.70655</v>
      </c>
      <c r="AE223" s="75">
        <f t="shared" si="15"/>
        <v>29190</v>
      </c>
      <c r="AF223" s="1">
        <f t="shared" si="16"/>
        <v>6593.706553</v>
      </c>
      <c r="AG223" s="6"/>
      <c r="AH223" s="80">
        <f t="shared" si="17"/>
        <v>5735.554198</v>
      </c>
      <c r="AI223" s="81">
        <f t="shared" si="18"/>
        <v>-39335.5542</v>
      </c>
      <c r="AJ223" s="81">
        <f t="shared" si="19"/>
        <v>-15335.5542</v>
      </c>
      <c r="AK223" s="82">
        <f t="shared" si="20"/>
        <v>-15335.5542</v>
      </c>
      <c r="AL223" s="82">
        <f t="shared" si="21"/>
        <v>-21335.5542</v>
      </c>
      <c r="AM223" s="82">
        <f t="shared" si="22"/>
        <v>-32741.84765</v>
      </c>
      <c r="AN223" s="83">
        <f t="shared" si="23"/>
        <v>-8741.847645</v>
      </c>
      <c r="AO223" s="82">
        <f t="shared" si="24"/>
        <v>-8741.847645</v>
      </c>
      <c r="AP223" s="82">
        <f t="shared" si="25"/>
        <v>-14741.84765</v>
      </c>
      <c r="AQ223" s="13"/>
    </row>
    <row r="224" ht="15.75" customHeight="1">
      <c r="A224" s="23" t="s">
        <v>353</v>
      </c>
      <c r="B224" s="23" t="s">
        <v>352</v>
      </c>
      <c r="C224" s="23" t="s">
        <v>43</v>
      </c>
      <c r="D224" s="24">
        <v>2.0</v>
      </c>
      <c r="E224" s="24">
        <v>3300.0</v>
      </c>
      <c r="F224" s="24">
        <f t="shared" si="1"/>
        <v>0.973</v>
      </c>
      <c r="G224" s="6">
        <f t="shared" si="2"/>
        <v>38530.8</v>
      </c>
      <c r="H224" s="24">
        <v>461.0</v>
      </c>
      <c r="I224" s="24">
        <v>0.3178</v>
      </c>
      <c r="J224" s="24">
        <v>270.0</v>
      </c>
      <c r="K224" s="24">
        <v>543.0</v>
      </c>
      <c r="L224" s="1">
        <f t="shared" si="3"/>
        <v>273</v>
      </c>
      <c r="M224" s="1">
        <f t="shared" si="4"/>
        <v>191</v>
      </c>
      <c r="N224" s="1">
        <f t="shared" si="5"/>
        <v>0.6597069597</v>
      </c>
      <c r="O224" s="24">
        <v>0.3178</v>
      </c>
      <c r="T224" s="8"/>
      <c r="U224" s="24">
        <v>270.0</v>
      </c>
      <c r="V224" s="1">
        <f t="shared" si="6"/>
        <v>341.25</v>
      </c>
      <c r="W224" s="26">
        <f t="shared" si="7"/>
        <v>235.875</v>
      </c>
      <c r="X224" s="75">
        <f t="shared" si="8"/>
        <v>-215.5989386</v>
      </c>
      <c r="Y224" s="76">
        <f t="shared" si="9"/>
        <v>301.3259572</v>
      </c>
      <c r="Z224" s="77">
        <f t="shared" si="10"/>
        <v>301.3259572</v>
      </c>
      <c r="AA224" s="78">
        <f t="shared" si="11"/>
        <v>0.1917976767</v>
      </c>
      <c r="AB224" s="1">
        <f t="shared" si="12"/>
        <v>0.6988113187</v>
      </c>
      <c r="AC224" s="1">
        <f t="shared" si="13"/>
        <v>76858.04616</v>
      </c>
      <c r="AD224" s="8">
        <f t="shared" si="14"/>
        <v>53800.63231</v>
      </c>
      <c r="AE224" s="75">
        <f t="shared" si="15"/>
        <v>38530.8</v>
      </c>
      <c r="AF224" s="1">
        <f t="shared" si="16"/>
        <v>15269.83231</v>
      </c>
      <c r="AG224" s="6"/>
      <c r="AH224" s="80">
        <f t="shared" si="17"/>
        <v>8502.204377</v>
      </c>
      <c r="AI224" s="81">
        <f t="shared" si="18"/>
        <v>-42102.20438</v>
      </c>
      <c r="AJ224" s="81">
        <f t="shared" si="19"/>
        <v>-18102.20438</v>
      </c>
      <c r="AK224" s="82">
        <f t="shared" si="20"/>
        <v>-18102.20438</v>
      </c>
      <c r="AL224" s="82">
        <f t="shared" si="21"/>
        <v>-24102.20438</v>
      </c>
      <c r="AM224" s="82">
        <f t="shared" si="22"/>
        <v>-26832.37207</v>
      </c>
      <c r="AN224" s="83">
        <f t="shared" si="23"/>
        <v>-2832.372065</v>
      </c>
      <c r="AO224" s="82">
        <f t="shared" si="24"/>
        <v>-2832.372065</v>
      </c>
      <c r="AP224" s="82">
        <f t="shared" si="25"/>
        <v>-8832.372065</v>
      </c>
      <c r="AQ224" s="13"/>
    </row>
    <row r="225" ht="15.75" customHeight="1">
      <c r="A225" s="23" t="s">
        <v>354</v>
      </c>
      <c r="B225" s="23" t="s">
        <v>352</v>
      </c>
      <c r="C225" s="23" t="s">
        <v>52</v>
      </c>
      <c r="D225" s="24">
        <v>1.0</v>
      </c>
      <c r="E225" s="24">
        <v>4500.0</v>
      </c>
      <c r="F225" s="24">
        <f t="shared" si="1"/>
        <v>0.973</v>
      </c>
      <c r="G225" s="6">
        <f t="shared" si="2"/>
        <v>52542</v>
      </c>
      <c r="H225" s="24">
        <v>669.0</v>
      </c>
      <c r="I225" s="24">
        <v>0.3123</v>
      </c>
      <c r="J225" s="24">
        <v>186.0</v>
      </c>
      <c r="K225" s="24">
        <v>829.0</v>
      </c>
      <c r="L225" s="1">
        <f t="shared" si="3"/>
        <v>643</v>
      </c>
      <c r="M225" s="1">
        <f t="shared" si="4"/>
        <v>483</v>
      </c>
      <c r="N225" s="1">
        <f t="shared" si="5"/>
        <v>0.700933126</v>
      </c>
      <c r="O225" s="24">
        <v>0.3123</v>
      </c>
      <c r="T225" s="8"/>
      <c r="U225" s="24">
        <v>186.0</v>
      </c>
      <c r="V225" s="1">
        <f t="shared" si="6"/>
        <v>803.75</v>
      </c>
      <c r="W225" s="26">
        <f t="shared" si="7"/>
        <v>105.625</v>
      </c>
      <c r="X225" s="75">
        <f t="shared" si="8"/>
        <v>-507.8026283</v>
      </c>
      <c r="Y225" s="76">
        <f t="shared" si="9"/>
        <v>484.7494156</v>
      </c>
      <c r="Z225" s="77">
        <f t="shared" si="10"/>
        <v>484.7494156</v>
      </c>
      <c r="AA225" s="78">
        <f t="shared" si="11"/>
        <v>0.4716944517</v>
      </c>
      <c r="AB225" s="1">
        <f t="shared" si="12"/>
        <v>0.4773010109</v>
      </c>
      <c r="AC225" s="1">
        <f t="shared" si="13"/>
        <v>84450.55592</v>
      </c>
      <c r="AD225" s="8">
        <f t="shared" si="14"/>
        <v>59115.38915</v>
      </c>
      <c r="AE225" s="75">
        <f t="shared" si="15"/>
        <v>52542</v>
      </c>
      <c r="AF225" s="1">
        <f t="shared" si="16"/>
        <v>6573.389146</v>
      </c>
      <c r="AG225" s="6"/>
      <c r="AH225" s="80">
        <f t="shared" si="17"/>
        <v>5807.162299</v>
      </c>
      <c r="AI225" s="81">
        <f t="shared" si="18"/>
        <v>-39407.1623</v>
      </c>
      <c r="AJ225" s="81">
        <f t="shared" si="19"/>
        <v>-15407.1623</v>
      </c>
      <c r="AK225" s="82">
        <f t="shared" si="20"/>
        <v>-15407.1623</v>
      </c>
      <c r="AL225" s="82">
        <f t="shared" si="21"/>
        <v>-21407.1623</v>
      </c>
      <c r="AM225" s="82">
        <f t="shared" si="22"/>
        <v>-32833.77315</v>
      </c>
      <c r="AN225" s="83">
        <f t="shared" si="23"/>
        <v>-8833.773153</v>
      </c>
      <c r="AO225" s="82">
        <f t="shared" si="24"/>
        <v>-8833.773153</v>
      </c>
      <c r="AP225" s="82">
        <f t="shared" si="25"/>
        <v>-14833.77315</v>
      </c>
      <c r="AQ225" s="13"/>
    </row>
    <row r="226" ht="15.75" customHeight="1">
      <c r="A226" s="23" t="s">
        <v>355</v>
      </c>
      <c r="B226" s="23" t="s">
        <v>322</v>
      </c>
      <c r="C226" s="23" t="s">
        <v>43</v>
      </c>
      <c r="D226" s="24">
        <v>1.0</v>
      </c>
      <c r="E226" s="24">
        <v>500.0</v>
      </c>
      <c r="F226" s="24">
        <f t="shared" si="1"/>
        <v>0.973</v>
      </c>
      <c r="G226" s="6">
        <f t="shared" si="2"/>
        <v>5838</v>
      </c>
      <c r="H226" s="24">
        <v>121.0</v>
      </c>
      <c r="I226" s="24">
        <v>0.3973</v>
      </c>
      <c r="J226" s="24">
        <v>50.0</v>
      </c>
      <c r="K226" s="24">
        <v>174.0</v>
      </c>
      <c r="L226" s="1">
        <f t="shared" si="3"/>
        <v>124</v>
      </c>
      <c r="M226" s="1">
        <f t="shared" si="4"/>
        <v>71</v>
      </c>
      <c r="N226" s="1">
        <f t="shared" si="5"/>
        <v>0.5580645161</v>
      </c>
      <c r="O226" s="24">
        <v>0.3973</v>
      </c>
      <c r="T226" s="8"/>
      <c r="U226" s="24">
        <v>50.0</v>
      </c>
      <c r="V226" s="1">
        <f t="shared" si="6"/>
        <v>155</v>
      </c>
      <c r="W226" s="26">
        <f t="shared" si="7"/>
        <v>34.5</v>
      </c>
      <c r="X226" s="75">
        <f t="shared" si="8"/>
        <v>-97.92772302</v>
      </c>
      <c r="Y226" s="76">
        <f t="shared" si="9"/>
        <v>100.5473212</v>
      </c>
      <c r="Z226" s="77">
        <f t="shared" si="10"/>
        <v>100.5473212</v>
      </c>
      <c r="AA226" s="78">
        <f t="shared" si="11"/>
        <v>0.4261117497</v>
      </c>
      <c r="AB226" s="1">
        <f t="shared" si="12"/>
        <v>0.5133751613</v>
      </c>
      <c r="AC226" s="1">
        <f t="shared" si="13"/>
        <v>18840.75149</v>
      </c>
      <c r="AD226" s="8">
        <f t="shared" si="14"/>
        <v>13188.52604</v>
      </c>
      <c r="AE226" s="75">
        <f t="shared" si="15"/>
        <v>5838</v>
      </c>
      <c r="AF226" s="1">
        <f t="shared" si="16"/>
        <v>7350.526045</v>
      </c>
      <c r="AG226" s="6"/>
      <c r="AH226" s="80">
        <f t="shared" si="17"/>
        <v>6246.064462</v>
      </c>
      <c r="AI226" s="81">
        <f t="shared" si="18"/>
        <v>-39846.06446</v>
      </c>
      <c r="AJ226" s="81">
        <f t="shared" si="19"/>
        <v>-15846.06446</v>
      </c>
      <c r="AK226" s="82">
        <f t="shared" si="20"/>
        <v>-15846.06446</v>
      </c>
      <c r="AL226" s="82">
        <f t="shared" si="21"/>
        <v>-21846.06446</v>
      </c>
      <c r="AM226" s="82">
        <f t="shared" si="22"/>
        <v>-32495.53842</v>
      </c>
      <c r="AN226" s="83">
        <f t="shared" si="23"/>
        <v>-8495.538418</v>
      </c>
      <c r="AO226" s="82">
        <f t="shared" si="24"/>
        <v>-8495.538418</v>
      </c>
      <c r="AP226" s="82">
        <f t="shared" si="25"/>
        <v>-14495.53842</v>
      </c>
      <c r="AQ226" s="13"/>
    </row>
    <row r="227" ht="15.75" customHeight="1">
      <c r="A227" s="23" t="s">
        <v>356</v>
      </c>
      <c r="B227" s="23" t="s">
        <v>352</v>
      </c>
      <c r="C227" s="23" t="s">
        <v>52</v>
      </c>
      <c r="D227" s="24">
        <v>2.0</v>
      </c>
      <c r="E227" s="24">
        <v>4200.0</v>
      </c>
      <c r="F227" s="24">
        <f t="shared" si="1"/>
        <v>0.973</v>
      </c>
      <c r="G227" s="6">
        <f t="shared" si="2"/>
        <v>49039.2</v>
      </c>
      <c r="H227" s="24">
        <v>437.0</v>
      </c>
      <c r="I227" s="24">
        <v>0.611</v>
      </c>
      <c r="J227" s="24">
        <v>319.0</v>
      </c>
      <c r="K227" s="24">
        <v>815.0</v>
      </c>
      <c r="L227" s="1">
        <f t="shared" si="3"/>
        <v>496</v>
      </c>
      <c r="M227" s="1">
        <f t="shared" si="4"/>
        <v>118</v>
      </c>
      <c r="N227" s="1">
        <f t="shared" si="5"/>
        <v>0.2903225806</v>
      </c>
      <c r="O227" s="24">
        <v>0.611</v>
      </c>
      <c r="T227" s="8"/>
      <c r="U227" s="24">
        <v>319.0</v>
      </c>
      <c r="V227" s="1">
        <f t="shared" si="6"/>
        <v>620</v>
      </c>
      <c r="W227" s="26">
        <f t="shared" si="7"/>
        <v>257</v>
      </c>
      <c r="X227" s="75">
        <f t="shared" si="8"/>
        <v>-391.7108921</v>
      </c>
      <c r="Y227" s="76">
        <f t="shared" si="9"/>
        <v>461.6892848</v>
      </c>
      <c r="Z227" s="77">
        <f t="shared" si="10"/>
        <v>461.6892848</v>
      </c>
      <c r="AA227" s="78">
        <f t="shared" si="11"/>
        <v>0.3301440078</v>
      </c>
      <c r="AB227" s="1">
        <f t="shared" si="12"/>
        <v>0.5893240323</v>
      </c>
      <c r="AC227" s="1">
        <f t="shared" si="13"/>
        <v>99310.87571</v>
      </c>
      <c r="AD227" s="8">
        <f t="shared" si="14"/>
        <v>69517.61299</v>
      </c>
      <c r="AE227" s="75">
        <f t="shared" si="15"/>
        <v>49039.2</v>
      </c>
      <c r="AF227" s="1">
        <f t="shared" si="16"/>
        <v>20478.41299</v>
      </c>
      <c r="AG227" s="6"/>
      <c r="AH227" s="80">
        <f t="shared" si="17"/>
        <v>7170.109059</v>
      </c>
      <c r="AI227" s="81">
        <f t="shared" si="18"/>
        <v>-40770.10906</v>
      </c>
      <c r="AJ227" s="81">
        <f t="shared" si="19"/>
        <v>-16770.10906</v>
      </c>
      <c r="AK227" s="82">
        <f t="shared" si="20"/>
        <v>-16770.10906</v>
      </c>
      <c r="AL227" s="82">
        <f t="shared" si="21"/>
        <v>-22770.10906</v>
      </c>
      <c r="AM227" s="82">
        <f t="shared" si="22"/>
        <v>-20291.69606</v>
      </c>
      <c r="AN227" s="83">
        <f t="shared" si="23"/>
        <v>3708.303935</v>
      </c>
      <c r="AO227" s="82">
        <f t="shared" si="24"/>
        <v>3708.303935</v>
      </c>
      <c r="AP227" s="82">
        <f t="shared" si="25"/>
        <v>-2291.696065</v>
      </c>
      <c r="AQ227" s="13"/>
    </row>
    <row r="228" ht="15.75" customHeight="1">
      <c r="A228" s="23" t="s">
        <v>357</v>
      </c>
      <c r="B228" s="23" t="s">
        <v>358</v>
      </c>
      <c r="C228" s="23" t="s">
        <v>43</v>
      </c>
      <c r="D228" s="24">
        <v>2.0</v>
      </c>
      <c r="E228" s="24">
        <v>3600.0</v>
      </c>
      <c r="F228" s="24">
        <f t="shared" si="1"/>
        <v>0.973</v>
      </c>
      <c r="G228" s="6">
        <f t="shared" si="2"/>
        <v>42033.6</v>
      </c>
      <c r="H228" s="24">
        <v>663.0</v>
      </c>
      <c r="I228" s="24">
        <v>0.2329</v>
      </c>
      <c r="J228" s="24">
        <v>332.0</v>
      </c>
      <c r="K228" s="24">
        <v>805.0</v>
      </c>
      <c r="L228" s="1">
        <f t="shared" si="3"/>
        <v>473</v>
      </c>
      <c r="M228" s="1">
        <f t="shared" si="4"/>
        <v>331</v>
      </c>
      <c r="N228" s="1">
        <f t="shared" si="5"/>
        <v>0.6598308668</v>
      </c>
      <c r="O228" s="24">
        <v>0.2329</v>
      </c>
      <c r="T228" s="8"/>
      <c r="U228" s="24">
        <v>332.0</v>
      </c>
      <c r="V228" s="1">
        <f t="shared" si="6"/>
        <v>591.25</v>
      </c>
      <c r="W228" s="26">
        <f t="shared" si="7"/>
        <v>272.875</v>
      </c>
      <c r="X228" s="75">
        <f t="shared" si="8"/>
        <v>-373.5468789</v>
      </c>
      <c r="Y228" s="76">
        <f t="shared" si="9"/>
        <v>454.1764752</v>
      </c>
      <c r="Z228" s="77">
        <f t="shared" si="10"/>
        <v>454.1764752</v>
      </c>
      <c r="AA228" s="78">
        <f t="shared" si="11"/>
        <v>0.3066409729</v>
      </c>
      <c r="AB228" s="1">
        <f t="shared" si="12"/>
        <v>0.607924334</v>
      </c>
      <c r="AC228" s="1">
        <f t="shared" si="13"/>
        <v>100778.2999</v>
      </c>
      <c r="AD228" s="8">
        <f t="shared" si="14"/>
        <v>70544.80993</v>
      </c>
      <c r="AE228" s="75">
        <f t="shared" si="15"/>
        <v>42033.6</v>
      </c>
      <c r="AF228" s="1">
        <f t="shared" si="16"/>
        <v>28511.20993</v>
      </c>
      <c r="AG228" s="6"/>
      <c r="AH228" s="80">
        <f t="shared" si="17"/>
        <v>7396.412731</v>
      </c>
      <c r="AI228" s="81">
        <f t="shared" si="18"/>
        <v>-40996.41273</v>
      </c>
      <c r="AJ228" s="81">
        <f t="shared" si="19"/>
        <v>-16996.41273</v>
      </c>
      <c r="AK228" s="82">
        <f t="shared" si="20"/>
        <v>-16996.41273</v>
      </c>
      <c r="AL228" s="82">
        <f t="shared" si="21"/>
        <v>-22996.41273</v>
      </c>
      <c r="AM228" s="82">
        <f t="shared" si="22"/>
        <v>-12485.2028</v>
      </c>
      <c r="AN228" s="83">
        <f t="shared" si="23"/>
        <v>11514.7972</v>
      </c>
      <c r="AO228" s="82">
        <f t="shared" si="24"/>
        <v>11514.7972</v>
      </c>
      <c r="AP228" s="82">
        <f t="shared" si="25"/>
        <v>5514.797202</v>
      </c>
      <c r="AQ228" s="13"/>
    </row>
    <row r="229" ht="15.75" customHeight="1">
      <c r="A229" s="23" t="s">
        <v>359</v>
      </c>
      <c r="B229" s="23" t="s">
        <v>358</v>
      </c>
      <c r="C229" s="23" t="s">
        <v>52</v>
      </c>
      <c r="D229" s="24">
        <v>1.0</v>
      </c>
      <c r="E229" s="24">
        <v>4000.0</v>
      </c>
      <c r="F229" s="24">
        <f t="shared" si="1"/>
        <v>0.973</v>
      </c>
      <c r="G229" s="6">
        <f t="shared" si="2"/>
        <v>46704</v>
      </c>
      <c r="H229" s="24">
        <v>337.0</v>
      </c>
      <c r="I229" s="24">
        <v>0.5068</v>
      </c>
      <c r="J229" s="24">
        <v>179.0</v>
      </c>
      <c r="K229" s="24">
        <v>629.0</v>
      </c>
      <c r="L229" s="1">
        <f t="shared" si="3"/>
        <v>450</v>
      </c>
      <c r="M229" s="1">
        <f t="shared" si="4"/>
        <v>158</v>
      </c>
      <c r="N229" s="1">
        <f t="shared" si="5"/>
        <v>0.3808888889</v>
      </c>
      <c r="O229" s="24">
        <v>0.5068</v>
      </c>
      <c r="T229" s="8"/>
      <c r="U229" s="24">
        <v>179.0</v>
      </c>
      <c r="V229" s="1">
        <f t="shared" si="6"/>
        <v>562.5</v>
      </c>
      <c r="W229" s="26">
        <f t="shared" si="7"/>
        <v>122.75</v>
      </c>
      <c r="X229" s="75">
        <f t="shared" si="8"/>
        <v>-355.3828658</v>
      </c>
      <c r="Y229" s="76">
        <f t="shared" si="9"/>
        <v>363.6636657</v>
      </c>
      <c r="Z229" s="77">
        <f t="shared" si="10"/>
        <v>363.6636657</v>
      </c>
      <c r="AA229" s="78">
        <f t="shared" si="11"/>
        <v>0.4282909612</v>
      </c>
      <c r="AB229" s="1">
        <f t="shared" si="12"/>
        <v>0.5116505333</v>
      </c>
      <c r="AC229" s="1">
        <f t="shared" si="13"/>
        <v>67915.0786</v>
      </c>
      <c r="AD229" s="8">
        <f t="shared" si="14"/>
        <v>47540.55502</v>
      </c>
      <c r="AE229" s="75">
        <f t="shared" si="15"/>
        <v>46704</v>
      </c>
      <c r="AF229" s="1">
        <f t="shared" si="16"/>
        <v>836.5550184</v>
      </c>
      <c r="AG229" s="6"/>
      <c r="AH229" s="80">
        <f t="shared" si="17"/>
        <v>6225.081489</v>
      </c>
      <c r="AI229" s="81">
        <f t="shared" si="18"/>
        <v>-39825.08149</v>
      </c>
      <c r="AJ229" s="81">
        <f t="shared" si="19"/>
        <v>-15825.08149</v>
      </c>
      <c r="AK229" s="82">
        <f t="shared" si="20"/>
        <v>-15825.08149</v>
      </c>
      <c r="AL229" s="82">
        <f t="shared" si="21"/>
        <v>-21825.08149</v>
      </c>
      <c r="AM229" s="82">
        <f t="shared" si="22"/>
        <v>-38988.52647</v>
      </c>
      <c r="AN229" s="83">
        <f t="shared" si="23"/>
        <v>-14988.52647</v>
      </c>
      <c r="AO229" s="82">
        <f t="shared" si="24"/>
        <v>-14988.52647</v>
      </c>
      <c r="AP229" s="82">
        <f t="shared" si="25"/>
        <v>-20988.52647</v>
      </c>
      <c r="AQ229" s="13"/>
    </row>
    <row r="230" ht="15.75" customHeight="1">
      <c r="A230" s="23" t="s">
        <v>360</v>
      </c>
      <c r="B230" s="23" t="s">
        <v>358</v>
      </c>
      <c r="C230" s="23" t="s">
        <v>52</v>
      </c>
      <c r="D230" s="24">
        <v>2.0</v>
      </c>
      <c r="E230" s="24">
        <v>5500.0</v>
      </c>
      <c r="F230" s="24">
        <f t="shared" si="1"/>
        <v>0.973</v>
      </c>
      <c r="G230" s="6">
        <f t="shared" si="2"/>
        <v>64218</v>
      </c>
      <c r="H230" s="24">
        <v>447.0</v>
      </c>
      <c r="I230" s="24">
        <v>0.6164</v>
      </c>
      <c r="J230" s="24">
        <v>227.0</v>
      </c>
      <c r="K230" s="24">
        <v>813.0</v>
      </c>
      <c r="L230" s="1">
        <f t="shared" si="3"/>
        <v>586</v>
      </c>
      <c r="M230" s="1">
        <f t="shared" si="4"/>
        <v>220</v>
      </c>
      <c r="N230" s="1">
        <f t="shared" si="5"/>
        <v>0.4003412969</v>
      </c>
      <c r="O230" s="24">
        <v>0.6164</v>
      </c>
      <c r="T230" s="8"/>
      <c r="U230" s="24">
        <v>227.0</v>
      </c>
      <c r="V230" s="1">
        <f t="shared" si="6"/>
        <v>732.5</v>
      </c>
      <c r="W230" s="26">
        <f t="shared" si="7"/>
        <v>153.75</v>
      </c>
      <c r="X230" s="75">
        <f t="shared" si="8"/>
        <v>-462.7874653</v>
      </c>
      <c r="Y230" s="76">
        <f t="shared" si="9"/>
        <v>470.5220179</v>
      </c>
      <c r="Z230" s="77">
        <f t="shared" si="10"/>
        <v>470.5220179</v>
      </c>
      <c r="AA230" s="78">
        <f t="shared" si="11"/>
        <v>0.4324532668</v>
      </c>
      <c r="AB230" s="1">
        <f t="shared" si="12"/>
        <v>0.5083564846</v>
      </c>
      <c r="AC230" s="1">
        <f t="shared" si="13"/>
        <v>87305.41543</v>
      </c>
      <c r="AD230" s="8">
        <f t="shared" si="14"/>
        <v>61113.7908</v>
      </c>
      <c r="AE230" s="75">
        <f t="shared" si="15"/>
        <v>64218</v>
      </c>
      <c r="AF230" s="1">
        <f t="shared" si="16"/>
        <v>-3104.209199</v>
      </c>
      <c r="AG230" s="6"/>
      <c r="AH230" s="80">
        <f t="shared" si="17"/>
        <v>6185.003896</v>
      </c>
      <c r="AI230" s="81">
        <f t="shared" si="18"/>
        <v>-39785.0039</v>
      </c>
      <c r="AJ230" s="81">
        <f t="shared" si="19"/>
        <v>-15785.0039</v>
      </c>
      <c r="AK230" s="82">
        <f t="shared" si="20"/>
        <v>-15785.0039</v>
      </c>
      <c r="AL230" s="82">
        <f t="shared" si="21"/>
        <v>-21785.0039</v>
      </c>
      <c r="AM230" s="82">
        <f t="shared" si="22"/>
        <v>-42889.2131</v>
      </c>
      <c r="AN230" s="83">
        <f t="shared" si="23"/>
        <v>-18889.2131</v>
      </c>
      <c r="AO230" s="82">
        <f t="shared" si="24"/>
        <v>-18889.2131</v>
      </c>
      <c r="AP230" s="82">
        <f t="shared" si="25"/>
        <v>-24889.2131</v>
      </c>
      <c r="AQ230" s="13"/>
    </row>
    <row r="231" ht="15.75" customHeight="1">
      <c r="A231" s="23" t="s">
        <v>361</v>
      </c>
      <c r="B231" s="23" t="s">
        <v>358</v>
      </c>
      <c r="C231" s="23" t="s">
        <v>43</v>
      </c>
      <c r="D231" s="24">
        <v>1.0</v>
      </c>
      <c r="E231" s="24">
        <v>3000.0</v>
      </c>
      <c r="F231" s="24">
        <f t="shared" si="1"/>
        <v>0.973</v>
      </c>
      <c r="G231" s="6">
        <f t="shared" si="2"/>
        <v>35028</v>
      </c>
      <c r="H231" s="24">
        <v>610.0</v>
      </c>
      <c r="I231" s="24">
        <v>0.1014</v>
      </c>
      <c r="J231" s="24">
        <v>115.0</v>
      </c>
      <c r="K231" s="24">
        <v>650.0</v>
      </c>
      <c r="L231" s="1">
        <f t="shared" si="3"/>
        <v>535</v>
      </c>
      <c r="M231" s="1">
        <f t="shared" si="4"/>
        <v>495</v>
      </c>
      <c r="N231" s="1">
        <f t="shared" si="5"/>
        <v>0.8401869159</v>
      </c>
      <c r="O231" s="24">
        <v>0.1014</v>
      </c>
      <c r="T231" s="8"/>
      <c r="U231" s="24">
        <v>115.0</v>
      </c>
      <c r="V231" s="1">
        <f t="shared" si="6"/>
        <v>668.75</v>
      </c>
      <c r="W231" s="26">
        <f t="shared" si="7"/>
        <v>48.125</v>
      </c>
      <c r="X231" s="75">
        <f t="shared" si="8"/>
        <v>-422.5107405</v>
      </c>
      <c r="Y231" s="76">
        <f t="shared" si="9"/>
        <v>383.4501358</v>
      </c>
      <c r="Z231" s="77">
        <f t="shared" si="10"/>
        <v>383.4501358</v>
      </c>
      <c r="AA231" s="78">
        <f t="shared" si="11"/>
        <v>0.5014207639</v>
      </c>
      <c r="AB231" s="1">
        <f t="shared" si="12"/>
        <v>0.4537756075</v>
      </c>
      <c r="AC231" s="1">
        <f t="shared" si="13"/>
        <v>63510.11619</v>
      </c>
      <c r="AD231" s="8">
        <f t="shared" si="14"/>
        <v>44457.08133</v>
      </c>
      <c r="AE231" s="75">
        <f t="shared" si="15"/>
        <v>35028</v>
      </c>
      <c r="AF231" s="1">
        <f t="shared" si="16"/>
        <v>9429.081332</v>
      </c>
      <c r="AG231" s="6"/>
      <c r="AH231" s="80">
        <f t="shared" si="17"/>
        <v>5520.936558</v>
      </c>
      <c r="AI231" s="81">
        <f t="shared" si="18"/>
        <v>-39120.93656</v>
      </c>
      <c r="AJ231" s="81">
        <f t="shared" si="19"/>
        <v>-15120.93656</v>
      </c>
      <c r="AK231" s="82">
        <f t="shared" si="20"/>
        <v>-15120.93656</v>
      </c>
      <c r="AL231" s="82">
        <f t="shared" si="21"/>
        <v>-21120.93656</v>
      </c>
      <c r="AM231" s="82">
        <f t="shared" si="22"/>
        <v>-29691.85523</v>
      </c>
      <c r="AN231" s="83">
        <f t="shared" si="23"/>
        <v>-5691.855225</v>
      </c>
      <c r="AO231" s="82">
        <f t="shared" si="24"/>
        <v>-5691.855225</v>
      </c>
      <c r="AP231" s="82">
        <f t="shared" si="25"/>
        <v>-11691.85523</v>
      </c>
      <c r="AQ231" s="13"/>
    </row>
    <row r="232" ht="15.75" customHeight="1">
      <c r="A232" s="23" t="s">
        <v>362</v>
      </c>
      <c r="B232" s="23" t="s">
        <v>363</v>
      </c>
      <c r="C232" s="23" t="s">
        <v>43</v>
      </c>
      <c r="D232" s="24">
        <v>2.0</v>
      </c>
      <c r="E232" s="24">
        <v>4000.0</v>
      </c>
      <c r="F232" s="24">
        <f t="shared" si="1"/>
        <v>0.973</v>
      </c>
      <c r="G232" s="6">
        <f t="shared" si="2"/>
        <v>46704</v>
      </c>
      <c r="H232" s="24">
        <v>302.0</v>
      </c>
      <c r="I232" s="24">
        <v>0.3151</v>
      </c>
      <c r="J232" s="24">
        <v>220.0</v>
      </c>
      <c r="K232" s="24">
        <v>534.0</v>
      </c>
      <c r="L232" s="1">
        <f t="shared" si="3"/>
        <v>314</v>
      </c>
      <c r="M232" s="1">
        <f t="shared" si="4"/>
        <v>82</v>
      </c>
      <c r="N232" s="1">
        <f t="shared" si="5"/>
        <v>0.3089171975</v>
      </c>
      <c r="O232" s="24">
        <v>0.3151</v>
      </c>
      <c r="T232" s="8"/>
      <c r="U232" s="24">
        <v>220.0</v>
      </c>
      <c r="V232" s="1">
        <f t="shared" si="6"/>
        <v>392.5</v>
      </c>
      <c r="W232" s="26">
        <f t="shared" si="7"/>
        <v>180.75</v>
      </c>
      <c r="X232" s="75">
        <f t="shared" si="8"/>
        <v>-247.9782664</v>
      </c>
      <c r="Y232" s="76">
        <f t="shared" si="9"/>
        <v>301.3053134</v>
      </c>
      <c r="Z232" s="77">
        <f t="shared" si="10"/>
        <v>301.3053134</v>
      </c>
      <c r="AA232" s="78">
        <f t="shared" si="11"/>
        <v>0.3071472952</v>
      </c>
      <c r="AB232" s="1">
        <f t="shared" si="12"/>
        <v>0.6075236306</v>
      </c>
      <c r="AC232" s="1">
        <f t="shared" si="13"/>
        <v>66813.28573</v>
      </c>
      <c r="AD232" s="8">
        <f t="shared" si="14"/>
        <v>46769.30001</v>
      </c>
      <c r="AE232" s="75">
        <f t="shared" si="15"/>
        <v>46704</v>
      </c>
      <c r="AF232" s="1">
        <f t="shared" si="16"/>
        <v>65.30001058</v>
      </c>
      <c r="AG232" s="6"/>
      <c r="AH232" s="80">
        <f t="shared" si="17"/>
        <v>7391.537505</v>
      </c>
      <c r="AI232" s="81">
        <f t="shared" si="18"/>
        <v>-40991.53751</v>
      </c>
      <c r="AJ232" s="81">
        <f t="shared" si="19"/>
        <v>-16991.53751</v>
      </c>
      <c r="AK232" s="82">
        <f t="shared" si="20"/>
        <v>-16991.53751</v>
      </c>
      <c r="AL232" s="82">
        <f t="shared" si="21"/>
        <v>-22991.53751</v>
      </c>
      <c r="AM232" s="82">
        <f t="shared" si="22"/>
        <v>-40926.23749</v>
      </c>
      <c r="AN232" s="83">
        <f t="shared" si="23"/>
        <v>-16926.23749</v>
      </c>
      <c r="AO232" s="82">
        <f t="shared" si="24"/>
        <v>-16926.23749</v>
      </c>
      <c r="AP232" s="82">
        <f t="shared" si="25"/>
        <v>-22926.23749</v>
      </c>
      <c r="AQ232" s="13"/>
    </row>
    <row r="233" ht="15.75" customHeight="1">
      <c r="A233" s="23" t="s">
        <v>364</v>
      </c>
      <c r="B233" s="23" t="s">
        <v>363</v>
      </c>
      <c r="C233" s="23" t="s">
        <v>52</v>
      </c>
      <c r="D233" s="24">
        <v>1.0</v>
      </c>
      <c r="E233" s="24">
        <v>4000.0</v>
      </c>
      <c r="F233" s="24">
        <f t="shared" si="1"/>
        <v>0.973</v>
      </c>
      <c r="G233" s="6">
        <f t="shared" si="2"/>
        <v>46704</v>
      </c>
      <c r="H233" s="24">
        <v>213.0</v>
      </c>
      <c r="I233" s="24">
        <v>0.6521</v>
      </c>
      <c r="J233" s="24">
        <v>128.0</v>
      </c>
      <c r="K233" s="24">
        <v>450.0</v>
      </c>
      <c r="L233" s="1">
        <f t="shared" si="3"/>
        <v>322</v>
      </c>
      <c r="M233" s="1">
        <f t="shared" si="4"/>
        <v>85</v>
      </c>
      <c r="N233" s="1">
        <f t="shared" si="5"/>
        <v>0.3111801242</v>
      </c>
      <c r="O233" s="24">
        <v>0.6521</v>
      </c>
      <c r="T233" s="8"/>
      <c r="U233" s="24">
        <v>128.0</v>
      </c>
      <c r="V233" s="1">
        <f t="shared" si="6"/>
        <v>402.5</v>
      </c>
      <c r="W233" s="26">
        <f t="shared" si="7"/>
        <v>87.75</v>
      </c>
      <c r="X233" s="75">
        <f t="shared" si="8"/>
        <v>-254.296184</v>
      </c>
      <c r="Y233" s="76">
        <f t="shared" si="9"/>
        <v>260.1793341</v>
      </c>
      <c r="Z233" s="77">
        <f t="shared" si="10"/>
        <v>260.1793341</v>
      </c>
      <c r="AA233" s="78">
        <f t="shared" si="11"/>
        <v>0.4283958611</v>
      </c>
      <c r="AB233" s="1">
        <f t="shared" si="12"/>
        <v>0.5115675155</v>
      </c>
      <c r="AC233" s="1">
        <f t="shared" si="13"/>
        <v>48581.24287</v>
      </c>
      <c r="AD233" s="8">
        <f t="shared" si="14"/>
        <v>34006.87001</v>
      </c>
      <c r="AE233" s="75">
        <f t="shared" si="15"/>
        <v>46704</v>
      </c>
      <c r="AF233" s="1">
        <f t="shared" si="16"/>
        <v>-12697.12999</v>
      </c>
      <c r="AG233" s="6"/>
      <c r="AH233" s="80">
        <f t="shared" si="17"/>
        <v>6224.071439</v>
      </c>
      <c r="AI233" s="81">
        <f t="shared" si="18"/>
        <v>-39824.07144</v>
      </c>
      <c r="AJ233" s="81">
        <f t="shared" si="19"/>
        <v>-15824.07144</v>
      </c>
      <c r="AK233" s="82">
        <f t="shared" si="20"/>
        <v>-15824.07144</v>
      </c>
      <c r="AL233" s="82">
        <f t="shared" si="21"/>
        <v>-21824.07144</v>
      </c>
      <c r="AM233" s="82">
        <f t="shared" si="22"/>
        <v>-52521.20143</v>
      </c>
      <c r="AN233" s="83">
        <f t="shared" si="23"/>
        <v>-28521.20143</v>
      </c>
      <c r="AO233" s="82">
        <f t="shared" si="24"/>
        <v>-28521.20143</v>
      </c>
      <c r="AP233" s="82">
        <f t="shared" si="25"/>
        <v>-34521.20143</v>
      </c>
      <c r="AQ233" s="13"/>
    </row>
    <row r="234" ht="15.75" customHeight="1">
      <c r="A234" s="23" t="s">
        <v>365</v>
      </c>
      <c r="B234" s="23" t="s">
        <v>363</v>
      </c>
      <c r="C234" s="23" t="s">
        <v>52</v>
      </c>
      <c r="D234" s="24">
        <v>2.0</v>
      </c>
      <c r="E234" s="24">
        <v>5000.0</v>
      </c>
      <c r="F234" s="24">
        <f t="shared" si="1"/>
        <v>0.973</v>
      </c>
      <c r="G234" s="6">
        <f t="shared" si="2"/>
        <v>58380</v>
      </c>
      <c r="H234" s="24">
        <v>364.0</v>
      </c>
      <c r="I234" s="24">
        <v>0.5123</v>
      </c>
      <c r="J234" s="24">
        <v>152.0</v>
      </c>
      <c r="K234" s="24">
        <v>546.0</v>
      </c>
      <c r="L234" s="1">
        <f t="shared" si="3"/>
        <v>394</v>
      </c>
      <c r="M234" s="1">
        <f t="shared" si="4"/>
        <v>212</v>
      </c>
      <c r="N234" s="1">
        <f t="shared" si="5"/>
        <v>0.5304568528</v>
      </c>
      <c r="O234" s="24">
        <v>0.5123</v>
      </c>
      <c r="T234" s="8"/>
      <c r="U234" s="24">
        <v>152.0</v>
      </c>
      <c r="V234" s="1">
        <f t="shared" si="6"/>
        <v>492.5</v>
      </c>
      <c r="W234" s="26">
        <f t="shared" si="7"/>
        <v>102.75</v>
      </c>
      <c r="X234" s="75">
        <f t="shared" si="8"/>
        <v>-311.1574425</v>
      </c>
      <c r="Y234" s="76">
        <f t="shared" si="9"/>
        <v>316.0455206</v>
      </c>
      <c r="Z234" s="77">
        <f t="shared" si="10"/>
        <v>316.0455206</v>
      </c>
      <c r="AA234" s="78">
        <f t="shared" si="11"/>
        <v>0.4330873515</v>
      </c>
      <c r="AB234" s="1">
        <f t="shared" si="12"/>
        <v>0.5078546701</v>
      </c>
      <c r="AC234" s="1">
        <f t="shared" si="13"/>
        <v>58584.39566</v>
      </c>
      <c r="AD234" s="8">
        <f t="shared" si="14"/>
        <v>41009.07696</v>
      </c>
      <c r="AE234" s="75">
        <f t="shared" si="15"/>
        <v>58380</v>
      </c>
      <c r="AF234" s="1">
        <f t="shared" si="16"/>
        <v>-17370.92304</v>
      </c>
      <c r="AG234" s="6"/>
      <c r="AH234" s="80">
        <f t="shared" si="17"/>
        <v>6178.898486</v>
      </c>
      <c r="AI234" s="81">
        <f t="shared" si="18"/>
        <v>-39778.89849</v>
      </c>
      <c r="AJ234" s="81">
        <f t="shared" si="19"/>
        <v>-15778.89849</v>
      </c>
      <c r="AK234" s="82">
        <f t="shared" si="20"/>
        <v>-15778.89849</v>
      </c>
      <c r="AL234" s="82">
        <f t="shared" si="21"/>
        <v>-21778.89849</v>
      </c>
      <c r="AM234" s="82">
        <f t="shared" si="22"/>
        <v>-57149.82153</v>
      </c>
      <c r="AN234" s="83">
        <f t="shared" si="23"/>
        <v>-33149.82153</v>
      </c>
      <c r="AO234" s="82">
        <f t="shared" si="24"/>
        <v>-33149.82153</v>
      </c>
      <c r="AP234" s="82">
        <f t="shared" si="25"/>
        <v>-39149.82153</v>
      </c>
      <c r="AQ234" s="13"/>
    </row>
    <row r="235" ht="15.75" customHeight="1">
      <c r="A235" s="23" t="s">
        <v>366</v>
      </c>
      <c r="B235" s="23" t="s">
        <v>363</v>
      </c>
      <c r="C235" s="23" t="s">
        <v>43</v>
      </c>
      <c r="D235" s="24">
        <v>1.0</v>
      </c>
      <c r="E235" s="24">
        <v>3200.0</v>
      </c>
      <c r="F235" s="24">
        <f t="shared" si="1"/>
        <v>0.973</v>
      </c>
      <c r="G235" s="6">
        <f t="shared" si="2"/>
        <v>37363.2</v>
      </c>
      <c r="H235" s="24">
        <v>251.0</v>
      </c>
      <c r="I235" s="24">
        <v>0.6274</v>
      </c>
      <c r="J235" s="24">
        <v>94.0</v>
      </c>
      <c r="K235" s="24">
        <v>528.0</v>
      </c>
      <c r="L235" s="1">
        <f t="shared" si="3"/>
        <v>434</v>
      </c>
      <c r="M235" s="1">
        <f t="shared" si="4"/>
        <v>157</v>
      </c>
      <c r="N235" s="1">
        <f t="shared" si="5"/>
        <v>0.3894009217</v>
      </c>
      <c r="O235" s="24">
        <v>0.6274</v>
      </c>
      <c r="T235" s="8"/>
      <c r="U235" s="24">
        <v>94.0</v>
      </c>
      <c r="V235" s="1">
        <f t="shared" si="6"/>
        <v>542.5</v>
      </c>
      <c r="W235" s="26">
        <f t="shared" si="7"/>
        <v>39.75</v>
      </c>
      <c r="X235" s="75">
        <f t="shared" si="8"/>
        <v>-342.7470306</v>
      </c>
      <c r="Y235" s="76">
        <f t="shared" si="9"/>
        <v>311.4156242</v>
      </c>
      <c r="Z235" s="77">
        <f t="shared" si="10"/>
        <v>311.4156242</v>
      </c>
      <c r="AA235" s="78">
        <f t="shared" si="11"/>
        <v>0.5007661276</v>
      </c>
      <c r="AB235" s="1">
        <f t="shared" si="12"/>
        <v>0.4542936866</v>
      </c>
      <c r="AC235" s="1">
        <f t="shared" si="13"/>
        <v>51638.06548</v>
      </c>
      <c r="AD235" s="8">
        <f t="shared" si="14"/>
        <v>36146.64584</v>
      </c>
      <c r="AE235" s="75">
        <f t="shared" si="15"/>
        <v>37363.2</v>
      </c>
      <c r="AF235" s="1">
        <f t="shared" si="16"/>
        <v>-1216.554164</v>
      </c>
      <c r="AG235" s="6"/>
      <c r="AH235" s="80">
        <f t="shared" si="17"/>
        <v>5527.239854</v>
      </c>
      <c r="AI235" s="81">
        <f t="shared" si="18"/>
        <v>-39127.23985</v>
      </c>
      <c r="AJ235" s="81">
        <f t="shared" si="19"/>
        <v>-15127.23985</v>
      </c>
      <c r="AK235" s="82">
        <f t="shared" si="20"/>
        <v>-15127.23985</v>
      </c>
      <c r="AL235" s="82">
        <f t="shared" si="21"/>
        <v>-21127.23985</v>
      </c>
      <c r="AM235" s="82">
        <f t="shared" si="22"/>
        <v>-40343.79402</v>
      </c>
      <c r="AN235" s="83">
        <f t="shared" si="23"/>
        <v>-16343.79402</v>
      </c>
      <c r="AO235" s="82">
        <f t="shared" si="24"/>
        <v>-16343.79402</v>
      </c>
      <c r="AP235" s="82">
        <f t="shared" si="25"/>
        <v>-22343.79402</v>
      </c>
      <c r="AQ235" s="13"/>
    </row>
    <row r="236" ht="15.75" customHeight="1">
      <c r="A236" s="23" t="s">
        <v>367</v>
      </c>
      <c r="B236" s="23" t="s">
        <v>368</v>
      </c>
      <c r="C236" s="23" t="s">
        <v>43</v>
      </c>
      <c r="D236" s="24">
        <v>2.0</v>
      </c>
      <c r="E236" s="24">
        <v>3500.0</v>
      </c>
      <c r="F236" s="24">
        <f t="shared" si="1"/>
        <v>0.973</v>
      </c>
      <c r="G236" s="6">
        <f t="shared" si="2"/>
        <v>40866</v>
      </c>
      <c r="H236" s="24">
        <v>343.0</v>
      </c>
      <c r="I236" s="24">
        <v>0.3973</v>
      </c>
      <c r="J236" s="24">
        <v>194.0</v>
      </c>
      <c r="K236" s="24">
        <v>471.0</v>
      </c>
      <c r="L236" s="1">
        <f t="shared" si="3"/>
        <v>277</v>
      </c>
      <c r="M236" s="1">
        <f t="shared" si="4"/>
        <v>149</v>
      </c>
      <c r="N236" s="1">
        <f t="shared" si="5"/>
        <v>0.5303249097</v>
      </c>
      <c r="O236" s="24">
        <v>0.3973</v>
      </c>
      <c r="T236" s="8"/>
      <c r="U236" s="24">
        <v>194.0</v>
      </c>
      <c r="V236" s="1">
        <f t="shared" si="6"/>
        <v>346.25</v>
      </c>
      <c r="W236" s="26">
        <f t="shared" si="7"/>
        <v>159.375</v>
      </c>
      <c r="X236" s="75">
        <f t="shared" si="8"/>
        <v>-218.7578974</v>
      </c>
      <c r="Y236" s="76">
        <f t="shared" si="9"/>
        <v>265.7629675</v>
      </c>
      <c r="Z236" s="77">
        <f t="shared" si="10"/>
        <v>265.7629675</v>
      </c>
      <c r="AA236" s="78">
        <f t="shared" si="11"/>
        <v>0.3072576679</v>
      </c>
      <c r="AB236" s="1">
        <f t="shared" si="12"/>
        <v>0.6074362816</v>
      </c>
      <c r="AC236" s="1">
        <f t="shared" si="13"/>
        <v>58923.4351</v>
      </c>
      <c r="AD236" s="8">
        <f t="shared" si="14"/>
        <v>41246.40457</v>
      </c>
      <c r="AE236" s="75">
        <f t="shared" si="15"/>
        <v>40866</v>
      </c>
      <c r="AF236" s="1">
        <f t="shared" si="16"/>
        <v>380.4045727</v>
      </c>
      <c r="AG236" s="6"/>
      <c r="AH236" s="80">
        <f t="shared" si="17"/>
        <v>7390.474759</v>
      </c>
      <c r="AI236" s="81">
        <f t="shared" si="18"/>
        <v>-40990.47476</v>
      </c>
      <c r="AJ236" s="81">
        <f t="shared" si="19"/>
        <v>-16990.47476</v>
      </c>
      <c r="AK236" s="82">
        <f t="shared" si="20"/>
        <v>-16990.47476</v>
      </c>
      <c r="AL236" s="82">
        <f t="shared" si="21"/>
        <v>-22990.47476</v>
      </c>
      <c r="AM236" s="82">
        <f t="shared" si="22"/>
        <v>-40610.07019</v>
      </c>
      <c r="AN236" s="83">
        <f t="shared" si="23"/>
        <v>-16610.07019</v>
      </c>
      <c r="AO236" s="82">
        <f t="shared" si="24"/>
        <v>-16610.07019</v>
      </c>
      <c r="AP236" s="82">
        <f t="shared" si="25"/>
        <v>-22610.07019</v>
      </c>
      <c r="AQ236" s="13"/>
    </row>
    <row r="237" ht="15.75" customHeight="1">
      <c r="A237" s="23" t="s">
        <v>369</v>
      </c>
      <c r="B237" s="23" t="s">
        <v>45</v>
      </c>
      <c r="C237" s="23" t="s">
        <v>43</v>
      </c>
      <c r="D237" s="24">
        <v>1.0</v>
      </c>
      <c r="E237" s="24">
        <v>965.0</v>
      </c>
      <c r="F237" s="24">
        <f t="shared" si="1"/>
        <v>0.973</v>
      </c>
      <c r="G237" s="6">
        <f t="shared" si="2"/>
        <v>11267.34</v>
      </c>
      <c r="H237" s="24">
        <v>125.0</v>
      </c>
      <c r="I237" s="24">
        <v>0.3753</v>
      </c>
      <c r="J237" s="24">
        <v>50.0</v>
      </c>
      <c r="K237" s="24">
        <v>174.0</v>
      </c>
      <c r="L237" s="1">
        <f t="shared" si="3"/>
        <v>124</v>
      </c>
      <c r="M237" s="1">
        <f t="shared" si="4"/>
        <v>75</v>
      </c>
      <c r="N237" s="1">
        <f t="shared" si="5"/>
        <v>0.5838709677</v>
      </c>
      <c r="O237" s="24">
        <v>0.3753</v>
      </c>
      <c r="T237" s="8"/>
      <c r="U237" s="24">
        <v>50.0</v>
      </c>
      <c r="V237" s="1">
        <f t="shared" si="6"/>
        <v>155</v>
      </c>
      <c r="W237" s="26">
        <f t="shared" si="7"/>
        <v>34.5</v>
      </c>
      <c r="X237" s="75">
        <f t="shared" si="8"/>
        <v>-97.92772302</v>
      </c>
      <c r="Y237" s="76">
        <f t="shared" si="9"/>
        <v>100.5473212</v>
      </c>
      <c r="Z237" s="77">
        <f t="shared" si="10"/>
        <v>100.5473212</v>
      </c>
      <c r="AA237" s="78">
        <f t="shared" si="11"/>
        <v>0.4261117497</v>
      </c>
      <c r="AB237" s="1">
        <f t="shared" si="12"/>
        <v>0.5133751613</v>
      </c>
      <c r="AC237" s="1">
        <f t="shared" si="13"/>
        <v>18840.75149</v>
      </c>
      <c r="AD237" s="8">
        <f t="shared" si="14"/>
        <v>13188.52604</v>
      </c>
      <c r="AE237" s="75">
        <f t="shared" si="15"/>
        <v>11267.34</v>
      </c>
      <c r="AF237" s="1">
        <f t="shared" si="16"/>
        <v>1921.186045</v>
      </c>
      <c r="AG237" s="6"/>
      <c r="AH237" s="80">
        <f t="shared" si="17"/>
        <v>6246.064462</v>
      </c>
      <c r="AI237" s="81">
        <f t="shared" si="18"/>
        <v>-39846.06446</v>
      </c>
      <c r="AJ237" s="81">
        <f t="shared" si="19"/>
        <v>-15846.06446</v>
      </c>
      <c r="AK237" s="82">
        <f t="shared" si="20"/>
        <v>-15846.06446</v>
      </c>
      <c r="AL237" s="82">
        <f t="shared" si="21"/>
        <v>-21846.06446</v>
      </c>
      <c r="AM237" s="82">
        <f t="shared" si="22"/>
        <v>-37924.87842</v>
      </c>
      <c r="AN237" s="83">
        <f t="shared" si="23"/>
        <v>-13924.87842</v>
      </c>
      <c r="AO237" s="82">
        <f t="shared" si="24"/>
        <v>-13924.87842</v>
      </c>
      <c r="AP237" s="82">
        <f t="shared" si="25"/>
        <v>-19924.87842</v>
      </c>
      <c r="AQ237" s="13"/>
    </row>
    <row r="238" ht="15.75" customHeight="1">
      <c r="A238" s="23" t="s">
        <v>370</v>
      </c>
      <c r="B238" s="23" t="s">
        <v>368</v>
      </c>
      <c r="C238" s="23" t="s">
        <v>52</v>
      </c>
      <c r="D238" s="24">
        <v>1.0</v>
      </c>
      <c r="E238" s="24">
        <v>3200.0</v>
      </c>
      <c r="F238" s="24">
        <f t="shared" si="1"/>
        <v>0.973</v>
      </c>
      <c r="G238" s="6">
        <f t="shared" si="2"/>
        <v>37363.2</v>
      </c>
      <c r="H238" s="24">
        <v>251.0</v>
      </c>
      <c r="I238" s="24">
        <v>0.3342</v>
      </c>
      <c r="J238" s="24">
        <v>138.0</v>
      </c>
      <c r="K238" s="24">
        <v>485.0</v>
      </c>
      <c r="L238" s="1">
        <f t="shared" si="3"/>
        <v>347</v>
      </c>
      <c r="M238" s="1">
        <f t="shared" si="4"/>
        <v>113</v>
      </c>
      <c r="N238" s="1">
        <f t="shared" si="5"/>
        <v>0.360518732</v>
      </c>
      <c r="O238" s="24">
        <v>0.3342</v>
      </c>
      <c r="T238" s="8"/>
      <c r="U238" s="24">
        <v>138.0</v>
      </c>
      <c r="V238" s="1">
        <f t="shared" si="6"/>
        <v>433.75</v>
      </c>
      <c r="W238" s="26">
        <f t="shared" si="7"/>
        <v>94.625</v>
      </c>
      <c r="X238" s="75">
        <f t="shared" si="8"/>
        <v>-274.0396765</v>
      </c>
      <c r="Y238" s="76">
        <f t="shared" si="9"/>
        <v>280.4106489</v>
      </c>
      <c r="Z238" s="77">
        <f t="shared" si="10"/>
        <v>280.4106489</v>
      </c>
      <c r="AA238" s="78">
        <f t="shared" si="11"/>
        <v>0.4283242625</v>
      </c>
      <c r="AB238" s="1">
        <f t="shared" si="12"/>
        <v>0.5116241787</v>
      </c>
      <c r="AC238" s="1">
        <f t="shared" si="13"/>
        <v>52364.67679</v>
      </c>
      <c r="AD238" s="8">
        <f t="shared" si="14"/>
        <v>36655.27375</v>
      </c>
      <c r="AE238" s="75">
        <f t="shared" si="15"/>
        <v>37363.2</v>
      </c>
      <c r="AF238" s="1">
        <f t="shared" si="16"/>
        <v>-707.9262491</v>
      </c>
      <c r="AG238" s="6"/>
      <c r="AH238" s="80">
        <f t="shared" si="17"/>
        <v>6224.760841</v>
      </c>
      <c r="AI238" s="81">
        <f t="shared" si="18"/>
        <v>-39824.76084</v>
      </c>
      <c r="AJ238" s="81">
        <f t="shared" si="19"/>
        <v>-15824.76084</v>
      </c>
      <c r="AK238" s="82">
        <f t="shared" si="20"/>
        <v>-15824.76084</v>
      </c>
      <c r="AL238" s="82">
        <f t="shared" si="21"/>
        <v>-21824.76084</v>
      </c>
      <c r="AM238" s="82">
        <f t="shared" si="22"/>
        <v>-40532.68709</v>
      </c>
      <c r="AN238" s="83">
        <f t="shared" si="23"/>
        <v>-16532.68709</v>
      </c>
      <c r="AO238" s="82">
        <f t="shared" si="24"/>
        <v>-16532.68709</v>
      </c>
      <c r="AP238" s="82">
        <f t="shared" si="25"/>
        <v>-22532.68709</v>
      </c>
      <c r="AQ238" s="13"/>
    </row>
    <row r="239" ht="15.75" customHeight="1">
      <c r="A239" s="23" t="s">
        <v>371</v>
      </c>
      <c r="B239" s="23" t="s">
        <v>368</v>
      </c>
      <c r="C239" s="23" t="s">
        <v>52</v>
      </c>
      <c r="D239" s="24">
        <v>2.0</v>
      </c>
      <c r="E239" s="24">
        <v>3500.0</v>
      </c>
      <c r="F239" s="24">
        <f t="shared" si="1"/>
        <v>0.973</v>
      </c>
      <c r="G239" s="6">
        <f t="shared" si="2"/>
        <v>40866</v>
      </c>
      <c r="H239" s="24">
        <v>404.0</v>
      </c>
      <c r="I239" s="24">
        <v>0.3616</v>
      </c>
      <c r="J239" s="24">
        <v>152.0</v>
      </c>
      <c r="K239" s="24">
        <v>547.0</v>
      </c>
      <c r="L239" s="1">
        <f t="shared" si="3"/>
        <v>395</v>
      </c>
      <c r="M239" s="1">
        <f t="shared" si="4"/>
        <v>252</v>
      </c>
      <c r="N239" s="1">
        <f t="shared" si="5"/>
        <v>0.6103797468</v>
      </c>
      <c r="O239" s="24">
        <v>0.3616</v>
      </c>
      <c r="T239" s="8"/>
      <c r="U239" s="24">
        <v>152.0</v>
      </c>
      <c r="V239" s="1">
        <f t="shared" si="6"/>
        <v>493.75</v>
      </c>
      <c r="W239" s="26">
        <f t="shared" si="7"/>
        <v>102.625</v>
      </c>
      <c r="X239" s="75">
        <f t="shared" si="8"/>
        <v>-311.9471822</v>
      </c>
      <c r="Y239" s="76">
        <f t="shared" si="9"/>
        <v>316.6547732</v>
      </c>
      <c r="Z239" s="77">
        <f t="shared" si="10"/>
        <v>316.6547732</v>
      </c>
      <c r="AA239" s="78">
        <f t="shared" si="11"/>
        <v>0.4334780216</v>
      </c>
      <c r="AB239" s="1">
        <f t="shared" si="12"/>
        <v>0.5075454937</v>
      </c>
      <c r="AC239" s="1">
        <f t="shared" si="13"/>
        <v>58661.59666</v>
      </c>
      <c r="AD239" s="8">
        <f t="shared" si="14"/>
        <v>41063.11766</v>
      </c>
      <c r="AE239" s="75">
        <f t="shared" si="15"/>
        <v>40866</v>
      </c>
      <c r="AF239" s="1">
        <f t="shared" si="16"/>
        <v>197.1176626</v>
      </c>
      <c r="AG239" s="6"/>
      <c r="AH239" s="80">
        <f t="shared" si="17"/>
        <v>6175.13684</v>
      </c>
      <c r="AI239" s="81">
        <f t="shared" si="18"/>
        <v>-39775.13684</v>
      </c>
      <c r="AJ239" s="81">
        <f t="shared" si="19"/>
        <v>-15775.13684</v>
      </c>
      <c r="AK239" s="82">
        <f t="shared" si="20"/>
        <v>-15775.13684</v>
      </c>
      <c r="AL239" s="82">
        <f t="shared" si="21"/>
        <v>-21775.13684</v>
      </c>
      <c r="AM239" s="82">
        <f t="shared" si="22"/>
        <v>-39578.01918</v>
      </c>
      <c r="AN239" s="83">
        <f t="shared" si="23"/>
        <v>-15578.01918</v>
      </c>
      <c r="AO239" s="82">
        <f t="shared" si="24"/>
        <v>-15578.01918</v>
      </c>
      <c r="AP239" s="82">
        <f t="shared" si="25"/>
        <v>-21578.01918</v>
      </c>
      <c r="AQ239" s="13"/>
    </row>
    <row r="240" ht="15.75" customHeight="1">
      <c r="A240" s="23" t="s">
        <v>372</v>
      </c>
      <c r="B240" s="23" t="s">
        <v>368</v>
      </c>
      <c r="C240" s="23" t="s">
        <v>43</v>
      </c>
      <c r="D240" s="24">
        <v>1.0</v>
      </c>
      <c r="E240" s="24">
        <v>3000.0</v>
      </c>
      <c r="F240" s="24">
        <f t="shared" si="1"/>
        <v>0.973</v>
      </c>
      <c r="G240" s="6">
        <f t="shared" si="2"/>
        <v>35028</v>
      </c>
      <c r="H240" s="24">
        <v>161.0</v>
      </c>
      <c r="I240" s="24">
        <v>0.2658</v>
      </c>
      <c r="J240" s="24">
        <v>77.0</v>
      </c>
      <c r="K240" s="24">
        <v>432.0</v>
      </c>
      <c r="L240" s="1">
        <f t="shared" si="3"/>
        <v>355</v>
      </c>
      <c r="M240" s="1">
        <f t="shared" si="4"/>
        <v>84</v>
      </c>
      <c r="N240" s="1">
        <f t="shared" si="5"/>
        <v>0.2892957746</v>
      </c>
      <c r="O240" s="24">
        <v>0.2658</v>
      </c>
      <c r="T240" s="8"/>
      <c r="U240" s="24">
        <v>77.0</v>
      </c>
      <c r="V240" s="1">
        <f t="shared" si="6"/>
        <v>443.75</v>
      </c>
      <c r="W240" s="26">
        <f t="shared" si="7"/>
        <v>32.625</v>
      </c>
      <c r="X240" s="75">
        <f t="shared" si="8"/>
        <v>-280.3575941</v>
      </c>
      <c r="Y240" s="76">
        <f t="shared" si="9"/>
        <v>254.7846696</v>
      </c>
      <c r="Z240" s="77">
        <f t="shared" si="10"/>
        <v>254.7846696</v>
      </c>
      <c r="AA240" s="78">
        <f t="shared" si="11"/>
        <v>0.5006415089</v>
      </c>
      <c r="AB240" s="1">
        <f t="shared" si="12"/>
        <v>0.4543923099</v>
      </c>
      <c r="AC240" s="1">
        <f t="shared" si="13"/>
        <v>42256.851</v>
      </c>
      <c r="AD240" s="8">
        <f t="shared" si="14"/>
        <v>29579.7957</v>
      </c>
      <c r="AE240" s="75">
        <f t="shared" si="15"/>
        <v>35028</v>
      </c>
      <c r="AF240" s="1">
        <f t="shared" si="16"/>
        <v>-5448.204299</v>
      </c>
      <c r="AG240" s="6"/>
      <c r="AH240" s="80">
        <f t="shared" si="17"/>
        <v>5528.43977</v>
      </c>
      <c r="AI240" s="81">
        <f t="shared" si="18"/>
        <v>-39128.43977</v>
      </c>
      <c r="AJ240" s="81">
        <f t="shared" si="19"/>
        <v>-15128.43977</v>
      </c>
      <c r="AK240" s="82">
        <f t="shared" si="20"/>
        <v>-15128.43977</v>
      </c>
      <c r="AL240" s="82">
        <f t="shared" si="21"/>
        <v>-21128.43977</v>
      </c>
      <c r="AM240" s="82">
        <f t="shared" si="22"/>
        <v>-44576.64407</v>
      </c>
      <c r="AN240" s="83">
        <f t="shared" si="23"/>
        <v>-20576.64407</v>
      </c>
      <c r="AO240" s="82">
        <f t="shared" si="24"/>
        <v>-20576.64407</v>
      </c>
      <c r="AP240" s="82">
        <f t="shared" si="25"/>
        <v>-26576.64407</v>
      </c>
      <c r="AQ240" s="13"/>
    </row>
    <row r="241" ht="15.75" customHeight="1">
      <c r="A241" s="23" t="s">
        <v>373</v>
      </c>
      <c r="B241" s="23" t="s">
        <v>374</v>
      </c>
      <c r="C241" s="23" t="s">
        <v>43</v>
      </c>
      <c r="D241" s="24">
        <v>1.0</v>
      </c>
      <c r="E241" s="24">
        <v>2600.0</v>
      </c>
      <c r="F241" s="24">
        <f t="shared" si="1"/>
        <v>0.973</v>
      </c>
      <c r="G241" s="6">
        <f t="shared" si="2"/>
        <v>30357.6</v>
      </c>
      <c r="H241" s="24">
        <v>408.0</v>
      </c>
      <c r="I241" s="24">
        <v>0.3863</v>
      </c>
      <c r="J241" s="24">
        <v>100.0</v>
      </c>
      <c r="K241" s="24">
        <v>565.0</v>
      </c>
      <c r="L241" s="1">
        <f t="shared" si="3"/>
        <v>465</v>
      </c>
      <c r="M241" s="1">
        <f t="shared" si="4"/>
        <v>308</v>
      </c>
      <c r="N241" s="1">
        <f t="shared" si="5"/>
        <v>0.6298924731</v>
      </c>
      <c r="O241" s="24">
        <v>0.3863</v>
      </c>
      <c r="T241" s="8"/>
      <c r="U241" s="24">
        <v>100.0</v>
      </c>
      <c r="V241" s="1">
        <f t="shared" si="6"/>
        <v>581.25</v>
      </c>
      <c r="W241" s="26">
        <f t="shared" si="7"/>
        <v>41.875</v>
      </c>
      <c r="X241" s="75">
        <f t="shared" si="8"/>
        <v>-367.2289613</v>
      </c>
      <c r="Y241" s="76">
        <f t="shared" si="9"/>
        <v>333.3024545</v>
      </c>
      <c r="Z241" s="77">
        <f t="shared" si="10"/>
        <v>333.3024545</v>
      </c>
      <c r="AA241" s="78">
        <f t="shared" si="11"/>
        <v>0.5013805669</v>
      </c>
      <c r="AB241" s="1">
        <f t="shared" si="12"/>
        <v>0.4538074194</v>
      </c>
      <c r="AC241" s="1">
        <f t="shared" si="13"/>
        <v>55208.12126</v>
      </c>
      <c r="AD241" s="8">
        <f t="shared" si="14"/>
        <v>38645.68488</v>
      </c>
      <c r="AE241" s="75">
        <f t="shared" si="15"/>
        <v>30357.6</v>
      </c>
      <c r="AF241" s="1">
        <f t="shared" si="16"/>
        <v>8288.084884</v>
      </c>
      <c r="AG241" s="6"/>
      <c r="AH241" s="80">
        <f t="shared" si="17"/>
        <v>5521.323602</v>
      </c>
      <c r="AI241" s="81">
        <f t="shared" si="18"/>
        <v>-39121.3236</v>
      </c>
      <c r="AJ241" s="81">
        <f t="shared" si="19"/>
        <v>-15121.3236</v>
      </c>
      <c r="AK241" s="82">
        <f t="shared" si="20"/>
        <v>-15121.3236</v>
      </c>
      <c r="AL241" s="82">
        <f t="shared" si="21"/>
        <v>-21121.3236</v>
      </c>
      <c r="AM241" s="82">
        <f t="shared" si="22"/>
        <v>-30833.23872</v>
      </c>
      <c r="AN241" s="83">
        <f t="shared" si="23"/>
        <v>-6833.238718</v>
      </c>
      <c r="AO241" s="82">
        <f t="shared" si="24"/>
        <v>-6833.238718</v>
      </c>
      <c r="AP241" s="82">
        <f t="shared" si="25"/>
        <v>-12833.23872</v>
      </c>
      <c r="AQ241" s="13"/>
    </row>
    <row r="242" ht="15.75" customHeight="1">
      <c r="A242" s="23" t="s">
        <v>375</v>
      </c>
      <c r="B242" s="23" t="s">
        <v>374</v>
      </c>
      <c r="C242" s="23" t="s">
        <v>43</v>
      </c>
      <c r="D242" s="24">
        <v>2.0</v>
      </c>
      <c r="E242" s="24">
        <v>4000.0</v>
      </c>
      <c r="F242" s="24">
        <f t="shared" si="1"/>
        <v>0.973</v>
      </c>
      <c r="G242" s="6">
        <f t="shared" si="2"/>
        <v>46704</v>
      </c>
      <c r="H242" s="24">
        <v>284.0</v>
      </c>
      <c r="I242" s="24">
        <v>0.3151</v>
      </c>
      <c r="J242" s="24">
        <v>204.0</v>
      </c>
      <c r="K242" s="24">
        <v>494.0</v>
      </c>
      <c r="L242" s="1">
        <f t="shared" si="3"/>
        <v>290</v>
      </c>
      <c r="M242" s="1">
        <f t="shared" si="4"/>
        <v>80</v>
      </c>
      <c r="N242" s="1">
        <f t="shared" si="5"/>
        <v>0.3206896552</v>
      </c>
      <c r="O242" s="24">
        <v>0.3151</v>
      </c>
      <c r="T242" s="8"/>
      <c r="U242" s="24">
        <v>204.0</v>
      </c>
      <c r="V242" s="1">
        <f t="shared" si="6"/>
        <v>362.5</v>
      </c>
      <c r="W242" s="26">
        <f t="shared" si="7"/>
        <v>167.75</v>
      </c>
      <c r="X242" s="75">
        <f t="shared" si="8"/>
        <v>-229.0245135</v>
      </c>
      <c r="Y242" s="76">
        <f t="shared" si="9"/>
        <v>278.6832512</v>
      </c>
      <c r="Z242" s="77">
        <f t="shared" si="10"/>
        <v>278.6832512</v>
      </c>
      <c r="AA242" s="78">
        <f t="shared" si="11"/>
        <v>0.3060227619</v>
      </c>
      <c r="AB242" s="1">
        <f t="shared" si="12"/>
        <v>0.6084135862</v>
      </c>
      <c r="AC242" s="1">
        <f t="shared" si="13"/>
        <v>61887.45684</v>
      </c>
      <c r="AD242" s="8">
        <f t="shared" si="14"/>
        <v>43321.21979</v>
      </c>
      <c r="AE242" s="75">
        <f t="shared" si="15"/>
        <v>46704</v>
      </c>
      <c r="AF242" s="1">
        <f t="shared" si="16"/>
        <v>-3382.780211</v>
      </c>
      <c r="AG242" s="6"/>
      <c r="AH242" s="80">
        <f t="shared" si="17"/>
        <v>7402.365299</v>
      </c>
      <c r="AI242" s="81">
        <f t="shared" si="18"/>
        <v>-41002.3653</v>
      </c>
      <c r="AJ242" s="81">
        <f t="shared" si="19"/>
        <v>-17002.3653</v>
      </c>
      <c r="AK242" s="82">
        <f t="shared" si="20"/>
        <v>-17002.3653</v>
      </c>
      <c r="AL242" s="82">
        <f t="shared" si="21"/>
        <v>-23002.3653</v>
      </c>
      <c r="AM242" s="82">
        <f t="shared" si="22"/>
        <v>-44385.14551</v>
      </c>
      <c r="AN242" s="83">
        <f t="shared" si="23"/>
        <v>-20385.14551</v>
      </c>
      <c r="AO242" s="82">
        <f t="shared" si="24"/>
        <v>-20385.14551</v>
      </c>
      <c r="AP242" s="82">
        <f t="shared" si="25"/>
        <v>-26385.14551</v>
      </c>
      <c r="AQ242" s="13"/>
    </row>
    <row r="243" ht="15.75" customHeight="1">
      <c r="A243" s="23" t="s">
        <v>376</v>
      </c>
      <c r="B243" s="23" t="s">
        <v>374</v>
      </c>
      <c r="C243" s="23" t="s">
        <v>52</v>
      </c>
      <c r="D243" s="24">
        <v>1.0</v>
      </c>
      <c r="E243" s="24">
        <v>4000.0</v>
      </c>
      <c r="F243" s="24">
        <f t="shared" si="1"/>
        <v>0.973</v>
      </c>
      <c r="G243" s="6">
        <f t="shared" si="2"/>
        <v>46704</v>
      </c>
      <c r="H243" s="24">
        <v>443.0</v>
      </c>
      <c r="I243" s="24">
        <v>0.5562</v>
      </c>
      <c r="J243" s="24">
        <v>257.0</v>
      </c>
      <c r="K243" s="24">
        <v>903.0</v>
      </c>
      <c r="L243" s="1">
        <f t="shared" si="3"/>
        <v>646</v>
      </c>
      <c r="M243" s="1">
        <f t="shared" si="4"/>
        <v>186</v>
      </c>
      <c r="N243" s="1">
        <f t="shared" si="5"/>
        <v>0.3303405573</v>
      </c>
      <c r="O243" s="24">
        <v>0.5562</v>
      </c>
      <c r="T243" s="8"/>
      <c r="U243" s="24">
        <v>257.0</v>
      </c>
      <c r="V243" s="1">
        <f t="shared" si="6"/>
        <v>807.5</v>
      </c>
      <c r="W243" s="26">
        <f t="shared" si="7"/>
        <v>176.25</v>
      </c>
      <c r="X243" s="75">
        <f t="shared" si="8"/>
        <v>-510.1718474</v>
      </c>
      <c r="Y243" s="76">
        <f t="shared" si="9"/>
        <v>522.0771734</v>
      </c>
      <c r="Z243" s="77">
        <f t="shared" si="10"/>
        <v>522.0771734</v>
      </c>
      <c r="AA243" s="78">
        <f t="shared" si="11"/>
        <v>0.4282689453</v>
      </c>
      <c r="AB243" s="1">
        <f t="shared" si="12"/>
        <v>0.5116679567</v>
      </c>
      <c r="AC243" s="1">
        <f t="shared" si="13"/>
        <v>97502.50859</v>
      </c>
      <c r="AD243" s="8">
        <f t="shared" si="14"/>
        <v>68251.75601</v>
      </c>
      <c r="AE243" s="75">
        <f t="shared" si="15"/>
        <v>46704</v>
      </c>
      <c r="AF243" s="1">
        <f t="shared" si="16"/>
        <v>21547.75601</v>
      </c>
      <c r="AG243" s="6"/>
      <c r="AH243" s="80">
        <f t="shared" si="17"/>
        <v>6225.293473</v>
      </c>
      <c r="AI243" s="81">
        <f t="shared" si="18"/>
        <v>-39825.29347</v>
      </c>
      <c r="AJ243" s="81">
        <f t="shared" si="19"/>
        <v>-15825.29347</v>
      </c>
      <c r="AK243" s="82">
        <f t="shared" si="20"/>
        <v>-15825.29347</v>
      </c>
      <c r="AL243" s="82">
        <f t="shared" si="21"/>
        <v>-21825.29347</v>
      </c>
      <c r="AM243" s="82">
        <f t="shared" si="22"/>
        <v>-18277.53746</v>
      </c>
      <c r="AN243" s="83">
        <f t="shared" si="23"/>
        <v>5722.462538</v>
      </c>
      <c r="AO243" s="82">
        <f t="shared" si="24"/>
        <v>5722.462538</v>
      </c>
      <c r="AP243" s="82">
        <f t="shared" si="25"/>
        <v>-277.5374619</v>
      </c>
      <c r="AQ243" s="13"/>
    </row>
    <row r="244" ht="15.75" customHeight="1">
      <c r="A244" s="23" t="s">
        <v>377</v>
      </c>
      <c r="B244" s="23" t="s">
        <v>374</v>
      </c>
      <c r="C244" s="23" t="s">
        <v>52</v>
      </c>
      <c r="D244" s="24">
        <v>2.0</v>
      </c>
      <c r="E244" s="24">
        <v>5100.0</v>
      </c>
      <c r="F244" s="24">
        <f t="shared" si="1"/>
        <v>0.973</v>
      </c>
      <c r="G244" s="6">
        <f t="shared" si="2"/>
        <v>59547.6</v>
      </c>
      <c r="H244" s="24">
        <v>718.0</v>
      </c>
      <c r="I244" s="24">
        <v>0.4493</v>
      </c>
      <c r="J244" s="24">
        <v>256.0</v>
      </c>
      <c r="K244" s="24">
        <v>916.0</v>
      </c>
      <c r="L244" s="1">
        <f t="shared" si="3"/>
        <v>660</v>
      </c>
      <c r="M244" s="1">
        <f t="shared" si="4"/>
        <v>462</v>
      </c>
      <c r="N244" s="1">
        <f t="shared" si="5"/>
        <v>0.66</v>
      </c>
      <c r="O244" s="24">
        <v>0.4493</v>
      </c>
      <c r="T244" s="8"/>
      <c r="U244" s="24">
        <v>256.0</v>
      </c>
      <c r="V244" s="1">
        <f t="shared" si="6"/>
        <v>825</v>
      </c>
      <c r="W244" s="26">
        <f t="shared" si="7"/>
        <v>173.5</v>
      </c>
      <c r="X244" s="75">
        <f t="shared" si="8"/>
        <v>-521.2282032</v>
      </c>
      <c r="Y244" s="76">
        <f t="shared" si="9"/>
        <v>530.1067096</v>
      </c>
      <c r="Z244" s="77">
        <f t="shared" si="10"/>
        <v>530.1067096</v>
      </c>
      <c r="AA244" s="78">
        <f t="shared" si="11"/>
        <v>0.4322505571</v>
      </c>
      <c r="AB244" s="1">
        <f t="shared" si="12"/>
        <v>0.5085169091</v>
      </c>
      <c r="AC244" s="1">
        <f t="shared" si="13"/>
        <v>98392.4023</v>
      </c>
      <c r="AD244" s="8">
        <f t="shared" si="14"/>
        <v>68874.68161</v>
      </c>
      <c r="AE244" s="75">
        <f t="shared" si="15"/>
        <v>59547.6</v>
      </c>
      <c r="AF244" s="1">
        <f t="shared" si="16"/>
        <v>9327.081607</v>
      </c>
      <c r="AG244" s="6"/>
      <c r="AH244" s="80">
        <f t="shared" si="17"/>
        <v>6186.955727</v>
      </c>
      <c r="AI244" s="81">
        <f t="shared" si="18"/>
        <v>-39786.95573</v>
      </c>
      <c r="AJ244" s="81">
        <f t="shared" si="19"/>
        <v>-15786.95573</v>
      </c>
      <c r="AK244" s="82">
        <f t="shared" si="20"/>
        <v>-15786.95573</v>
      </c>
      <c r="AL244" s="82">
        <f t="shared" si="21"/>
        <v>-21786.95573</v>
      </c>
      <c r="AM244" s="82">
        <f t="shared" si="22"/>
        <v>-30459.87412</v>
      </c>
      <c r="AN244" s="83">
        <f t="shared" si="23"/>
        <v>-6459.87412</v>
      </c>
      <c r="AO244" s="82">
        <f t="shared" si="24"/>
        <v>-6459.87412</v>
      </c>
      <c r="AP244" s="82">
        <f t="shared" si="25"/>
        <v>-12459.87412</v>
      </c>
      <c r="AQ244" s="13"/>
    </row>
    <row r="245" ht="15.75" customHeight="1">
      <c r="A245" s="23" t="s">
        <v>378</v>
      </c>
      <c r="B245" s="23" t="s">
        <v>47</v>
      </c>
      <c r="C245" s="23" t="s">
        <v>43</v>
      </c>
      <c r="D245" s="24">
        <v>2.0</v>
      </c>
      <c r="E245" s="24">
        <v>5600.0</v>
      </c>
      <c r="F245" s="24">
        <f t="shared" si="1"/>
        <v>0.973</v>
      </c>
      <c r="G245" s="6">
        <f t="shared" si="2"/>
        <v>65385.6</v>
      </c>
      <c r="H245" s="24">
        <v>478.0</v>
      </c>
      <c r="I245" s="24">
        <v>0.3178</v>
      </c>
      <c r="J245" s="24">
        <v>265.0</v>
      </c>
      <c r="K245" s="24">
        <v>644.0</v>
      </c>
      <c r="L245" s="1">
        <f t="shared" si="3"/>
        <v>379</v>
      </c>
      <c r="M245" s="1">
        <f t="shared" si="4"/>
        <v>213</v>
      </c>
      <c r="N245" s="1">
        <f t="shared" si="5"/>
        <v>0.5496042216</v>
      </c>
      <c r="O245" s="24">
        <v>0.3178</v>
      </c>
      <c r="T245" s="8"/>
      <c r="U245" s="24">
        <v>265.0</v>
      </c>
      <c r="V245" s="1">
        <f t="shared" si="6"/>
        <v>473.75</v>
      </c>
      <c r="W245" s="26">
        <f t="shared" si="7"/>
        <v>217.625</v>
      </c>
      <c r="X245" s="75">
        <f t="shared" si="8"/>
        <v>-299.311347</v>
      </c>
      <c r="Y245" s="76">
        <f t="shared" si="9"/>
        <v>363.4067317</v>
      </c>
      <c r="Z245" s="77">
        <f t="shared" si="10"/>
        <v>363.4067317</v>
      </c>
      <c r="AA245" s="78">
        <f t="shared" si="11"/>
        <v>0.307718695</v>
      </c>
      <c r="AB245" s="1">
        <f t="shared" si="12"/>
        <v>0.6070714248</v>
      </c>
      <c r="AC245" s="1">
        <f t="shared" si="13"/>
        <v>80524.05248</v>
      </c>
      <c r="AD245" s="8">
        <f t="shared" si="14"/>
        <v>56366.83674</v>
      </c>
      <c r="AE245" s="75">
        <f t="shared" si="15"/>
        <v>65385.6</v>
      </c>
      <c r="AF245" s="1">
        <f t="shared" si="16"/>
        <v>-9018.763261</v>
      </c>
      <c r="AG245" s="6"/>
      <c r="AH245" s="80">
        <f t="shared" si="17"/>
        <v>7386.035668</v>
      </c>
      <c r="AI245" s="81">
        <f t="shared" si="18"/>
        <v>-40986.03567</v>
      </c>
      <c r="AJ245" s="81">
        <f t="shared" si="19"/>
        <v>-16986.03567</v>
      </c>
      <c r="AK245" s="82">
        <f t="shared" si="20"/>
        <v>-16986.03567</v>
      </c>
      <c r="AL245" s="82">
        <f t="shared" si="21"/>
        <v>-22986.03567</v>
      </c>
      <c r="AM245" s="82">
        <f t="shared" si="22"/>
        <v>-50004.79893</v>
      </c>
      <c r="AN245" s="83">
        <f t="shared" si="23"/>
        <v>-26004.79893</v>
      </c>
      <c r="AO245" s="82">
        <f t="shared" si="24"/>
        <v>-26004.79893</v>
      </c>
      <c r="AP245" s="82">
        <f t="shared" si="25"/>
        <v>-32004.79893</v>
      </c>
      <c r="AQ245" s="13"/>
    </row>
    <row r="246" ht="15.75" customHeight="1">
      <c r="A246" s="23" t="s">
        <v>379</v>
      </c>
      <c r="B246" s="23" t="s">
        <v>47</v>
      </c>
      <c r="C246" s="23" t="s">
        <v>52</v>
      </c>
      <c r="D246" s="24">
        <v>1.0</v>
      </c>
      <c r="E246" s="24">
        <v>5000.0</v>
      </c>
      <c r="F246" s="24">
        <f t="shared" si="1"/>
        <v>0.973</v>
      </c>
      <c r="G246" s="6">
        <f t="shared" si="2"/>
        <v>58380</v>
      </c>
      <c r="H246" s="24">
        <v>533.0</v>
      </c>
      <c r="I246" s="24">
        <v>0.5123</v>
      </c>
      <c r="J246" s="24">
        <v>236.0</v>
      </c>
      <c r="K246" s="24">
        <v>829.0</v>
      </c>
      <c r="L246" s="1">
        <f t="shared" si="3"/>
        <v>593</v>
      </c>
      <c r="M246" s="1">
        <f t="shared" si="4"/>
        <v>297</v>
      </c>
      <c r="N246" s="1">
        <f t="shared" si="5"/>
        <v>0.5006745363</v>
      </c>
      <c r="O246" s="24">
        <v>0.5123</v>
      </c>
      <c r="T246" s="8"/>
      <c r="U246" s="24">
        <v>236.0</v>
      </c>
      <c r="V246" s="1">
        <f t="shared" si="6"/>
        <v>741.25</v>
      </c>
      <c r="W246" s="26">
        <f t="shared" si="7"/>
        <v>161.875</v>
      </c>
      <c r="X246" s="75">
        <f t="shared" si="8"/>
        <v>-468.3156432</v>
      </c>
      <c r="Y246" s="76">
        <f t="shared" si="9"/>
        <v>479.2867861</v>
      </c>
      <c r="Z246" s="77">
        <f t="shared" si="10"/>
        <v>479.2867861</v>
      </c>
      <c r="AA246" s="78">
        <f t="shared" si="11"/>
        <v>0.4282115158</v>
      </c>
      <c r="AB246" s="1">
        <f t="shared" si="12"/>
        <v>0.5117134064</v>
      </c>
      <c r="AC246" s="1">
        <f t="shared" si="13"/>
        <v>89518.97799</v>
      </c>
      <c r="AD246" s="8">
        <f t="shared" si="14"/>
        <v>62663.28459</v>
      </c>
      <c r="AE246" s="75">
        <f t="shared" si="15"/>
        <v>58380</v>
      </c>
      <c r="AF246" s="1">
        <f t="shared" si="16"/>
        <v>4283.284594</v>
      </c>
      <c r="AG246" s="6"/>
      <c r="AH246" s="80">
        <f t="shared" si="17"/>
        <v>6225.846445</v>
      </c>
      <c r="AI246" s="81">
        <f t="shared" si="18"/>
        <v>-39825.84644</v>
      </c>
      <c r="AJ246" s="81">
        <f t="shared" si="19"/>
        <v>-15825.84644</v>
      </c>
      <c r="AK246" s="82">
        <f t="shared" si="20"/>
        <v>-15825.84644</v>
      </c>
      <c r="AL246" s="82">
        <f t="shared" si="21"/>
        <v>-21825.84644</v>
      </c>
      <c r="AM246" s="82">
        <f t="shared" si="22"/>
        <v>-35542.56185</v>
      </c>
      <c r="AN246" s="83">
        <f t="shared" si="23"/>
        <v>-11542.56185</v>
      </c>
      <c r="AO246" s="82">
        <f t="shared" si="24"/>
        <v>-11542.56185</v>
      </c>
      <c r="AP246" s="82">
        <f t="shared" si="25"/>
        <v>-17542.56185</v>
      </c>
      <c r="AQ246" s="13"/>
    </row>
    <row r="247" ht="15.75" customHeight="1">
      <c r="A247" s="23" t="s">
        <v>380</v>
      </c>
      <c r="B247" s="23" t="s">
        <v>47</v>
      </c>
      <c r="C247" s="23" t="s">
        <v>52</v>
      </c>
      <c r="D247" s="24">
        <v>2.0</v>
      </c>
      <c r="E247" s="24">
        <v>6000.0</v>
      </c>
      <c r="F247" s="24">
        <f t="shared" si="1"/>
        <v>0.973</v>
      </c>
      <c r="G247" s="6">
        <f t="shared" si="2"/>
        <v>70056</v>
      </c>
      <c r="H247" s="24">
        <v>566.0</v>
      </c>
      <c r="I247" s="24">
        <v>0.3699</v>
      </c>
      <c r="J247" s="24">
        <v>244.0</v>
      </c>
      <c r="K247" s="24">
        <v>872.0</v>
      </c>
      <c r="L247" s="1">
        <f t="shared" si="3"/>
        <v>628</v>
      </c>
      <c r="M247" s="1">
        <f t="shared" si="4"/>
        <v>322</v>
      </c>
      <c r="N247" s="1">
        <f t="shared" si="5"/>
        <v>0.5101910828</v>
      </c>
      <c r="O247" s="24">
        <v>0.3699</v>
      </c>
      <c r="T247" s="8"/>
      <c r="U247" s="24">
        <v>244.0</v>
      </c>
      <c r="V247" s="1">
        <f t="shared" si="6"/>
        <v>785</v>
      </c>
      <c r="W247" s="26">
        <f t="shared" si="7"/>
        <v>165.5</v>
      </c>
      <c r="X247" s="75">
        <f t="shared" si="8"/>
        <v>-495.9565327</v>
      </c>
      <c r="Y247" s="76">
        <f t="shared" si="9"/>
        <v>504.6106267</v>
      </c>
      <c r="Z247" s="77">
        <f t="shared" si="10"/>
        <v>504.6106267</v>
      </c>
      <c r="AA247" s="78">
        <f t="shared" si="11"/>
        <v>0.4319880595</v>
      </c>
      <c r="AB247" s="1">
        <f t="shared" si="12"/>
        <v>0.5087246497</v>
      </c>
      <c r="AC247" s="1">
        <f t="shared" si="13"/>
        <v>93698.37047</v>
      </c>
      <c r="AD247" s="8">
        <f t="shared" si="14"/>
        <v>65588.85933</v>
      </c>
      <c r="AE247" s="75">
        <f t="shared" si="15"/>
        <v>70056</v>
      </c>
      <c r="AF247" s="1">
        <f t="shared" si="16"/>
        <v>-4467.140668</v>
      </c>
      <c r="AG247" s="6"/>
      <c r="AH247" s="80">
        <f t="shared" si="17"/>
        <v>6189.483238</v>
      </c>
      <c r="AI247" s="81">
        <f t="shared" si="18"/>
        <v>-39789.48324</v>
      </c>
      <c r="AJ247" s="81">
        <f t="shared" si="19"/>
        <v>-15789.48324</v>
      </c>
      <c r="AK247" s="82">
        <f t="shared" si="20"/>
        <v>-15789.48324</v>
      </c>
      <c r="AL247" s="82">
        <f t="shared" si="21"/>
        <v>-21789.48324</v>
      </c>
      <c r="AM247" s="82">
        <f t="shared" si="22"/>
        <v>-44256.62391</v>
      </c>
      <c r="AN247" s="83">
        <f t="shared" si="23"/>
        <v>-20256.62391</v>
      </c>
      <c r="AO247" s="82">
        <f t="shared" si="24"/>
        <v>-20256.62391</v>
      </c>
      <c r="AP247" s="82">
        <f t="shared" si="25"/>
        <v>-26256.62391</v>
      </c>
      <c r="AQ247" s="13"/>
    </row>
    <row r="248" ht="15.75" customHeight="1">
      <c r="G248" s="6"/>
      <c r="K248" s="8"/>
      <c r="O248" s="8"/>
      <c r="T248" s="8"/>
      <c r="U248" s="6"/>
      <c r="AD248" s="8"/>
      <c r="AG248" s="6"/>
      <c r="AH248" s="80"/>
    </row>
    <row r="249" ht="15.75" customHeight="1">
      <c r="G249" s="6"/>
      <c r="K249" s="8"/>
      <c r="O249" s="8"/>
      <c r="T249" s="8"/>
      <c r="U249" s="6"/>
      <c r="AD249" s="8"/>
      <c r="AG249" s="6"/>
      <c r="AH249" s="80"/>
    </row>
    <row r="250" ht="15.75" customHeight="1">
      <c r="G250" s="6"/>
      <c r="K250" s="8"/>
      <c r="O250" s="8"/>
      <c r="T250" s="8"/>
      <c r="U250" s="6"/>
      <c r="AD250" s="8"/>
      <c r="AG250" s="6"/>
      <c r="AH250" s="80"/>
    </row>
    <row r="251" ht="15.75" customHeight="1">
      <c r="G251" s="6"/>
      <c r="K251" s="8"/>
      <c r="O251" s="8"/>
      <c r="T251" s="8"/>
      <c r="U251" s="6"/>
      <c r="AD251" s="8"/>
      <c r="AG251" s="6"/>
      <c r="AH251" s="80"/>
    </row>
    <row r="252" ht="15.75" customHeight="1">
      <c r="G252" s="6"/>
      <c r="K252" s="8"/>
      <c r="O252" s="8"/>
      <c r="T252" s="8"/>
      <c r="U252" s="6"/>
      <c r="AD252" s="8"/>
      <c r="AG252" s="6"/>
      <c r="AH252" s="80"/>
    </row>
    <row r="253" ht="15.75" customHeight="1">
      <c r="G253" s="6"/>
      <c r="K253" s="8"/>
      <c r="O253" s="8"/>
      <c r="T253" s="8"/>
      <c r="U253" s="6"/>
      <c r="AD253" s="8"/>
      <c r="AG253" s="6"/>
      <c r="AH253" s="80"/>
    </row>
    <row r="254" ht="15.75" customHeight="1">
      <c r="G254" s="6"/>
      <c r="K254" s="8"/>
      <c r="O254" s="8"/>
      <c r="T254" s="8"/>
      <c r="U254" s="6"/>
      <c r="AD254" s="8"/>
      <c r="AG254" s="6"/>
      <c r="AH254" s="80"/>
    </row>
    <row r="255" ht="15.75" customHeight="1">
      <c r="G255" s="6"/>
      <c r="K255" s="8"/>
      <c r="O255" s="8"/>
      <c r="T255" s="8"/>
      <c r="U255" s="6"/>
      <c r="AD255" s="8"/>
      <c r="AG255" s="6"/>
      <c r="AH255" s="80"/>
    </row>
    <row r="256" ht="15.75" customHeight="1">
      <c r="G256" s="6"/>
      <c r="K256" s="8"/>
      <c r="O256" s="8"/>
      <c r="T256" s="8"/>
      <c r="U256" s="6"/>
      <c r="AD256" s="8"/>
      <c r="AG256" s="6"/>
      <c r="AH256" s="80"/>
    </row>
    <row r="257" ht="15.75" customHeight="1">
      <c r="G257" s="6"/>
      <c r="K257" s="8"/>
      <c r="O257" s="8"/>
      <c r="T257" s="8"/>
      <c r="U257" s="6"/>
      <c r="AD257" s="8"/>
      <c r="AG257" s="6"/>
      <c r="AH257" s="80"/>
    </row>
    <row r="258" ht="15.75" customHeight="1">
      <c r="G258" s="6"/>
      <c r="K258" s="8"/>
      <c r="O258" s="8"/>
      <c r="T258" s="8"/>
      <c r="U258" s="6"/>
      <c r="AD258" s="8"/>
      <c r="AG258" s="6"/>
      <c r="AH258" s="80"/>
    </row>
    <row r="259" ht="15.75" customHeight="1">
      <c r="G259" s="6"/>
      <c r="K259" s="8"/>
      <c r="O259" s="8"/>
      <c r="T259" s="8"/>
      <c r="U259" s="6"/>
      <c r="AD259" s="8"/>
      <c r="AG259" s="6"/>
      <c r="AH259" s="80"/>
    </row>
    <row r="260" ht="15.75" customHeight="1">
      <c r="G260" s="6"/>
      <c r="K260" s="8"/>
      <c r="O260" s="8"/>
      <c r="T260" s="8"/>
      <c r="U260" s="6"/>
      <c r="AD260" s="8"/>
      <c r="AG260" s="6"/>
    </row>
    <row r="261" ht="15.75" customHeight="1">
      <c r="G261" s="6"/>
      <c r="K261" s="8"/>
      <c r="O261" s="8"/>
      <c r="T261" s="8"/>
      <c r="U261" s="6"/>
      <c r="AD261" s="8"/>
      <c r="AG261" s="6"/>
    </row>
    <row r="262" ht="15.75" customHeight="1">
      <c r="G262" s="6"/>
      <c r="K262" s="8"/>
      <c r="O262" s="8"/>
      <c r="T262" s="8"/>
      <c r="U262" s="6"/>
      <c r="AD262" s="8"/>
      <c r="AG262" s="6"/>
    </row>
    <row r="263" ht="15.75" customHeight="1">
      <c r="G263" s="6"/>
      <c r="K263" s="8"/>
      <c r="O263" s="8"/>
      <c r="T263" s="8"/>
      <c r="U263" s="6"/>
      <c r="AD263" s="8"/>
      <c r="AG263" s="6"/>
    </row>
    <row r="264" ht="15.75" customHeight="1">
      <c r="G264" s="6"/>
      <c r="K264" s="8"/>
      <c r="O264" s="8"/>
      <c r="T264" s="8"/>
      <c r="U264" s="6"/>
      <c r="AD264" s="8"/>
      <c r="AG264" s="6"/>
    </row>
    <row r="265" ht="15.75" customHeight="1">
      <c r="G265" s="6"/>
      <c r="K265" s="8"/>
      <c r="O265" s="8"/>
      <c r="T265" s="8"/>
      <c r="U265" s="6"/>
      <c r="AD265" s="8"/>
      <c r="AG265" s="6"/>
    </row>
    <row r="266" ht="15.75" customHeight="1">
      <c r="G266" s="6"/>
      <c r="K266" s="8"/>
      <c r="O266" s="8"/>
      <c r="T266" s="8"/>
      <c r="U266" s="6"/>
      <c r="AD266" s="8"/>
      <c r="AG266" s="6"/>
    </row>
    <row r="267" ht="15.75" customHeight="1">
      <c r="G267" s="6"/>
      <c r="K267" s="8"/>
      <c r="O267" s="8"/>
      <c r="T267" s="8"/>
      <c r="U267" s="6"/>
      <c r="AD267" s="8"/>
      <c r="AG267" s="6"/>
    </row>
    <row r="268" ht="15.75" customHeight="1">
      <c r="G268" s="6"/>
      <c r="K268" s="8"/>
      <c r="O268" s="8"/>
      <c r="T268" s="8"/>
      <c r="U268" s="6"/>
      <c r="AD268" s="8"/>
      <c r="AG268" s="6"/>
    </row>
    <row r="269" ht="15.75" customHeight="1">
      <c r="G269" s="6"/>
      <c r="K269" s="8"/>
      <c r="O269" s="8"/>
      <c r="T269" s="8"/>
      <c r="U269" s="6"/>
      <c r="AD269" s="8"/>
      <c r="AG269" s="6"/>
    </row>
    <row r="270" ht="15.75" customHeight="1">
      <c r="G270" s="6"/>
      <c r="K270" s="8"/>
      <c r="O270" s="8"/>
      <c r="T270" s="8"/>
      <c r="U270" s="6"/>
      <c r="AD270" s="8"/>
      <c r="AG270" s="6"/>
    </row>
    <row r="271" ht="15.75" customHeight="1">
      <c r="G271" s="6"/>
      <c r="K271" s="8"/>
      <c r="O271" s="8"/>
      <c r="T271" s="8"/>
      <c r="U271" s="6"/>
      <c r="AD271" s="8"/>
      <c r="AG271" s="6"/>
    </row>
    <row r="272" ht="15.75" customHeight="1">
      <c r="G272" s="6"/>
      <c r="K272" s="8"/>
      <c r="O272" s="8"/>
      <c r="T272" s="8"/>
      <c r="U272" s="6"/>
      <c r="AD272" s="8"/>
      <c r="AG272" s="6"/>
    </row>
    <row r="273" ht="15.75" customHeight="1">
      <c r="G273" s="6"/>
      <c r="K273" s="8"/>
      <c r="O273" s="8"/>
      <c r="T273" s="8"/>
      <c r="U273" s="6"/>
      <c r="AD273" s="8"/>
      <c r="AG273" s="6"/>
    </row>
    <row r="274" ht="15.75" customHeight="1">
      <c r="G274" s="6"/>
      <c r="K274" s="8"/>
      <c r="O274" s="8"/>
      <c r="T274" s="8"/>
      <c r="U274" s="6"/>
      <c r="AD274" s="8"/>
      <c r="AG274" s="6"/>
    </row>
    <row r="275" ht="15.75" customHeight="1">
      <c r="G275" s="6"/>
      <c r="K275" s="8"/>
      <c r="O275" s="8"/>
      <c r="T275" s="8"/>
      <c r="U275" s="6"/>
      <c r="AD275" s="8"/>
      <c r="AG275" s="6"/>
    </row>
    <row r="276" ht="15.75" customHeight="1">
      <c r="G276" s="6"/>
      <c r="K276" s="8"/>
      <c r="O276" s="8"/>
      <c r="T276" s="8"/>
      <c r="U276" s="6"/>
      <c r="AD276" s="8"/>
      <c r="AG276" s="6"/>
    </row>
    <row r="277" ht="15.75" customHeight="1">
      <c r="G277" s="6"/>
      <c r="K277" s="8"/>
      <c r="O277" s="8"/>
      <c r="T277" s="8"/>
      <c r="U277" s="6"/>
      <c r="AD277" s="8"/>
      <c r="AG277" s="6"/>
    </row>
    <row r="278" ht="15.75" customHeight="1">
      <c r="G278" s="6"/>
      <c r="K278" s="8"/>
      <c r="O278" s="8"/>
      <c r="T278" s="8"/>
      <c r="U278" s="6"/>
      <c r="AD278" s="8"/>
      <c r="AG278" s="6"/>
    </row>
    <row r="279" ht="15.75" customHeight="1">
      <c r="G279" s="6"/>
      <c r="K279" s="8"/>
      <c r="O279" s="8"/>
      <c r="T279" s="8"/>
      <c r="U279" s="6"/>
      <c r="AD279" s="8"/>
      <c r="AG279" s="6"/>
    </row>
    <row r="280" ht="15.75" customHeight="1">
      <c r="G280" s="6"/>
      <c r="K280" s="8"/>
      <c r="O280" s="8"/>
      <c r="T280" s="8"/>
      <c r="U280" s="6"/>
      <c r="AD280" s="8"/>
      <c r="AG280" s="6"/>
    </row>
    <row r="281" ht="15.75" customHeight="1">
      <c r="G281" s="6"/>
      <c r="K281" s="8"/>
      <c r="O281" s="8"/>
      <c r="T281" s="8"/>
      <c r="U281" s="6"/>
      <c r="AD281" s="8"/>
      <c r="AG281" s="6"/>
    </row>
    <row r="282" ht="15.75" customHeight="1">
      <c r="G282" s="6"/>
      <c r="K282" s="8"/>
      <c r="O282" s="8"/>
      <c r="T282" s="8"/>
      <c r="U282" s="6"/>
      <c r="AD282" s="8"/>
      <c r="AG282" s="6"/>
    </row>
    <row r="283" ht="15.75" customHeight="1">
      <c r="G283" s="6"/>
      <c r="K283" s="8"/>
      <c r="O283" s="8"/>
      <c r="T283" s="8"/>
      <c r="U283" s="6"/>
      <c r="AD283" s="8"/>
      <c r="AG283" s="6"/>
    </row>
    <row r="284" ht="15.75" customHeight="1">
      <c r="G284" s="6"/>
      <c r="K284" s="8"/>
      <c r="O284" s="8"/>
      <c r="T284" s="8"/>
      <c r="U284" s="6"/>
      <c r="AD284" s="8"/>
      <c r="AG284" s="6"/>
    </row>
    <row r="285" ht="15.75" customHeight="1">
      <c r="G285" s="6"/>
      <c r="K285" s="8"/>
      <c r="O285" s="8"/>
      <c r="T285" s="8"/>
      <c r="U285" s="6"/>
      <c r="AD285" s="8"/>
      <c r="AG285" s="6"/>
    </row>
    <row r="286" ht="15.75" customHeight="1">
      <c r="G286" s="6"/>
      <c r="K286" s="8"/>
      <c r="O286" s="8"/>
      <c r="T286" s="8"/>
      <c r="U286" s="6"/>
      <c r="AD286" s="8"/>
      <c r="AG286" s="6"/>
    </row>
    <row r="287" ht="15.75" customHeight="1">
      <c r="G287" s="6"/>
      <c r="K287" s="8"/>
      <c r="O287" s="8"/>
      <c r="T287" s="8"/>
      <c r="U287" s="6"/>
      <c r="AD287" s="8"/>
      <c r="AG287" s="6"/>
    </row>
    <row r="288" ht="15.75" customHeight="1">
      <c r="G288" s="6"/>
      <c r="K288" s="8"/>
      <c r="O288" s="8"/>
      <c r="T288" s="8"/>
      <c r="U288" s="6"/>
      <c r="AD288" s="8"/>
      <c r="AG288" s="6"/>
    </row>
    <row r="289" ht="15.75" customHeight="1">
      <c r="G289" s="6"/>
      <c r="K289" s="8"/>
      <c r="O289" s="8"/>
      <c r="T289" s="8"/>
      <c r="U289" s="6"/>
      <c r="AD289" s="8"/>
      <c r="AG289" s="6"/>
    </row>
    <row r="290" ht="15.75" customHeight="1">
      <c r="G290" s="6"/>
      <c r="K290" s="8"/>
      <c r="O290" s="8"/>
      <c r="T290" s="8"/>
      <c r="U290" s="6"/>
      <c r="AD290" s="8"/>
      <c r="AG290" s="6"/>
    </row>
    <row r="291" ht="15.75" customHeight="1">
      <c r="G291" s="6"/>
      <c r="K291" s="8"/>
      <c r="O291" s="8"/>
      <c r="T291" s="8"/>
      <c r="U291" s="6"/>
      <c r="AD291" s="8"/>
      <c r="AG291" s="6"/>
    </row>
    <row r="292" ht="15.75" customHeight="1">
      <c r="G292" s="6"/>
      <c r="K292" s="8"/>
      <c r="O292" s="8"/>
      <c r="T292" s="8"/>
      <c r="U292" s="6"/>
      <c r="AD292" s="8"/>
      <c r="AG292" s="6"/>
    </row>
    <row r="293" ht="15.75" customHeight="1">
      <c r="G293" s="6"/>
      <c r="K293" s="8"/>
      <c r="O293" s="8"/>
      <c r="T293" s="8"/>
      <c r="U293" s="6"/>
      <c r="AD293" s="8"/>
      <c r="AG293" s="6"/>
    </row>
    <row r="294" ht="15.75" customHeight="1">
      <c r="G294" s="6"/>
      <c r="K294" s="8"/>
      <c r="O294" s="8"/>
      <c r="T294" s="8"/>
      <c r="U294" s="6"/>
      <c r="AD294" s="8"/>
      <c r="AG294" s="6"/>
    </row>
    <row r="295" ht="15.75" customHeight="1">
      <c r="G295" s="6"/>
      <c r="K295" s="8"/>
      <c r="O295" s="8"/>
      <c r="T295" s="8"/>
      <c r="U295" s="6"/>
      <c r="AD295" s="8"/>
      <c r="AG295" s="6"/>
    </row>
    <row r="296" ht="15.75" customHeight="1">
      <c r="G296" s="6"/>
      <c r="K296" s="8"/>
      <c r="O296" s="8"/>
      <c r="T296" s="8"/>
      <c r="U296" s="6"/>
      <c r="AD296" s="8"/>
      <c r="AG296" s="6"/>
    </row>
    <row r="297" ht="15.75" customHeight="1">
      <c r="G297" s="6"/>
      <c r="K297" s="8"/>
      <c r="O297" s="8"/>
      <c r="T297" s="8"/>
      <c r="U297" s="6"/>
      <c r="AD297" s="8"/>
      <c r="AG297" s="6"/>
    </row>
    <row r="298" ht="15.75" customHeight="1">
      <c r="G298" s="6"/>
      <c r="K298" s="8"/>
      <c r="O298" s="8"/>
      <c r="T298" s="8"/>
      <c r="U298" s="6"/>
      <c r="AD298" s="8"/>
      <c r="AG298" s="6"/>
    </row>
    <row r="299" ht="15.75" customHeight="1">
      <c r="G299" s="6"/>
      <c r="K299" s="8"/>
      <c r="O299" s="8"/>
      <c r="T299" s="8"/>
      <c r="U299" s="6"/>
      <c r="AD299" s="8"/>
      <c r="AG299" s="6"/>
    </row>
    <row r="300" ht="15.75" customHeight="1">
      <c r="G300" s="6"/>
      <c r="K300" s="8"/>
      <c r="O300" s="8"/>
      <c r="T300" s="8"/>
      <c r="U300" s="6"/>
      <c r="AD300" s="8"/>
      <c r="AG300" s="6"/>
    </row>
    <row r="301" ht="15.75" customHeight="1">
      <c r="G301" s="6"/>
      <c r="K301" s="8"/>
      <c r="O301" s="8"/>
      <c r="T301" s="8"/>
      <c r="U301" s="6"/>
      <c r="AD301" s="8"/>
      <c r="AG301" s="6"/>
    </row>
    <row r="302" ht="15.75" customHeight="1">
      <c r="G302" s="6"/>
      <c r="K302" s="8"/>
      <c r="O302" s="8"/>
      <c r="T302" s="8"/>
      <c r="U302" s="6"/>
      <c r="AD302" s="8"/>
      <c r="AG302" s="6"/>
    </row>
    <row r="303" ht="15.75" customHeight="1">
      <c r="G303" s="6"/>
      <c r="K303" s="8"/>
      <c r="O303" s="8"/>
      <c r="T303" s="8"/>
      <c r="U303" s="6"/>
      <c r="AD303" s="8"/>
      <c r="AG303" s="6"/>
    </row>
    <row r="304" ht="15.75" customHeight="1">
      <c r="G304" s="6"/>
      <c r="K304" s="8"/>
      <c r="O304" s="8"/>
      <c r="T304" s="8"/>
      <c r="U304" s="6"/>
      <c r="AD304" s="8"/>
      <c r="AG304" s="6"/>
    </row>
    <row r="305" ht="15.75" customHeight="1">
      <c r="G305" s="6"/>
      <c r="K305" s="8"/>
      <c r="O305" s="8"/>
      <c r="T305" s="8"/>
      <c r="U305" s="6"/>
      <c r="AD305" s="8"/>
      <c r="AG305" s="6"/>
    </row>
    <row r="306" ht="15.75" customHeight="1">
      <c r="G306" s="6"/>
      <c r="K306" s="8"/>
      <c r="O306" s="8"/>
      <c r="T306" s="8"/>
      <c r="U306" s="6"/>
      <c r="AD306" s="8"/>
      <c r="AG306" s="6"/>
    </row>
    <row r="307" ht="15.75" customHeight="1">
      <c r="G307" s="6"/>
      <c r="K307" s="8"/>
      <c r="O307" s="8"/>
      <c r="T307" s="8"/>
      <c r="U307" s="6"/>
      <c r="AD307" s="8"/>
      <c r="AG307" s="6"/>
    </row>
    <row r="308" ht="15.75" customHeight="1">
      <c r="G308" s="6"/>
      <c r="K308" s="8"/>
      <c r="O308" s="8"/>
      <c r="T308" s="8"/>
      <c r="U308" s="6"/>
      <c r="AD308" s="8"/>
      <c r="AG308" s="6"/>
    </row>
    <row r="309" ht="15.75" customHeight="1">
      <c r="G309" s="6"/>
      <c r="K309" s="8"/>
      <c r="O309" s="8"/>
      <c r="T309" s="8"/>
      <c r="U309" s="6"/>
      <c r="AD309" s="8"/>
      <c r="AG309" s="6"/>
    </row>
    <row r="310" ht="15.75" customHeight="1">
      <c r="G310" s="6"/>
      <c r="K310" s="8"/>
      <c r="O310" s="8"/>
      <c r="T310" s="8"/>
      <c r="U310" s="6"/>
      <c r="AD310" s="8"/>
      <c r="AG310" s="6"/>
    </row>
    <row r="311" ht="15.75" customHeight="1">
      <c r="G311" s="6"/>
      <c r="K311" s="8"/>
      <c r="O311" s="8"/>
      <c r="T311" s="8"/>
      <c r="U311" s="6"/>
      <c r="AD311" s="8"/>
      <c r="AG311" s="6"/>
    </row>
    <row r="312" ht="15.75" customHeight="1">
      <c r="G312" s="6"/>
      <c r="K312" s="8"/>
      <c r="O312" s="8"/>
      <c r="T312" s="8"/>
      <c r="U312" s="6"/>
      <c r="AD312" s="8"/>
      <c r="AG312" s="6"/>
    </row>
    <row r="313" ht="15.75" customHeight="1">
      <c r="G313" s="6"/>
      <c r="K313" s="8"/>
      <c r="O313" s="8"/>
      <c r="T313" s="8"/>
      <c r="U313" s="6"/>
      <c r="AD313" s="8"/>
      <c r="AG313" s="6"/>
    </row>
    <row r="314" ht="15.75" customHeight="1">
      <c r="G314" s="6"/>
      <c r="K314" s="8"/>
      <c r="O314" s="8"/>
      <c r="T314" s="8"/>
      <c r="U314" s="6"/>
      <c r="AD314" s="8"/>
      <c r="AG314" s="6"/>
    </row>
    <row r="315" ht="15.75" customHeight="1">
      <c r="G315" s="6"/>
      <c r="K315" s="8"/>
      <c r="O315" s="8"/>
      <c r="T315" s="8"/>
      <c r="U315" s="6"/>
      <c r="AD315" s="8"/>
      <c r="AG315" s="6"/>
    </row>
    <row r="316" ht="15.75" customHeight="1">
      <c r="G316" s="6"/>
      <c r="K316" s="8"/>
      <c r="O316" s="8"/>
      <c r="T316" s="8"/>
      <c r="U316" s="6"/>
      <c r="AD316" s="8"/>
      <c r="AG316" s="6"/>
    </row>
    <row r="317" ht="15.75" customHeight="1">
      <c r="G317" s="6"/>
      <c r="K317" s="8"/>
      <c r="O317" s="8"/>
      <c r="T317" s="8"/>
      <c r="U317" s="6"/>
      <c r="AD317" s="8"/>
      <c r="AG317" s="6"/>
    </row>
    <row r="318" ht="15.75" customHeight="1">
      <c r="G318" s="6"/>
      <c r="K318" s="8"/>
      <c r="O318" s="8"/>
      <c r="T318" s="8"/>
      <c r="U318" s="6"/>
      <c r="AD318" s="8"/>
      <c r="AG318" s="6"/>
    </row>
    <row r="319" ht="15.75" customHeight="1">
      <c r="G319" s="6"/>
      <c r="K319" s="8"/>
      <c r="O319" s="8"/>
      <c r="T319" s="8"/>
      <c r="U319" s="6"/>
      <c r="AD319" s="8"/>
      <c r="AG319" s="6"/>
    </row>
    <row r="320" ht="15.75" customHeight="1">
      <c r="G320" s="6"/>
      <c r="K320" s="8"/>
      <c r="O320" s="8"/>
      <c r="T320" s="8"/>
      <c r="U320" s="6"/>
      <c r="AD320" s="8"/>
      <c r="AG320" s="6"/>
    </row>
    <row r="321" ht="15.75" customHeight="1">
      <c r="G321" s="6"/>
      <c r="K321" s="8"/>
      <c r="O321" s="8"/>
      <c r="T321" s="8"/>
      <c r="U321" s="6"/>
      <c r="AD321" s="8"/>
      <c r="AG321" s="6"/>
    </row>
    <row r="322" ht="15.75" customHeight="1">
      <c r="G322" s="6"/>
      <c r="K322" s="8"/>
      <c r="O322" s="8"/>
      <c r="T322" s="8"/>
      <c r="U322" s="6"/>
      <c r="AD322" s="8"/>
      <c r="AG322" s="6"/>
    </row>
    <row r="323" ht="15.75" customHeight="1">
      <c r="G323" s="6"/>
      <c r="K323" s="8"/>
      <c r="O323" s="8"/>
      <c r="T323" s="8"/>
      <c r="U323" s="6"/>
      <c r="AD323" s="8"/>
      <c r="AG323" s="6"/>
    </row>
    <row r="324" ht="15.75" customHeight="1">
      <c r="G324" s="6"/>
      <c r="K324" s="8"/>
      <c r="O324" s="8"/>
      <c r="T324" s="8"/>
      <c r="U324" s="6"/>
      <c r="AD324" s="8"/>
      <c r="AG324" s="6"/>
    </row>
    <row r="325" ht="15.75" customHeight="1">
      <c r="G325" s="6"/>
      <c r="K325" s="8"/>
      <c r="O325" s="8"/>
      <c r="T325" s="8"/>
      <c r="U325" s="6"/>
      <c r="AD325" s="8"/>
      <c r="AG325" s="6"/>
    </row>
    <row r="326" ht="15.75" customHeight="1">
      <c r="G326" s="6"/>
      <c r="K326" s="8"/>
      <c r="O326" s="8"/>
      <c r="T326" s="8"/>
      <c r="U326" s="6"/>
      <c r="AD326" s="8"/>
      <c r="AG326" s="6"/>
    </row>
    <row r="327" ht="15.75" customHeight="1">
      <c r="G327" s="6"/>
      <c r="K327" s="8"/>
      <c r="O327" s="8"/>
      <c r="T327" s="8"/>
      <c r="U327" s="6"/>
      <c r="AD327" s="8"/>
      <c r="AG327" s="6"/>
    </row>
    <row r="328" ht="15.75" customHeight="1">
      <c r="G328" s="6"/>
      <c r="K328" s="8"/>
      <c r="O328" s="8"/>
      <c r="T328" s="8"/>
      <c r="U328" s="6"/>
      <c r="AD328" s="8"/>
      <c r="AG328" s="6"/>
    </row>
    <row r="329" ht="15.75" customHeight="1">
      <c r="G329" s="6"/>
      <c r="K329" s="8"/>
      <c r="O329" s="8"/>
      <c r="T329" s="8"/>
      <c r="U329" s="6"/>
      <c r="AD329" s="8"/>
      <c r="AG329" s="6"/>
    </row>
    <row r="330" ht="15.75" customHeight="1">
      <c r="G330" s="6"/>
      <c r="K330" s="8"/>
      <c r="O330" s="8"/>
      <c r="T330" s="8"/>
      <c r="U330" s="6"/>
      <c r="AD330" s="8"/>
      <c r="AG330" s="6"/>
    </row>
    <row r="331" ht="15.75" customHeight="1">
      <c r="G331" s="6"/>
      <c r="K331" s="8"/>
      <c r="O331" s="8"/>
      <c r="T331" s="8"/>
      <c r="U331" s="6"/>
      <c r="AD331" s="8"/>
      <c r="AG331" s="6"/>
    </row>
    <row r="332" ht="15.75" customHeight="1">
      <c r="G332" s="6"/>
      <c r="K332" s="8"/>
      <c r="O332" s="8"/>
      <c r="T332" s="8"/>
      <c r="U332" s="6"/>
      <c r="AD332" s="8"/>
      <c r="AG332" s="6"/>
    </row>
    <row r="333" ht="15.75" customHeight="1">
      <c r="G333" s="6"/>
      <c r="K333" s="8"/>
      <c r="O333" s="8"/>
      <c r="T333" s="8"/>
      <c r="U333" s="6"/>
      <c r="AD333" s="8"/>
      <c r="AG333" s="6"/>
    </row>
    <row r="334" ht="15.75" customHeight="1">
      <c r="G334" s="6"/>
      <c r="K334" s="8"/>
      <c r="O334" s="8"/>
      <c r="T334" s="8"/>
      <c r="U334" s="6"/>
      <c r="AD334" s="8"/>
      <c r="AG334" s="6"/>
    </row>
    <row r="335" ht="15.75" customHeight="1">
      <c r="G335" s="6"/>
      <c r="K335" s="8"/>
      <c r="O335" s="8"/>
      <c r="T335" s="8"/>
      <c r="U335" s="6"/>
      <c r="AD335" s="8"/>
      <c r="AG335" s="6"/>
    </row>
    <row r="336" ht="15.75" customHeight="1">
      <c r="G336" s="6"/>
      <c r="K336" s="8"/>
      <c r="O336" s="8"/>
      <c r="T336" s="8"/>
      <c r="U336" s="6"/>
      <c r="AD336" s="8"/>
      <c r="AG336" s="6"/>
    </row>
    <row r="337" ht="15.75" customHeight="1">
      <c r="G337" s="6"/>
      <c r="K337" s="8"/>
      <c r="O337" s="8"/>
      <c r="T337" s="8"/>
      <c r="U337" s="6"/>
      <c r="AD337" s="8"/>
      <c r="AG337" s="6"/>
    </row>
    <row r="338" ht="15.75" customHeight="1">
      <c r="G338" s="6"/>
      <c r="K338" s="8"/>
      <c r="O338" s="8"/>
      <c r="T338" s="8"/>
      <c r="U338" s="6"/>
      <c r="AD338" s="8"/>
      <c r="AG338" s="6"/>
    </row>
    <row r="339" ht="15.75" customHeight="1">
      <c r="G339" s="6"/>
      <c r="K339" s="8"/>
      <c r="O339" s="8"/>
      <c r="T339" s="8"/>
      <c r="U339" s="6"/>
      <c r="AD339" s="8"/>
      <c r="AG339" s="6"/>
    </row>
    <row r="340" ht="15.75" customHeight="1">
      <c r="G340" s="6"/>
      <c r="K340" s="8"/>
      <c r="O340" s="8"/>
      <c r="T340" s="8"/>
      <c r="U340" s="6"/>
      <c r="AD340" s="8"/>
      <c r="AG340" s="6"/>
    </row>
    <row r="341" ht="15.75" customHeight="1">
      <c r="G341" s="6"/>
      <c r="K341" s="8"/>
      <c r="O341" s="8"/>
      <c r="T341" s="8"/>
      <c r="U341" s="6"/>
      <c r="AD341" s="8"/>
      <c r="AG341" s="6"/>
    </row>
    <row r="342" ht="15.75" customHeight="1">
      <c r="G342" s="6"/>
      <c r="K342" s="8"/>
      <c r="O342" s="8"/>
      <c r="T342" s="8"/>
      <c r="U342" s="6"/>
      <c r="AD342" s="8"/>
      <c r="AG342" s="6"/>
    </row>
    <row r="343" ht="15.75" customHeight="1">
      <c r="G343" s="6"/>
      <c r="K343" s="8"/>
      <c r="O343" s="8"/>
      <c r="T343" s="8"/>
      <c r="U343" s="6"/>
      <c r="AD343" s="8"/>
      <c r="AG343" s="6"/>
    </row>
    <row r="344" ht="15.75" customHeight="1">
      <c r="G344" s="6"/>
      <c r="K344" s="8"/>
      <c r="O344" s="8"/>
      <c r="T344" s="8"/>
      <c r="U344" s="6"/>
      <c r="AD344" s="8"/>
      <c r="AG344" s="6"/>
    </row>
    <row r="345" ht="15.75" customHeight="1">
      <c r="G345" s="6"/>
      <c r="K345" s="8"/>
      <c r="O345" s="8"/>
      <c r="T345" s="8"/>
      <c r="U345" s="6"/>
      <c r="AD345" s="8"/>
      <c r="AG345" s="6"/>
    </row>
    <row r="346" ht="15.75" customHeight="1">
      <c r="G346" s="6"/>
      <c r="K346" s="8"/>
      <c r="O346" s="8"/>
      <c r="T346" s="8"/>
      <c r="U346" s="6"/>
      <c r="AD346" s="8"/>
      <c r="AG346" s="6"/>
    </row>
    <row r="347" ht="15.75" customHeight="1">
      <c r="G347" s="6"/>
      <c r="K347" s="8"/>
      <c r="O347" s="8"/>
      <c r="T347" s="8"/>
      <c r="U347" s="6"/>
      <c r="AD347" s="8"/>
      <c r="AG347" s="6"/>
    </row>
    <row r="348" ht="15.75" customHeight="1">
      <c r="G348" s="6"/>
      <c r="K348" s="8"/>
      <c r="O348" s="8"/>
      <c r="T348" s="8"/>
      <c r="U348" s="6"/>
      <c r="AD348" s="8"/>
      <c r="AG348" s="6"/>
    </row>
    <row r="349" ht="15.75" customHeight="1">
      <c r="G349" s="6"/>
      <c r="K349" s="8"/>
      <c r="O349" s="8"/>
      <c r="T349" s="8"/>
      <c r="U349" s="6"/>
      <c r="AD349" s="8"/>
      <c r="AG349" s="6"/>
    </row>
    <row r="350" ht="15.75" customHeight="1">
      <c r="G350" s="6"/>
      <c r="K350" s="8"/>
      <c r="O350" s="8"/>
      <c r="T350" s="8"/>
      <c r="U350" s="6"/>
      <c r="AD350" s="8"/>
      <c r="AG350" s="6"/>
    </row>
    <row r="351" ht="15.75" customHeight="1">
      <c r="G351" s="6"/>
      <c r="K351" s="8"/>
      <c r="O351" s="8"/>
      <c r="T351" s="8"/>
      <c r="U351" s="6"/>
      <c r="AD351" s="8"/>
      <c r="AG351" s="6"/>
    </row>
    <row r="352" ht="15.75" customHeight="1">
      <c r="G352" s="6"/>
      <c r="K352" s="8"/>
      <c r="O352" s="8"/>
      <c r="T352" s="8"/>
      <c r="U352" s="6"/>
      <c r="AD352" s="8"/>
      <c r="AG352" s="6"/>
    </row>
    <row r="353" ht="15.75" customHeight="1">
      <c r="G353" s="6"/>
      <c r="K353" s="8"/>
      <c r="O353" s="8"/>
      <c r="T353" s="8"/>
      <c r="U353" s="6"/>
      <c r="AD353" s="8"/>
      <c r="AG353" s="6"/>
    </row>
    <row r="354" ht="15.75" customHeight="1">
      <c r="G354" s="6"/>
      <c r="K354" s="8"/>
      <c r="O354" s="8"/>
      <c r="T354" s="8"/>
      <c r="U354" s="6"/>
      <c r="AD354" s="8"/>
      <c r="AG354" s="6"/>
    </row>
    <row r="355" ht="15.75" customHeight="1">
      <c r="G355" s="6"/>
      <c r="K355" s="8"/>
      <c r="O355" s="8"/>
      <c r="T355" s="8"/>
      <c r="U355" s="6"/>
      <c r="AD355" s="8"/>
      <c r="AG355" s="6"/>
    </row>
    <row r="356" ht="15.75" customHeight="1">
      <c r="G356" s="6"/>
      <c r="K356" s="8"/>
      <c r="O356" s="8"/>
      <c r="T356" s="8"/>
      <c r="U356" s="6"/>
      <c r="AD356" s="8"/>
      <c r="AG356" s="6"/>
    </row>
    <row r="357" ht="15.75" customHeight="1">
      <c r="G357" s="6"/>
      <c r="K357" s="8"/>
      <c r="O357" s="8"/>
      <c r="T357" s="8"/>
      <c r="U357" s="6"/>
      <c r="AD357" s="8"/>
      <c r="AG357" s="6"/>
    </row>
    <row r="358" ht="15.75" customHeight="1">
      <c r="G358" s="6"/>
      <c r="K358" s="8"/>
      <c r="O358" s="8"/>
      <c r="T358" s="8"/>
      <c r="U358" s="6"/>
      <c r="AD358" s="8"/>
      <c r="AG358" s="6"/>
    </row>
    <row r="359" ht="15.75" customHeight="1">
      <c r="G359" s="6"/>
      <c r="K359" s="8"/>
      <c r="O359" s="8"/>
      <c r="T359" s="8"/>
      <c r="U359" s="6"/>
      <c r="AD359" s="8"/>
      <c r="AG359" s="6"/>
    </row>
    <row r="360" ht="15.75" customHeight="1">
      <c r="G360" s="6"/>
      <c r="K360" s="8"/>
      <c r="O360" s="8"/>
      <c r="T360" s="8"/>
      <c r="U360" s="6"/>
      <c r="AD360" s="8"/>
      <c r="AG360" s="6"/>
    </row>
    <row r="361" ht="15.75" customHeight="1">
      <c r="G361" s="6"/>
      <c r="K361" s="8"/>
      <c r="O361" s="8"/>
      <c r="T361" s="8"/>
      <c r="U361" s="6"/>
      <c r="AD361" s="8"/>
      <c r="AG361" s="6"/>
    </row>
    <row r="362" ht="15.75" customHeight="1">
      <c r="G362" s="6"/>
      <c r="K362" s="8"/>
      <c r="O362" s="8"/>
      <c r="T362" s="8"/>
      <c r="U362" s="6"/>
      <c r="AD362" s="8"/>
      <c r="AG362" s="6"/>
    </row>
    <row r="363" ht="15.75" customHeight="1">
      <c r="G363" s="6"/>
      <c r="K363" s="8"/>
      <c r="O363" s="8"/>
      <c r="T363" s="8"/>
      <c r="U363" s="6"/>
      <c r="AD363" s="8"/>
      <c r="AG363" s="6"/>
    </row>
    <row r="364" ht="15.75" customHeight="1">
      <c r="G364" s="6"/>
      <c r="K364" s="8"/>
      <c r="O364" s="8"/>
      <c r="T364" s="8"/>
      <c r="U364" s="6"/>
      <c r="AD364" s="8"/>
      <c r="AG364" s="6"/>
    </row>
    <row r="365" ht="15.75" customHeight="1">
      <c r="G365" s="6"/>
      <c r="K365" s="8"/>
      <c r="O365" s="8"/>
      <c r="T365" s="8"/>
      <c r="U365" s="6"/>
      <c r="AD365" s="8"/>
      <c r="AG365" s="6"/>
    </row>
    <row r="366" ht="15.75" customHeight="1">
      <c r="G366" s="6"/>
      <c r="K366" s="8"/>
      <c r="O366" s="8"/>
      <c r="T366" s="8"/>
      <c r="U366" s="6"/>
      <c r="AD366" s="8"/>
      <c r="AG366" s="6"/>
    </row>
    <row r="367" ht="15.75" customHeight="1">
      <c r="G367" s="6"/>
      <c r="K367" s="8"/>
      <c r="O367" s="8"/>
      <c r="T367" s="8"/>
      <c r="U367" s="6"/>
      <c r="AD367" s="8"/>
      <c r="AG367" s="6"/>
    </row>
    <row r="368" ht="15.75" customHeight="1">
      <c r="G368" s="6"/>
      <c r="K368" s="8"/>
      <c r="O368" s="8"/>
      <c r="T368" s="8"/>
      <c r="U368" s="6"/>
      <c r="AD368" s="8"/>
      <c r="AG368" s="6"/>
    </row>
    <row r="369" ht="15.75" customHeight="1">
      <c r="G369" s="6"/>
      <c r="K369" s="8"/>
      <c r="O369" s="8"/>
      <c r="T369" s="8"/>
      <c r="U369" s="6"/>
      <c r="AD369" s="8"/>
      <c r="AG369" s="6"/>
    </row>
    <row r="370" ht="15.75" customHeight="1">
      <c r="G370" s="6"/>
      <c r="K370" s="8"/>
      <c r="O370" s="8"/>
      <c r="T370" s="8"/>
      <c r="U370" s="6"/>
      <c r="AD370" s="8"/>
      <c r="AG370" s="6"/>
    </row>
    <row r="371" ht="15.75" customHeight="1">
      <c r="G371" s="6"/>
      <c r="K371" s="8"/>
      <c r="O371" s="8"/>
      <c r="T371" s="8"/>
      <c r="U371" s="6"/>
      <c r="AD371" s="8"/>
      <c r="AG371" s="6"/>
    </row>
    <row r="372" ht="15.75" customHeight="1">
      <c r="G372" s="6"/>
      <c r="K372" s="8"/>
      <c r="O372" s="8"/>
      <c r="T372" s="8"/>
      <c r="U372" s="6"/>
      <c r="AD372" s="8"/>
      <c r="AG372" s="6"/>
    </row>
    <row r="373" ht="15.75" customHeight="1">
      <c r="G373" s="6"/>
      <c r="K373" s="8"/>
      <c r="O373" s="8"/>
      <c r="T373" s="8"/>
      <c r="U373" s="6"/>
      <c r="AD373" s="8"/>
      <c r="AG373" s="6"/>
    </row>
    <row r="374" ht="15.75" customHeight="1">
      <c r="G374" s="6"/>
      <c r="K374" s="8"/>
      <c r="O374" s="8"/>
      <c r="T374" s="8"/>
      <c r="U374" s="6"/>
      <c r="AD374" s="8"/>
      <c r="AG374" s="6"/>
    </row>
    <row r="375" ht="15.75" customHeight="1">
      <c r="G375" s="6"/>
      <c r="K375" s="8"/>
      <c r="O375" s="8"/>
      <c r="T375" s="8"/>
      <c r="U375" s="6"/>
      <c r="AD375" s="8"/>
      <c r="AG375" s="6"/>
    </row>
    <row r="376" ht="15.75" customHeight="1">
      <c r="G376" s="6"/>
      <c r="K376" s="8"/>
      <c r="O376" s="8"/>
      <c r="T376" s="8"/>
      <c r="U376" s="6"/>
      <c r="AD376" s="8"/>
      <c r="AG376" s="6"/>
    </row>
    <row r="377" ht="15.75" customHeight="1">
      <c r="G377" s="6"/>
      <c r="K377" s="8"/>
      <c r="O377" s="8"/>
      <c r="T377" s="8"/>
      <c r="U377" s="6"/>
      <c r="AD377" s="8"/>
      <c r="AG377" s="6"/>
    </row>
    <row r="378" ht="15.75" customHeight="1">
      <c r="G378" s="6"/>
      <c r="K378" s="8"/>
      <c r="O378" s="8"/>
      <c r="T378" s="8"/>
      <c r="U378" s="6"/>
      <c r="AD378" s="8"/>
      <c r="AG378" s="6"/>
    </row>
    <row r="379" ht="15.75" customHeight="1">
      <c r="G379" s="6"/>
      <c r="K379" s="8"/>
      <c r="O379" s="8"/>
      <c r="T379" s="8"/>
      <c r="U379" s="6"/>
      <c r="AD379" s="8"/>
      <c r="AG379" s="6"/>
    </row>
    <row r="380" ht="15.75" customHeight="1">
      <c r="G380" s="6"/>
      <c r="K380" s="8"/>
      <c r="O380" s="8"/>
      <c r="T380" s="8"/>
      <c r="U380" s="6"/>
      <c r="AD380" s="8"/>
      <c r="AG380" s="6"/>
    </row>
    <row r="381" ht="15.75" customHeight="1">
      <c r="G381" s="6"/>
      <c r="K381" s="8"/>
      <c r="O381" s="8"/>
      <c r="T381" s="8"/>
      <c r="U381" s="6"/>
      <c r="AD381" s="8"/>
      <c r="AG381" s="6"/>
    </row>
    <row r="382" ht="15.75" customHeight="1">
      <c r="G382" s="6"/>
      <c r="K382" s="8"/>
      <c r="O382" s="8"/>
      <c r="T382" s="8"/>
      <c r="U382" s="6"/>
      <c r="AD382" s="8"/>
      <c r="AG382" s="6"/>
    </row>
    <row r="383" ht="15.75" customHeight="1">
      <c r="G383" s="6"/>
      <c r="K383" s="8"/>
      <c r="O383" s="8"/>
      <c r="T383" s="8"/>
      <c r="U383" s="6"/>
      <c r="AD383" s="8"/>
      <c r="AG383" s="6"/>
    </row>
    <row r="384" ht="15.75" customHeight="1">
      <c r="G384" s="6"/>
      <c r="K384" s="8"/>
      <c r="O384" s="8"/>
      <c r="T384" s="8"/>
      <c r="U384" s="6"/>
      <c r="AD384" s="8"/>
      <c r="AG384" s="6"/>
    </row>
    <row r="385" ht="15.75" customHeight="1">
      <c r="G385" s="6"/>
      <c r="K385" s="8"/>
      <c r="O385" s="8"/>
      <c r="T385" s="8"/>
      <c r="U385" s="6"/>
      <c r="AD385" s="8"/>
      <c r="AG385" s="6"/>
    </row>
    <row r="386" ht="15.75" customHeight="1">
      <c r="G386" s="6"/>
      <c r="K386" s="8"/>
      <c r="O386" s="8"/>
      <c r="T386" s="8"/>
      <c r="U386" s="6"/>
      <c r="AD386" s="8"/>
      <c r="AG386" s="6"/>
    </row>
    <row r="387" ht="15.75" customHeight="1">
      <c r="G387" s="6"/>
      <c r="K387" s="8"/>
      <c r="O387" s="8"/>
      <c r="T387" s="8"/>
      <c r="U387" s="6"/>
      <c r="AD387" s="8"/>
      <c r="AG387" s="6"/>
    </row>
    <row r="388" ht="15.75" customHeight="1">
      <c r="G388" s="6"/>
      <c r="K388" s="8"/>
      <c r="O388" s="8"/>
      <c r="T388" s="8"/>
      <c r="U388" s="6"/>
      <c r="AD388" s="8"/>
      <c r="AG388" s="6"/>
    </row>
    <row r="389" ht="15.75" customHeight="1">
      <c r="G389" s="6"/>
      <c r="K389" s="8"/>
      <c r="O389" s="8"/>
      <c r="T389" s="8"/>
      <c r="U389" s="6"/>
      <c r="AD389" s="8"/>
      <c r="AG389" s="6"/>
    </row>
    <row r="390" ht="15.75" customHeight="1">
      <c r="G390" s="6"/>
      <c r="K390" s="8"/>
      <c r="O390" s="8"/>
      <c r="T390" s="8"/>
      <c r="U390" s="6"/>
      <c r="AD390" s="8"/>
      <c r="AG390" s="6"/>
    </row>
    <row r="391" ht="15.75" customHeight="1">
      <c r="G391" s="6"/>
      <c r="K391" s="8"/>
      <c r="O391" s="8"/>
      <c r="T391" s="8"/>
      <c r="U391" s="6"/>
      <c r="AD391" s="8"/>
      <c r="AG391" s="6"/>
    </row>
    <row r="392" ht="15.75" customHeight="1">
      <c r="G392" s="6"/>
      <c r="K392" s="8"/>
      <c r="O392" s="8"/>
      <c r="T392" s="8"/>
      <c r="U392" s="6"/>
      <c r="AD392" s="8"/>
      <c r="AG392" s="6"/>
    </row>
    <row r="393" ht="15.75" customHeight="1">
      <c r="G393" s="6"/>
      <c r="K393" s="8"/>
      <c r="O393" s="8"/>
      <c r="T393" s="8"/>
      <c r="U393" s="6"/>
      <c r="AD393" s="8"/>
      <c r="AG393" s="6"/>
    </row>
    <row r="394" ht="15.75" customHeight="1">
      <c r="G394" s="6"/>
      <c r="K394" s="8"/>
      <c r="O394" s="8"/>
      <c r="T394" s="8"/>
      <c r="U394" s="6"/>
      <c r="AD394" s="8"/>
      <c r="AG394" s="6"/>
    </row>
    <row r="395" ht="15.75" customHeight="1">
      <c r="G395" s="6"/>
      <c r="K395" s="8"/>
      <c r="O395" s="8"/>
      <c r="T395" s="8"/>
      <c r="U395" s="6"/>
      <c r="AD395" s="8"/>
      <c r="AG395" s="6"/>
    </row>
    <row r="396" ht="15.75" customHeight="1">
      <c r="G396" s="6"/>
      <c r="K396" s="8"/>
      <c r="O396" s="8"/>
      <c r="T396" s="8"/>
      <c r="U396" s="6"/>
      <c r="AD396" s="8"/>
      <c r="AG396" s="6"/>
    </row>
    <row r="397" ht="15.75" customHeight="1">
      <c r="G397" s="6"/>
      <c r="K397" s="8"/>
      <c r="O397" s="8"/>
      <c r="T397" s="8"/>
      <c r="U397" s="6"/>
      <c r="AD397" s="8"/>
      <c r="AG397" s="6"/>
    </row>
    <row r="398" ht="15.75" customHeight="1">
      <c r="G398" s="6"/>
      <c r="K398" s="8"/>
      <c r="O398" s="8"/>
      <c r="T398" s="8"/>
      <c r="U398" s="6"/>
      <c r="AD398" s="8"/>
      <c r="AG398" s="6"/>
    </row>
    <row r="399" ht="15.75" customHeight="1">
      <c r="G399" s="6"/>
      <c r="K399" s="8"/>
      <c r="O399" s="8"/>
      <c r="T399" s="8"/>
      <c r="U399" s="6"/>
      <c r="AD399" s="8"/>
      <c r="AG399" s="6"/>
    </row>
    <row r="400" ht="15.75" customHeight="1">
      <c r="G400" s="6"/>
      <c r="K400" s="8"/>
      <c r="O400" s="8"/>
      <c r="T400" s="8"/>
      <c r="U400" s="6"/>
      <c r="AD400" s="8"/>
      <c r="AG400" s="6"/>
    </row>
    <row r="401" ht="15.75" customHeight="1">
      <c r="G401" s="6"/>
      <c r="K401" s="8"/>
      <c r="O401" s="8"/>
      <c r="T401" s="8"/>
      <c r="U401" s="6"/>
      <c r="AD401" s="8"/>
      <c r="AG401" s="6"/>
    </row>
    <row r="402" ht="15.75" customHeight="1">
      <c r="G402" s="6"/>
      <c r="K402" s="8"/>
      <c r="O402" s="8"/>
      <c r="T402" s="8"/>
      <c r="U402" s="6"/>
      <c r="AD402" s="8"/>
      <c r="AG402" s="6"/>
    </row>
    <row r="403" ht="15.75" customHeight="1">
      <c r="G403" s="6"/>
      <c r="K403" s="8"/>
      <c r="O403" s="8"/>
      <c r="T403" s="8"/>
      <c r="U403" s="6"/>
      <c r="AD403" s="8"/>
      <c r="AG403" s="6"/>
    </row>
    <row r="404" ht="15.75" customHeight="1">
      <c r="G404" s="6"/>
      <c r="K404" s="8"/>
      <c r="O404" s="8"/>
      <c r="T404" s="8"/>
      <c r="U404" s="6"/>
      <c r="AD404" s="8"/>
      <c r="AG404" s="6"/>
    </row>
    <row r="405" ht="15.75" customHeight="1">
      <c r="G405" s="6"/>
      <c r="K405" s="8"/>
      <c r="O405" s="8"/>
      <c r="T405" s="8"/>
      <c r="U405" s="6"/>
      <c r="AD405" s="8"/>
      <c r="AG405" s="6"/>
    </row>
    <row r="406" ht="15.75" customHeight="1">
      <c r="G406" s="6"/>
      <c r="K406" s="8"/>
      <c r="O406" s="8"/>
      <c r="T406" s="8"/>
      <c r="U406" s="6"/>
      <c r="AD406" s="8"/>
      <c r="AG406" s="6"/>
    </row>
    <row r="407" ht="15.75" customHeight="1">
      <c r="G407" s="6"/>
      <c r="K407" s="8"/>
      <c r="O407" s="8"/>
      <c r="T407" s="8"/>
      <c r="U407" s="6"/>
      <c r="AD407" s="8"/>
      <c r="AG407" s="6"/>
    </row>
    <row r="408" ht="15.75" customHeight="1">
      <c r="G408" s="6"/>
      <c r="K408" s="8"/>
      <c r="O408" s="8"/>
      <c r="T408" s="8"/>
      <c r="U408" s="6"/>
      <c r="AD408" s="8"/>
      <c r="AG408" s="6"/>
    </row>
    <row r="409" ht="15.75" customHeight="1">
      <c r="G409" s="6"/>
      <c r="K409" s="8"/>
      <c r="O409" s="8"/>
      <c r="T409" s="8"/>
      <c r="U409" s="6"/>
      <c r="AD409" s="8"/>
      <c r="AG409" s="6"/>
    </row>
    <row r="410" ht="15.75" customHeight="1">
      <c r="G410" s="6"/>
      <c r="K410" s="8"/>
      <c r="O410" s="8"/>
      <c r="T410" s="8"/>
      <c r="U410" s="6"/>
      <c r="AD410" s="8"/>
      <c r="AG410" s="6"/>
    </row>
    <row r="411" ht="15.75" customHeight="1">
      <c r="G411" s="6"/>
      <c r="K411" s="8"/>
      <c r="O411" s="8"/>
      <c r="T411" s="8"/>
      <c r="U411" s="6"/>
      <c r="AD411" s="8"/>
      <c r="AG411" s="6"/>
    </row>
    <row r="412" ht="15.75" customHeight="1">
      <c r="G412" s="6"/>
      <c r="K412" s="8"/>
      <c r="O412" s="8"/>
      <c r="T412" s="8"/>
      <c r="U412" s="6"/>
      <c r="AD412" s="8"/>
      <c r="AG412" s="6"/>
    </row>
    <row r="413" ht="15.75" customHeight="1">
      <c r="G413" s="6"/>
      <c r="K413" s="8"/>
      <c r="O413" s="8"/>
      <c r="T413" s="8"/>
      <c r="U413" s="6"/>
      <c r="AD413" s="8"/>
      <c r="AG413" s="6"/>
    </row>
    <row r="414" ht="15.75" customHeight="1">
      <c r="G414" s="6"/>
      <c r="K414" s="8"/>
      <c r="O414" s="8"/>
      <c r="T414" s="8"/>
      <c r="U414" s="6"/>
      <c r="AD414" s="8"/>
      <c r="AG414" s="6"/>
    </row>
    <row r="415" ht="15.75" customHeight="1">
      <c r="G415" s="6"/>
      <c r="K415" s="8"/>
      <c r="O415" s="8"/>
      <c r="T415" s="8"/>
      <c r="U415" s="6"/>
      <c r="AD415" s="8"/>
      <c r="AG415" s="6"/>
    </row>
    <row r="416" ht="15.75" customHeight="1">
      <c r="G416" s="6"/>
      <c r="K416" s="8"/>
      <c r="O416" s="8"/>
      <c r="T416" s="8"/>
      <c r="U416" s="6"/>
      <c r="AD416" s="8"/>
      <c r="AG416" s="6"/>
    </row>
    <row r="417" ht="15.75" customHeight="1">
      <c r="G417" s="6"/>
      <c r="K417" s="8"/>
      <c r="O417" s="8"/>
      <c r="T417" s="8"/>
      <c r="U417" s="6"/>
      <c r="AD417" s="8"/>
      <c r="AG417" s="6"/>
    </row>
    <row r="418" ht="15.75" customHeight="1">
      <c r="G418" s="6"/>
      <c r="K418" s="8"/>
      <c r="O418" s="8"/>
      <c r="T418" s="8"/>
      <c r="U418" s="6"/>
      <c r="AD418" s="8"/>
      <c r="AG418" s="6"/>
    </row>
    <row r="419" ht="15.75" customHeight="1">
      <c r="G419" s="6"/>
      <c r="K419" s="8"/>
      <c r="O419" s="8"/>
      <c r="T419" s="8"/>
      <c r="U419" s="6"/>
      <c r="AD419" s="8"/>
      <c r="AG419" s="6"/>
    </row>
    <row r="420" ht="15.75" customHeight="1">
      <c r="G420" s="6"/>
      <c r="K420" s="8"/>
      <c r="O420" s="8"/>
      <c r="T420" s="8"/>
      <c r="U420" s="6"/>
      <c r="AD420" s="8"/>
      <c r="AG420" s="6"/>
    </row>
    <row r="421" ht="15.75" customHeight="1">
      <c r="G421" s="6"/>
      <c r="K421" s="8"/>
      <c r="O421" s="8"/>
      <c r="T421" s="8"/>
      <c r="U421" s="6"/>
      <c r="AD421" s="8"/>
      <c r="AG421" s="6"/>
    </row>
    <row r="422" ht="15.75" customHeight="1">
      <c r="G422" s="6"/>
      <c r="K422" s="8"/>
      <c r="O422" s="8"/>
      <c r="T422" s="8"/>
      <c r="U422" s="6"/>
      <c r="AD422" s="8"/>
      <c r="AG422" s="6"/>
    </row>
    <row r="423" ht="15.75" customHeight="1">
      <c r="G423" s="6"/>
      <c r="K423" s="8"/>
      <c r="O423" s="8"/>
      <c r="T423" s="8"/>
      <c r="U423" s="6"/>
      <c r="AD423" s="8"/>
      <c r="AG423" s="6"/>
    </row>
    <row r="424" ht="15.75" customHeight="1">
      <c r="G424" s="6"/>
      <c r="K424" s="8"/>
      <c r="O424" s="8"/>
      <c r="T424" s="8"/>
      <c r="U424" s="6"/>
      <c r="AD424" s="8"/>
      <c r="AG424" s="6"/>
    </row>
    <row r="425" ht="15.75" customHeight="1">
      <c r="G425" s="6"/>
      <c r="K425" s="8"/>
      <c r="O425" s="8"/>
      <c r="T425" s="8"/>
      <c r="U425" s="6"/>
      <c r="AD425" s="8"/>
      <c r="AG425" s="6"/>
    </row>
    <row r="426" ht="15.75" customHeight="1">
      <c r="G426" s="6"/>
      <c r="K426" s="8"/>
      <c r="O426" s="8"/>
      <c r="T426" s="8"/>
      <c r="U426" s="6"/>
      <c r="AD426" s="8"/>
      <c r="AG426" s="6"/>
    </row>
    <row r="427" ht="15.75" customHeight="1">
      <c r="G427" s="6"/>
      <c r="K427" s="8"/>
      <c r="O427" s="8"/>
      <c r="T427" s="8"/>
      <c r="U427" s="6"/>
      <c r="AD427" s="8"/>
      <c r="AG427" s="6"/>
    </row>
    <row r="428" ht="15.75" customHeight="1">
      <c r="G428" s="6"/>
      <c r="K428" s="8"/>
      <c r="O428" s="8"/>
      <c r="T428" s="8"/>
      <c r="U428" s="6"/>
      <c r="AD428" s="8"/>
      <c r="AG428" s="6"/>
    </row>
    <row r="429" ht="15.75" customHeight="1">
      <c r="G429" s="6"/>
      <c r="K429" s="8"/>
      <c r="O429" s="8"/>
      <c r="T429" s="8"/>
      <c r="U429" s="6"/>
      <c r="AD429" s="8"/>
      <c r="AG429" s="6"/>
    </row>
    <row r="430" ht="15.75" customHeight="1">
      <c r="G430" s="6"/>
      <c r="K430" s="8"/>
      <c r="O430" s="8"/>
      <c r="T430" s="8"/>
      <c r="U430" s="6"/>
      <c r="AD430" s="8"/>
      <c r="AG430" s="6"/>
    </row>
    <row r="431" ht="15.75" customHeight="1">
      <c r="G431" s="6"/>
      <c r="K431" s="8"/>
      <c r="O431" s="8"/>
      <c r="T431" s="8"/>
      <c r="U431" s="6"/>
      <c r="AD431" s="8"/>
      <c r="AG431" s="6"/>
    </row>
    <row r="432" ht="15.75" customHeight="1">
      <c r="G432" s="6"/>
      <c r="K432" s="8"/>
      <c r="O432" s="8"/>
      <c r="T432" s="8"/>
      <c r="U432" s="6"/>
      <c r="AD432" s="8"/>
      <c r="AG432" s="6"/>
    </row>
    <row r="433" ht="15.75" customHeight="1">
      <c r="G433" s="6"/>
      <c r="K433" s="8"/>
      <c r="O433" s="8"/>
      <c r="T433" s="8"/>
      <c r="U433" s="6"/>
      <c r="AD433" s="8"/>
      <c r="AG433" s="6"/>
    </row>
    <row r="434" ht="15.75" customHeight="1">
      <c r="G434" s="6"/>
      <c r="K434" s="8"/>
      <c r="O434" s="8"/>
      <c r="T434" s="8"/>
      <c r="U434" s="6"/>
      <c r="AD434" s="8"/>
      <c r="AG434" s="6"/>
    </row>
    <row r="435" ht="15.75" customHeight="1">
      <c r="G435" s="6"/>
      <c r="K435" s="8"/>
      <c r="O435" s="8"/>
      <c r="T435" s="8"/>
      <c r="U435" s="6"/>
      <c r="AD435" s="8"/>
      <c r="AG435" s="6"/>
    </row>
    <row r="436" ht="15.75" customHeight="1">
      <c r="G436" s="6"/>
      <c r="K436" s="8"/>
      <c r="O436" s="8"/>
      <c r="T436" s="8"/>
      <c r="U436" s="6"/>
      <c r="AD436" s="8"/>
      <c r="AG436" s="6"/>
    </row>
    <row r="437" ht="15.75" customHeight="1">
      <c r="G437" s="6"/>
      <c r="K437" s="8"/>
      <c r="O437" s="8"/>
      <c r="T437" s="8"/>
      <c r="U437" s="6"/>
      <c r="AD437" s="8"/>
      <c r="AG437" s="6"/>
    </row>
    <row r="438" ht="15.75" customHeight="1">
      <c r="G438" s="6"/>
      <c r="K438" s="8"/>
      <c r="O438" s="8"/>
      <c r="T438" s="8"/>
      <c r="U438" s="6"/>
      <c r="AD438" s="8"/>
      <c r="AG438" s="6"/>
    </row>
    <row r="439" ht="15.75" customHeight="1">
      <c r="G439" s="6"/>
      <c r="K439" s="8"/>
      <c r="O439" s="8"/>
      <c r="T439" s="8"/>
      <c r="U439" s="6"/>
      <c r="AD439" s="8"/>
      <c r="AG439" s="6"/>
    </row>
    <row r="440" ht="15.75" customHeight="1">
      <c r="G440" s="6"/>
      <c r="K440" s="8"/>
      <c r="O440" s="8"/>
      <c r="T440" s="8"/>
      <c r="U440" s="6"/>
      <c r="AD440" s="8"/>
      <c r="AG440" s="6"/>
    </row>
    <row r="441" ht="15.75" customHeight="1">
      <c r="G441" s="6"/>
      <c r="K441" s="8"/>
      <c r="O441" s="8"/>
      <c r="T441" s="8"/>
      <c r="U441" s="6"/>
      <c r="AD441" s="8"/>
      <c r="AG441" s="6"/>
    </row>
    <row r="442" ht="15.75" customHeight="1">
      <c r="G442" s="6"/>
      <c r="K442" s="8"/>
      <c r="O442" s="8"/>
      <c r="T442" s="8"/>
      <c r="U442" s="6"/>
      <c r="AD442" s="8"/>
      <c r="AG442" s="6"/>
    </row>
    <row r="443" ht="15.75" customHeight="1">
      <c r="G443" s="6"/>
      <c r="K443" s="8"/>
      <c r="O443" s="8"/>
      <c r="T443" s="8"/>
      <c r="U443" s="6"/>
      <c r="AD443" s="8"/>
      <c r="AG443" s="6"/>
    </row>
    <row r="444" ht="15.75" customHeight="1">
      <c r="G444" s="6"/>
      <c r="K444" s="8"/>
      <c r="O444" s="8"/>
      <c r="T444" s="8"/>
      <c r="U444" s="6"/>
      <c r="AD444" s="8"/>
      <c r="AG444" s="6"/>
    </row>
    <row r="445" ht="15.75" customHeight="1">
      <c r="G445" s="6"/>
      <c r="K445" s="8"/>
      <c r="O445" s="8"/>
      <c r="T445" s="8"/>
      <c r="U445" s="6"/>
      <c r="AD445" s="8"/>
      <c r="AG445" s="6"/>
    </row>
    <row r="446" ht="15.75" customHeight="1">
      <c r="G446" s="6"/>
      <c r="K446" s="8"/>
      <c r="O446" s="8"/>
      <c r="T446" s="8"/>
      <c r="U446" s="6"/>
      <c r="AD446" s="8"/>
      <c r="AG446" s="6"/>
    </row>
    <row r="447" ht="15.75" customHeight="1">
      <c r="G447" s="6"/>
      <c r="K447" s="8"/>
      <c r="O447" s="8"/>
      <c r="T447" s="8"/>
      <c r="U447" s="6"/>
      <c r="AD447" s="8"/>
      <c r="AG447" s="6"/>
    </row>
    <row r="448" ht="15.75" customHeight="1">
      <c r="G448" s="6"/>
      <c r="K448" s="8"/>
      <c r="O448" s="8"/>
      <c r="T448" s="8"/>
      <c r="U448" s="6"/>
      <c r="AD448" s="8"/>
      <c r="AG448" s="6"/>
    </row>
    <row r="449" ht="15.75" customHeight="1">
      <c r="G449" s="6"/>
      <c r="K449" s="8"/>
      <c r="O449" s="8"/>
      <c r="T449" s="8"/>
      <c r="U449" s="6"/>
      <c r="AD449" s="8"/>
      <c r="AG449" s="6"/>
    </row>
    <row r="450" ht="15.75" customHeight="1">
      <c r="G450" s="6"/>
      <c r="K450" s="8"/>
      <c r="O450" s="8"/>
      <c r="T450" s="8"/>
      <c r="U450" s="6"/>
      <c r="AD450" s="8"/>
      <c r="AG450" s="6"/>
    </row>
    <row r="451" ht="15.75" customHeight="1">
      <c r="G451" s="6"/>
      <c r="K451" s="8"/>
      <c r="O451" s="8"/>
      <c r="T451" s="8"/>
      <c r="U451" s="6"/>
      <c r="AD451" s="8"/>
      <c r="AG451" s="6"/>
    </row>
    <row r="452" ht="15.75" customHeight="1">
      <c r="G452" s="6"/>
      <c r="K452" s="8"/>
      <c r="O452" s="8"/>
      <c r="T452" s="8"/>
      <c r="U452" s="6"/>
      <c r="AD452" s="8"/>
      <c r="AG452" s="6"/>
    </row>
    <row r="453" ht="15.75" customHeight="1">
      <c r="G453" s="6"/>
      <c r="K453" s="8"/>
      <c r="O453" s="8"/>
      <c r="T453" s="8"/>
      <c r="U453" s="6"/>
      <c r="AD453" s="8"/>
      <c r="AG453" s="6"/>
    </row>
    <row r="454" ht="15.75" customHeight="1">
      <c r="G454" s="6"/>
      <c r="K454" s="8"/>
      <c r="O454" s="8"/>
      <c r="T454" s="8"/>
      <c r="U454" s="6"/>
      <c r="AD454" s="8"/>
      <c r="AG454" s="6"/>
    </row>
    <row r="455" ht="15.75" customHeight="1">
      <c r="G455" s="6"/>
      <c r="K455" s="8"/>
      <c r="O455" s="8"/>
      <c r="T455" s="8"/>
      <c r="U455" s="6"/>
      <c r="AD455" s="8"/>
      <c r="AG455" s="6"/>
    </row>
    <row r="456" ht="15.75" customHeight="1">
      <c r="G456" s="6"/>
      <c r="K456" s="8"/>
      <c r="O456" s="8"/>
      <c r="T456" s="8"/>
      <c r="U456" s="6"/>
      <c r="AD456" s="8"/>
      <c r="AG456" s="6"/>
    </row>
    <row r="457" ht="15.75" customHeight="1">
      <c r="G457" s="6"/>
      <c r="K457" s="8"/>
      <c r="O457" s="8"/>
      <c r="T457" s="8"/>
      <c r="U457" s="6"/>
      <c r="AD457" s="8"/>
      <c r="AG457" s="6"/>
    </row>
    <row r="458" ht="15.75" customHeight="1">
      <c r="G458" s="6"/>
      <c r="K458" s="8"/>
      <c r="O458" s="8"/>
      <c r="T458" s="8"/>
      <c r="U458" s="6"/>
      <c r="AD458" s="8"/>
      <c r="AG458" s="6"/>
    </row>
    <row r="459" ht="15.75" customHeight="1">
      <c r="G459" s="6"/>
      <c r="K459" s="8"/>
      <c r="O459" s="8"/>
      <c r="T459" s="8"/>
      <c r="U459" s="6"/>
      <c r="AD459" s="8"/>
      <c r="AG459" s="6"/>
    </row>
    <row r="460" ht="15.75" customHeight="1">
      <c r="G460" s="6"/>
      <c r="K460" s="8"/>
      <c r="O460" s="8"/>
      <c r="T460" s="8"/>
      <c r="U460" s="6"/>
      <c r="AD460" s="8"/>
      <c r="AG460" s="6"/>
    </row>
    <row r="461" ht="15.75" customHeight="1">
      <c r="G461" s="6"/>
      <c r="K461" s="8"/>
      <c r="O461" s="8"/>
      <c r="T461" s="8"/>
      <c r="U461" s="6"/>
      <c r="AD461" s="8"/>
      <c r="AG461" s="6"/>
    </row>
    <row r="462" ht="15.75" customHeight="1">
      <c r="G462" s="6"/>
      <c r="K462" s="8"/>
      <c r="O462" s="8"/>
      <c r="T462" s="8"/>
      <c r="U462" s="6"/>
      <c r="AD462" s="8"/>
      <c r="AG462" s="6"/>
    </row>
    <row r="463" ht="15.75" customHeight="1">
      <c r="G463" s="6"/>
      <c r="K463" s="8"/>
      <c r="O463" s="8"/>
      <c r="T463" s="8"/>
      <c r="U463" s="6"/>
      <c r="AD463" s="8"/>
      <c r="AG463" s="6"/>
    </row>
    <row r="464" ht="15.75" customHeight="1">
      <c r="G464" s="6"/>
      <c r="K464" s="8"/>
      <c r="O464" s="8"/>
      <c r="T464" s="8"/>
      <c r="U464" s="6"/>
      <c r="AD464" s="8"/>
      <c r="AG464" s="6"/>
    </row>
    <row r="465" ht="15.75" customHeight="1">
      <c r="G465" s="6"/>
      <c r="K465" s="8"/>
      <c r="O465" s="8"/>
      <c r="T465" s="8"/>
      <c r="U465" s="6"/>
      <c r="AD465" s="8"/>
      <c r="AG465" s="6"/>
    </row>
    <row r="466" ht="15.75" customHeight="1">
      <c r="G466" s="6"/>
      <c r="K466" s="8"/>
      <c r="O466" s="8"/>
      <c r="T466" s="8"/>
      <c r="U466" s="6"/>
      <c r="AD466" s="8"/>
      <c r="AG466" s="6"/>
    </row>
    <row r="467" ht="15.75" customHeight="1">
      <c r="G467" s="6"/>
      <c r="K467" s="8"/>
      <c r="O467" s="8"/>
      <c r="T467" s="8"/>
      <c r="U467" s="6"/>
      <c r="AD467" s="8"/>
      <c r="AG467" s="6"/>
    </row>
    <row r="468" ht="15.75" customHeight="1">
      <c r="G468" s="6"/>
      <c r="K468" s="8"/>
      <c r="O468" s="8"/>
      <c r="T468" s="8"/>
      <c r="U468" s="6"/>
      <c r="AD468" s="8"/>
      <c r="AG468" s="6"/>
    </row>
    <row r="469" ht="15.75" customHeight="1">
      <c r="G469" s="6"/>
      <c r="K469" s="8"/>
      <c r="O469" s="8"/>
      <c r="T469" s="8"/>
      <c r="U469" s="6"/>
      <c r="AD469" s="8"/>
      <c r="AG469" s="6"/>
    </row>
    <row r="470" ht="15.75" customHeight="1">
      <c r="G470" s="6"/>
      <c r="K470" s="8"/>
      <c r="O470" s="8"/>
      <c r="T470" s="8"/>
      <c r="U470" s="6"/>
      <c r="AD470" s="8"/>
      <c r="AG470" s="6"/>
    </row>
    <row r="471" ht="15.75" customHeight="1">
      <c r="G471" s="6"/>
      <c r="K471" s="8"/>
      <c r="O471" s="8"/>
      <c r="T471" s="8"/>
      <c r="U471" s="6"/>
      <c r="AD471" s="8"/>
      <c r="AG471" s="6"/>
    </row>
    <row r="472" ht="15.75" customHeight="1">
      <c r="G472" s="6"/>
      <c r="K472" s="8"/>
      <c r="O472" s="8"/>
      <c r="T472" s="8"/>
      <c r="U472" s="6"/>
      <c r="AD472" s="8"/>
      <c r="AG472" s="6"/>
    </row>
    <row r="473" ht="15.75" customHeight="1">
      <c r="G473" s="6"/>
      <c r="K473" s="8"/>
      <c r="O473" s="8"/>
      <c r="T473" s="8"/>
      <c r="U473" s="6"/>
      <c r="AD473" s="8"/>
      <c r="AG473" s="6"/>
    </row>
    <row r="474" ht="15.75" customHeight="1">
      <c r="G474" s="6"/>
      <c r="K474" s="8"/>
      <c r="O474" s="8"/>
      <c r="T474" s="8"/>
      <c r="U474" s="6"/>
      <c r="AD474" s="8"/>
      <c r="AG474" s="6"/>
    </row>
    <row r="475" ht="15.75" customHeight="1">
      <c r="G475" s="6"/>
      <c r="K475" s="8"/>
      <c r="O475" s="8"/>
      <c r="T475" s="8"/>
      <c r="U475" s="6"/>
      <c r="AD475" s="8"/>
      <c r="AG475" s="6"/>
    </row>
    <row r="476" ht="15.75" customHeight="1">
      <c r="G476" s="6"/>
      <c r="K476" s="8"/>
      <c r="O476" s="8"/>
      <c r="T476" s="8"/>
      <c r="U476" s="6"/>
      <c r="AD476" s="8"/>
      <c r="AG476" s="6"/>
    </row>
    <row r="477" ht="15.75" customHeight="1">
      <c r="G477" s="6"/>
      <c r="K477" s="8"/>
      <c r="O477" s="8"/>
      <c r="T477" s="8"/>
      <c r="U477" s="6"/>
      <c r="AD477" s="8"/>
      <c r="AG477" s="6"/>
    </row>
    <row r="478" ht="15.75" customHeight="1">
      <c r="G478" s="6"/>
      <c r="K478" s="8"/>
      <c r="O478" s="8"/>
      <c r="T478" s="8"/>
      <c r="U478" s="6"/>
      <c r="AD478" s="8"/>
      <c r="AG478" s="6"/>
    </row>
    <row r="479" ht="15.75" customHeight="1">
      <c r="G479" s="6"/>
      <c r="K479" s="8"/>
      <c r="O479" s="8"/>
      <c r="T479" s="8"/>
      <c r="U479" s="6"/>
      <c r="AD479" s="8"/>
      <c r="AG479" s="6"/>
    </row>
    <row r="480" ht="15.75" customHeight="1">
      <c r="G480" s="6"/>
      <c r="K480" s="8"/>
      <c r="O480" s="8"/>
      <c r="T480" s="8"/>
      <c r="U480" s="6"/>
      <c r="AD480" s="8"/>
      <c r="AG480" s="6"/>
    </row>
    <row r="481" ht="15.75" customHeight="1">
      <c r="G481" s="6"/>
      <c r="K481" s="8"/>
      <c r="O481" s="8"/>
      <c r="T481" s="8"/>
      <c r="U481" s="6"/>
      <c r="AD481" s="8"/>
      <c r="AG481" s="6"/>
    </row>
    <row r="482" ht="15.75" customHeight="1">
      <c r="G482" s="6"/>
      <c r="K482" s="8"/>
      <c r="O482" s="8"/>
      <c r="T482" s="8"/>
      <c r="U482" s="6"/>
      <c r="AD482" s="8"/>
      <c r="AG482" s="6"/>
    </row>
    <row r="483" ht="15.75" customHeight="1">
      <c r="G483" s="6"/>
      <c r="K483" s="8"/>
      <c r="O483" s="8"/>
      <c r="T483" s="8"/>
      <c r="U483" s="6"/>
      <c r="AD483" s="8"/>
      <c r="AG483" s="6"/>
    </row>
    <row r="484" ht="15.75" customHeight="1">
      <c r="G484" s="6"/>
      <c r="K484" s="8"/>
      <c r="O484" s="8"/>
      <c r="T484" s="8"/>
      <c r="U484" s="6"/>
      <c r="AD484" s="8"/>
      <c r="AG484" s="6"/>
    </row>
    <row r="485" ht="15.75" customHeight="1">
      <c r="G485" s="6"/>
      <c r="K485" s="8"/>
      <c r="O485" s="8"/>
      <c r="T485" s="8"/>
      <c r="U485" s="6"/>
      <c r="AD485" s="8"/>
      <c r="AG485" s="6"/>
    </row>
    <row r="486" ht="15.75" customHeight="1">
      <c r="G486" s="6"/>
      <c r="K486" s="8"/>
      <c r="O486" s="8"/>
      <c r="T486" s="8"/>
      <c r="U486" s="6"/>
      <c r="AD486" s="8"/>
      <c r="AG486" s="6"/>
    </row>
    <row r="487" ht="15.75" customHeight="1">
      <c r="G487" s="6"/>
      <c r="K487" s="8"/>
      <c r="O487" s="8"/>
      <c r="T487" s="8"/>
      <c r="U487" s="6"/>
      <c r="AD487" s="8"/>
      <c r="AG487" s="6"/>
    </row>
    <row r="488" ht="15.75" customHeight="1">
      <c r="G488" s="6"/>
      <c r="K488" s="8"/>
      <c r="O488" s="8"/>
      <c r="T488" s="8"/>
      <c r="U488" s="6"/>
      <c r="AD488" s="8"/>
      <c r="AG488" s="6"/>
    </row>
    <row r="489" ht="15.75" customHeight="1">
      <c r="G489" s="6"/>
      <c r="K489" s="8"/>
      <c r="O489" s="8"/>
      <c r="T489" s="8"/>
      <c r="U489" s="6"/>
      <c r="AD489" s="8"/>
      <c r="AG489" s="6"/>
    </row>
    <row r="490" ht="15.75" customHeight="1">
      <c r="G490" s="6"/>
      <c r="K490" s="8"/>
      <c r="O490" s="8"/>
      <c r="T490" s="8"/>
      <c r="U490" s="6"/>
      <c r="AD490" s="8"/>
      <c r="AG490" s="6"/>
    </row>
    <row r="491" ht="15.75" customHeight="1">
      <c r="G491" s="6"/>
      <c r="K491" s="8"/>
      <c r="O491" s="8"/>
      <c r="T491" s="8"/>
      <c r="U491" s="6"/>
      <c r="AD491" s="8"/>
      <c r="AG491" s="6"/>
    </row>
    <row r="492" ht="15.75" customHeight="1">
      <c r="G492" s="6"/>
      <c r="K492" s="8"/>
      <c r="O492" s="8"/>
      <c r="T492" s="8"/>
      <c r="U492" s="6"/>
      <c r="AD492" s="8"/>
      <c r="AG492" s="6"/>
    </row>
    <row r="493" ht="15.75" customHeight="1">
      <c r="G493" s="6"/>
      <c r="K493" s="8"/>
      <c r="O493" s="8"/>
      <c r="T493" s="8"/>
      <c r="U493" s="6"/>
      <c r="AD493" s="8"/>
      <c r="AG493" s="6"/>
    </row>
    <row r="494" ht="15.75" customHeight="1">
      <c r="G494" s="6"/>
      <c r="K494" s="8"/>
      <c r="O494" s="8"/>
      <c r="T494" s="8"/>
      <c r="U494" s="6"/>
      <c r="AD494" s="8"/>
      <c r="AG494" s="6"/>
    </row>
    <row r="495" ht="15.75" customHeight="1">
      <c r="G495" s="6"/>
      <c r="K495" s="8"/>
      <c r="O495" s="8"/>
      <c r="T495" s="8"/>
      <c r="U495" s="6"/>
      <c r="AD495" s="8"/>
      <c r="AG495" s="6"/>
    </row>
    <row r="496" ht="15.75" customHeight="1">
      <c r="G496" s="6"/>
      <c r="K496" s="8"/>
      <c r="O496" s="8"/>
      <c r="T496" s="8"/>
      <c r="U496" s="6"/>
      <c r="AD496" s="8"/>
      <c r="AG496" s="6"/>
    </row>
    <row r="497" ht="15.75" customHeight="1">
      <c r="G497" s="6"/>
      <c r="K497" s="8"/>
      <c r="O497" s="8"/>
      <c r="T497" s="8"/>
      <c r="U497" s="6"/>
      <c r="AD497" s="8"/>
      <c r="AG497" s="6"/>
    </row>
    <row r="498" ht="15.75" customHeight="1">
      <c r="G498" s="6"/>
      <c r="K498" s="8"/>
      <c r="O498" s="8"/>
      <c r="T498" s="8"/>
      <c r="U498" s="6"/>
      <c r="AD498" s="8"/>
      <c r="AG498" s="6"/>
    </row>
    <row r="499" ht="15.75" customHeight="1">
      <c r="G499" s="6"/>
      <c r="K499" s="8"/>
      <c r="O499" s="8"/>
      <c r="T499" s="8"/>
      <c r="U499" s="6"/>
      <c r="AD499" s="8"/>
      <c r="AG499" s="6"/>
    </row>
    <row r="500" ht="15.75" customHeight="1">
      <c r="G500" s="6"/>
      <c r="K500" s="8"/>
      <c r="O500" s="8"/>
      <c r="T500" s="8"/>
      <c r="U500" s="6"/>
      <c r="AD500" s="8"/>
      <c r="AG500" s="6"/>
    </row>
    <row r="501" ht="15.75" customHeight="1">
      <c r="G501" s="6"/>
      <c r="K501" s="8"/>
      <c r="O501" s="8"/>
      <c r="T501" s="8"/>
      <c r="U501" s="6"/>
      <c r="AD501" s="8"/>
      <c r="AG501" s="6"/>
    </row>
    <row r="502" ht="15.75" customHeight="1">
      <c r="G502" s="6"/>
      <c r="K502" s="8"/>
      <c r="O502" s="8"/>
      <c r="T502" s="8"/>
      <c r="U502" s="6"/>
      <c r="AD502" s="8"/>
      <c r="AG502" s="6"/>
    </row>
    <row r="503" ht="15.75" customHeight="1">
      <c r="G503" s="6"/>
      <c r="K503" s="8"/>
      <c r="O503" s="8"/>
      <c r="T503" s="8"/>
      <c r="U503" s="6"/>
      <c r="AD503" s="8"/>
      <c r="AG503" s="6"/>
    </row>
    <row r="504" ht="15.75" customHeight="1">
      <c r="G504" s="6"/>
      <c r="K504" s="8"/>
      <c r="O504" s="8"/>
      <c r="T504" s="8"/>
      <c r="U504" s="6"/>
      <c r="AD504" s="8"/>
      <c r="AG504" s="6"/>
    </row>
    <row r="505" ht="15.75" customHeight="1">
      <c r="G505" s="6"/>
      <c r="K505" s="8"/>
      <c r="O505" s="8"/>
      <c r="T505" s="8"/>
      <c r="U505" s="6"/>
      <c r="AD505" s="8"/>
      <c r="AG505" s="6"/>
    </row>
    <row r="506" ht="15.75" customHeight="1">
      <c r="G506" s="6"/>
      <c r="K506" s="8"/>
      <c r="O506" s="8"/>
      <c r="T506" s="8"/>
      <c r="U506" s="6"/>
      <c r="AD506" s="8"/>
      <c r="AG506" s="6"/>
    </row>
    <row r="507" ht="15.75" customHeight="1">
      <c r="G507" s="6"/>
      <c r="K507" s="8"/>
      <c r="O507" s="8"/>
      <c r="T507" s="8"/>
      <c r="U507" s="6"/>
      <c r="AD507" s="8"/>
      <c r="AG507" s="6"/>
    </row>
    <row r="508" ht="15.75" customHeight="1">
      <c r="G508" s="6"/>
      <c r="K508" s="8"/>
      <c r="O508" s="8"/>
      <c r="T508" s="8"/>
      <c r="U508" s="6"/>
      <c r="AD508" s="8"/>
      <c r="AG508" s="6"/>
    </row>
    <row r="509" ht="15.75" customHeight="1">
      <c r="G509" s="6"/>
      <c r="K509" s="8"/>
      <c r="O509" s="8"/>
      <c r="T509" s="8"/>
      <c r="U509" s="6"/>
      <c r="AD509" s="8"/>
      <c r="AG509" s="6"/>
    </row>
    <row r="510" ht="15.75" customHeight="1">
      <c r="G510" s="6"/>
      <c r="K510" s="8"/>
      <c r="O510" s="8"/>
      <c r="T510" s="8"/>
      <c r="U510" s="6"/>
      <c r="AD510" s="8"/>
      <c r="AG510" s="6"/>
    </row>
    <row r="511" ht="15.75" customHeight="1">
      <c r="G511" s="6"/>
      <c r="K511" s="8"/>
      <c r="O511" s="8"/>
      <c r="T511" s="8"/>
      <c r="U511" s="6"/>
      <c r="AD511" s="8"/>
      <c r="AG511" s="6"/>
    </row>
    <row r="512" ht="15.75" customHeight="1">
      <c r="G512" s="6"/>
      <c r="K512" s="8"/>
      <c r="O512" s="8"/>
      <c r="T512" s="8"/>
      <c r="U512" s="6"/>
      <c r="AD512" s="8"/>
      <c r="AG512" s="6"/>
    </row>
    <row r="513" ht="15.75" customHeight="1">
      <c r="G513" s="6"/>
      <c r="K513" s="8"/>
      <c r="O513" s="8"/>
      <c r="T513" s="8"/>
      <c r="U513" s="6"/>
      <c r="AD513" s="8"/>
      <c r="AG513" s="6"/>
    </row>
    <row r="514" ht="15.75" customHeight="1">
      <c r="G514" s="6"/>
      <c r="K514" s="8"/>
      <c r="O514" s="8"/>
      <c r="T514" s="8"/>
      <c r="U514" s="6"/>
      <c r="AD514" s="8"/>
      <c r="AG514" s="6"/>
    </row>
    <row r="515" ht="15.75" customHeight="1">
      <c r="G515" s="6"/>
      <c r="K515" s="8"/>
      <c r="O515" s="8"/>
      <c r="T515" s="8"/>
      <c r="U515" s="6"/>
      <c r="AD515" s="8"/>
      <c r="AG515" s="6"/>
    </row>
    <row r="516" ht="15.75" customHeight="1">
      <c r="G516" s="6"/>
      <c r="K516" s="8"/>
      <c r="O516" s="8"/>
      <c r="T516" s="8"/>
      <c r="U516" s="6"/>
      <c r="AD516" s="8"/>
      <c r="AG516" s="6"/>
    </row>
    <row r="517" ht="15.75" customHeight="1">
      <c r="G517" s="6"/>
      <c r="K517" s="8"/>
      <c r="O517" s="8"/>
      <c r="T517" s="8"/>
      <c r="U517" s="6"/>
      <c r="AD517" s="8"/>
      <c r="AG517" s="6"/>
    </row>
    <row r="518" ht="15.75" customHeight="1">
      <c r="G518" s="6"/>
      <c r="K518" s="8"/>
      <c r="O518" s="8"/>
      <c r="T518" s="8"/>
      <c r="U518" s="6"/>
      <c r="AD518" s="8"/>
      <c r="AG518" s="6"/>
    </row>
    <row r="519" ht="15.75" customHeight="1">
      <c r="G519" s="6"/>
      <c r="K519" s="8"/>
      <c r="O519" s="8"/>
      <c r="T519" s="8"/>
      <c r="U519" s="6"/>
      <c r="AD519" s="8"/>
      <c r="AG519" s="6"/>
    </row>
    <row r="520" ht="15.75" customHeight="1">
      <c r="G520" s="6"/>
      <c r="K520" s="8"/>
      <c r="O520" s="8"/>
      <c r="T520" s="8"/>
      <c r="U520" s="6"/>
      <c r="AD520" s="8"/>
      <c r="AG520" s="6"/>
    </row>
    <row r="521" ht="15.75" customHeight="1">
      <c r="G521" s="6"/>
      <c r="K521" s="8"/>
      <c r="O521" s="8"/>
      <c r="T521" s="8"/>
      <c r="U521" s="6"/>
      <c r="AD521" s="8"/>
      <c r="AG521" s="6"/>
    </row>
    <row r="522" ht="15.75" customHeight="1">
      <c r="G522" s="6"/>
      <c r="K522" s="8"/>
      <c r="O522" s="8"/>
      <c r="T522" s="8"/>
      <c r="U522" s="6"/>
      <c r="AD522" s="8"/>
      <c r="AG522" s="6"/>
    </row>
    <row r="523" ht="15.75" customHeight="1">
      <c r="G523" s="6"/>
      <c r="K523" s="8"/>
      <c r="O523" s="8"/>
      <c r="T523" s="8"/>
      <c r="U523" s="6"/>
      <c r="AD523" s="8"/>
      <c r="AG523" s="6"/>
    </row>
    <row r="524" ht="15.75" customHeight="1">
      <c r="G524" s="6"/>
      <c r="K524" s="8"/>
      <c r="O524" s="8"/>
      <c r="T524" s="8"/>
      <c r="U524" s="6"/>
      <c r="AD524" s="8"/>
      <c r="AG524" s="6"/>
    </row>
    <row r="525" ht="15.75" customHeight="1">
      <c r="G525" s="6"/>
      <c r="K525" s="8"/>
      <c r="O525" s="8"/>
      <c r="T525" s="8"/>
      <c r="U525" s="6"/>
      <c r="AD525" s="8"/>
      <c r="AG525" s="6"/>
    </row>
    <row r="526" ht="15.75" customHeight="1">
      <c r="G526" s="6"/>
      <c r="K526" s="8"/>
      <c r="O526" s="8"/>
      <c r="T526" s="8"/>
      <c r="U526" s="6"/>
      <c r="AD526" s="8"/>
      <c r="AG526" s="6"/>
    </row>
    <row r="527" ht="15.75" customHeight="1">
      <c r="G527" s="6"/>
      <c r="K527" s="8"/>
      <c r="O527" s="8"/>
      <c r="T527" s="8"/>
      <c r="U527" s="6"/>
      <c r="AD527" s="8"/>
      <c r="AG527" s="6"/>
    </row>
    <row r="528" ht="15.75" customHeight="1">
      <c r="G528" s="6"/>
      <c r="K528" s="8"/>
      <c r="O528" s="8"/>
      <c r="T528" s="8"/>
      <c r="U528" s="6"/>
      <c r="AD528" s="8"/>
      <c r="AG528" s="6"/>
    </row>
    <row r="529" ht="15.75" customHeight="1">
      <c r="G529" s="6"/>
      <c r="K529" s="8"/>
      <c r="O529" s="8"/>
      <c r="T529" s="8"/>
      <c r="U529" s="6"/>
      <c r="AD529" s="8"/>
      <c r="AG529" s="6"/>
    </row>
    <row r="530" ht="15.75" customHeight="1">
      <c r="G530" s="6"/>
      <c r="K530" s="8"/>
      <c r="O530" s="8"/>
      <c r="T530" s="8"/>
      <c r="U530" s="6"/>
      <c r="AD530" s="8"/>
      <c r="AG530" s="6"/>
    </row>
    <row r="531" ht="15.75" customHeight="1">
      <c r="G531" s="6"/>
      <c r="K531" s="8"/>
      <c r="O531" s="8"/>
      <c r="T531" s="8"/>
      <c r="U531" s="6"/>
      <c r="AD531" s="8"/>
      <c r="AG531" s="6"/>
    </row>
    <row r="532" ht="15.75" customHeight="1">
      <c r="G532" s="6"/>
      <c r="K532" s="8"/>
      <c r="O532" s="8"/>
      <c r="T532" s="8"/>
      <c r="U532" s="6"/>
      <c r="AD532" s="8"/>
      <c r="AG532" s="6"/>
    </row>
    <row r="533" ht="15.75" customHeight="1">
      <c r="G533" s="6"/>
      <c r="K533" s="8"/>
      <c r="O533" s="8"/>
      <c r="T533" s="8"/>
      <c r="U533" s="6"/>
      <c r="AD533" s="8"/>
      <c r="AG533" s="6"/>
    </row>
    <row r="534" ht="15.75" customHeight="1">
      <c r="G534" s="6"/>
      <c r="K534" s="8"/>
      <c r="O534" s="8"/>
      <c r="T534" s="8"/>
      <c r="U534" s="6"/>
      <c r="AD534" s="8"/>
      <c r="AG534" s="6"/>
    </row>
    <row r="535" ht="15.75" customHeight="1">
      <c r="G535" s="6"/>
      <c r="K535" s="8"/>
      <c r="O535" s="8"/>
      <c r="T535" s="8"/>
      <c r="U535" s="6"/>
      <c r="AD535" s="8"/>
      <c r="AG535" s="6"/>
    </row>
    <row r="536" ht="15.75" customHeight="1">
      <c r="G536" s="6"/>
      <c r="K536" s="8"/>
      <c r="O536" s="8"/>
      <c r="T536" s="8"/>
      <c r="U536" s="6"/>
      <c r="AD536" s="8"/>
      <c r="AG536" s="6"/>
    </row>
    <row r="537" ht="15.75" customHeight="1">
      <c r="G537" s="6"/>
      <c r="K537" s="8"/>
      <c r="O537" s="8"/>
      <c r="T537" s="8"/>
      <c r="U537" s="6"/>
      <c r="AD537" s="8"/>
      <c r="AG537" s="6"/>
    </row>
    <row r="538" ht="15.75" customHeight="1">
      <c r="G538" s="6"/>
      <c r="K538" s="8"/>
      <c r="O538" s="8"/>
      <c r="T538" s="8"/>
      <c r="U538" s="6"/>
      <c r="AD538" s="8"/>
      <c r="AG538" s="6"/>
    </row>
    <row r="539" ht="15.75" customHeight="1">
      <c r="G539" s="6"/>
      <c r="K539" s="8"/>
      <c r="O539" s="8"/>
      <c r="T539" s="8"/>
      <c r="U539" s="6"/>
      <c r="AD539" s="8"/>
      <c r="AG539" s="6"/>
    </row>
    <row r="540" ht="15.75" customHeight="1">
      <c r="G540" s="6"/>
      <c r="K540" s="8"/>
      <c r="O540" s="8"/>
      <c r="T540" s="8"/>
      <c r="U540" s="6"/>
      <c r="AD540" s="8"/>
      <c r="AG540" s="6"/>
    </row>
    <row r="541" ht="15.75" customHeight="1">
      <c r="G541" s="6"/>
      <c r="K541" s="8"/>
      <c r="O541" s="8"/>
      <c r="T541" s="8"/>
      <c r="U541" s="6"/>
      <c r="AD541" s="8"/>
      <c r="AG541" s="6"/>
    </row>
    <row r="542" ht="15.75" customHeight="1">
      <c r="G542" s="6"/>
      <c r="K542" s="8"/>
      <c r="O542" s="8"/>
      <c r="T542" s="8"/>
      <c r="U542" s="6"/>
      <c r="AD542" s="8"/>
      <c r="AG542" s="6"/>
    </row>
    <row r="543" ht="15.75" customHeight="1">
      <c r="G543" s="6"/>
      <c r="K543" s="8"/>
      <c r="O543" s="8"/>
      <c r="T543" s="8"/>
      <c r="U543" s="6"/>
      <c r="AD543" s="8"/>
      <c r="AG543" s="6"/>
    </row>
    <row r="544" ht="15.75" customHeight="1">
      <c r="G544" s="6"/>
      <c r="K544" s="8"/>
      <c r="O544" s="8"/>
      <c r="T544" s="8"/>
      <c r="U544" s="6"/>
      <c r="AD544" s="8"/>
      <c r="AG544" s="6"/>
    </row>
    <row r="545" ht="15.75" customHeight="1">
      <c r="G545" s="6"/>
      <c r="K545" s="8"/>
      <c r="O545" s="8"/>
      <c r="T545" s="8"/>
      <c r="U545" s="6"/>
      <c r="AD545" s="8"/>
      <c r="AG545" s="6"/>
    </row>
    <row r="546" ht="15.75" customHeight="1">
      <c r="G546" s="6"/>
      <c r="K546" s="8"/>
      <c r="O546" s="8"/>
      <c r="T546" s="8"/>
      <c r="U546" s="6"/>
      <c r="AD546" s="8"/>
      <c r="AG546" s="6"/>
    </row>
    <row r="547" ht="15.75" customHeight="1">
      <c r="G547" s="6"/>
      <c r="K547" s="8"/>
      <c r="O547" s="8"/>
      <c r="T547" s="8"/>
      <c r="U547" s="6"/>
      <c r="AD547" s="8"/>
      <c r="AG547" s="6"/>
    </row>
    <row r="548" ht="15.75" customHeight="1">
      <c r="G548" s="6"/>
      <c r="K548" s="8"/>
      <c r="O548" s="8"/>
      <c r="T548" s="8"/>
      <c r="U548" s="6"/>
      <c r="AD548" s="8"/>
      <c r="AG548" s="6"/>
    </row>
    <row r="549" ht="15.75" customHeight="1">
      <c r="G549" s="6"/>
      <c r="K549" s="8"/>
      <c r="O549" s="8"/>
      <c r="T549" s="8"/>
      <c r="U549" s="6"/>
      <c r="AD549" s="8"/>
      <c r="AG549" s="6"/>
    </row>
    <row r="550" ht="15.75" customHeight="1">
      <c r="G550" s="6"/>
      <c r="K550" s="8"/>
      <c r="O550" s="8"/>
      <c r="T550" s="8"/>
      <c r="U550" s="6"/>
      <c r="AD550" s="8"/>
      <c r="AG550" s="6"/>
    </row>
    <row r="551" ht="15.75" customHeight="1">
      <c r="G551" s="6"/>
      <c r="K551" s="8"/>
      <c r="O551" s="8"/>
      <c r="T551" s="8"/>
      <c r="U551" s="6"/>
      <c r="AD551" s="8"/>
      <c r="AG551" s="6"/>
    </row>
    <row r="552" ht="15.75" customHeight="1">
      <c r="G552" s="6"/>
      <c r="K552" s="8"/>
      <c r="O552" s="8"/>
      <c r="T552" s="8"/>
      <c r="U552" s="6"/>
      <c r="AD552" s="8"/>
      <c r="AG552" s="6"/>
    </row>
    <row r="553" ht="15.75" customHeight="1">
      <c r="G553" s="6"/>
      <c r="K553" s="8"/>
      <c r="O553" s="8"/>
      <c r="T553" s="8"/>
      <c r="U553" s="6"/>
      <c r="AD553" s="8"/>
      <c r="AG553" s="6"/>
    </row>
    <row r="554" ht="15.75" customHeight="1">
      <c r="G554" s="6"/>
      <c r="K554" s="8"/>
      <c r="O554" s="8"/>
      <c r="T554" s="8"/>
      <c r="U554" s="6"/>
      <c r="AD554" s="8"/>
      <c r="AG554" s="6"/>
    </row>
    <row r="555" ht="15.75" customHeight="1">
      <c r="G555" s="6"/>
      <c r="K555" s="8"/>
      <c r="O555" s="8"/>
      <c r="T555" s="8"/>
      <c r="U555" s="6"/>
      <c r="AD555" s="8"/>
      <c r="AG555" s="6"/>
    </row>
    <row r="556" ht="15.75" customHeight="1">
      <c r="G556" s="6"/>
      <c r="K556" s="8"/>
      <c r="O556" s="8"/>
      <c r="T556" s="8"/>
      <c r="U556" s="6"/>
      <c r="AD556" s="8"/>
      <c r="AG556" s="6"/>
    </row>
    <row r="557" ht="15.75" customHeight="1">
      <c r="G557" s="6"/>
      <c r="K557" s="8"/>
      <c r="O557" s="8"/>
      <c r="T557" s="8"/>
      <c r="U557" s="6"/>
      <c r="AD557" s="8"/>
      <c r="AG557" s="6"/>
    </row>
    <row r="558" ht="15.75" customHeight="1">
      <c r="G558" s="6"/>
      <c r="K558" s="8"/>
      <c r="O558" s="8"/>
      <c r="T558" s="8"/>
      <c r="U558" s="6"/>
      <c r="AD558" s="8"/>
      <c r="AG558" s="6"/>
    </row>
    <row r="559" ht="15.75" customHeight="1">
      <c r="G559" s="6"/>
      <c r="K559" s="8"/>
      <c r="O559" s="8"/>
      <c r="T559" s="8"/>
      <c r="U559" s="6"/>
      <c r="AD559" s="8"/>
      <c r="AG559" s="6"/>
    </row>
    <row r="560" ht="15.75" customHeight="1">
      <c r="G560" s="6"/>
      <c r="K560" s="8"/>
      <c r="O560" s="8"/>
      <c r="T560" s="8"/>
      <c r="U560" s="6"/>
      <c r="AD560" s="8"/>
      <c r="AG560" s="6"/>
    </row>
    <row r="561" ht="15.75" customHeight="1">
      <c r="G561" s="6"/>
      <c r="K561" s="8"/>
      <c r="O561" s="8"/>
      <c r="T561" s="8"/>
      <c r="U561" s="6"/>
      <c r="AD561" s="8"/>
      <c r="AG561" s="6"/>
    </row>
    <row r="562" ht="15.75" customHeight="1">
      <c r="G562" s="6"/>
      <c r="K562" s="8"/>
      <c r="O562" s="8"/>
      <c r="T562" s="8"/>
      <c r="U562" s="6"/>
      <c r="AD562" s="8"/>
      <c r="AG562" s="6"/>
    </row>
    <row r="563" ht="15.75" customHeight="1">
      <c r="G563" s="6"/>
      <c r="K563" s="8"/>
      <c r="O563" s="8"/>
      <c r="T563" s="8"/>
      <c r="U563" s="6"/>
      <c r="AD563" s="8"/>
      <c r="AG563" s="6"/>
    </row>
    <row r="564" ht="15.75" customHeight="1">
      <c r="G564" s="6"/>
      <c r="K564" s="8"/>
      <c r="O564" s="8"/>
      <c r="T564" s="8"/>
      <c r="U564" s="6"/>
      <c r="AD564" s="8"/>
      <c r="AG564" s="6"/>
    </row>
    <row r="565" ht="15.75" customHeight="1">
      <c r="G565" s="6"/>
      <c r="K565" s="8"/>
      <c r="O565" s="8"/>
      <c r="T565" s="8"/>
      <c r="U565" s="6"/>
      <c r="AD565" s="8"/>
      <c r="AG565" s="6"/>
    </row>
    <row r="566" ht="15.75" customHeight="1">
      <c r="G566" s="6"/>
      <c r="K566" s="8"/>
      <c r="O566" s="8"/>
      <c r="T566" s="8"/>
      <c r="U566" s="6"/>
      <c r="AD566" s="8"/>
      <c r="AG566" s="6"/>
    </row>
    <row r="567" ht="15.75" customHeight="1">
      <c r="G567" s="6"/>
      <c r="K567" s="8"/>
      <c r="O567" s="8"/>
      <c r="T567" s="8"/>
      <c r="U567" s="6"/>
      <c r="AD567" s="8"/>
      <c r="AG567" s="6"/>
    </row>
    <row r="568" ht="15.75" customHeight="1">
      <c r="G568" s="6"/>
      <c r="K568" s="8"/>
      <c r="O568" s="8"/>
      <c r="T568" s="8"/>
      <c r="U568" s="6"/>
      <c r="AD568" s="8"/>
      <c r="AG568" s="6"/>
    </row>
    <row r="569" ht="15.75" customHeight="1">
      <c r="G569" s="6"/>
      <c r="K569" s="8"/>
      <c r="O569" s="8"/>
      <c r="T569" s="8"/>
      <c r="U569" s="6"/>
      <c r="AD569" s="8"/>
      <c r="AG569" s="6"/>
    </row>
    <row r="570" ht="15.75" customHeight="1">
      <c r="G570" s="6"/>
      <c r="K570" s="8"/>
      <c r="O570" s="8"/>
      <c r="T570" s="8"/>
      <c r="U570" s="6"/>
      <c r="AD570" s="8"/>
      <c r="AG570" s="6"/>
    </row>
    <row r="571" ht="15.75" customHeight="1">
      <c r="G571" s="6"/>
      <c r="K571" s="8"/>
      <c r="O571" s="8"/>
      <c r="T571" s="8"/>
      <c r="U571" s="6"/>
      <c r="AD571" s="8"/>
      <c r="AG571" s="6"/>
    </row>
    <row r="572" ht="15.75" customHeight="1">
      <c r="G572" s="6"/>
      <c r="K572" s="8"/>
      <c r="O572" s="8"/>
      <c r="T572" s="8"/>
      <c r="U572" s="6"/>
      <c r="AD572" s="8"/>
      <c r="AG572" s="6"/>
    </row>
    <row r="573" ht="15.75" customHeight="1">
      <c r="G573" s="6"/>
      <c r="K573" s="8"/>
      <c r="O573" s="8"/>
      <c r="T573" s="8"/>
      <c r="U573" s="6"/>
      <c r="AD573" s="8"/>
      <c r="AG573" s="6"/>
    </row>
    <row r="574" ht="15.75" customHeight="1">
      <c r="G574" s="6"/>
      <c r="K574" s="8"/>
      <c r="O574" s="8"/>
      <c r="T574" s="8"/>
      <c r="U574" s="6"/>
      <c r="AD574" s="8"/>
      <c r="AG574" s="6"/>
    </row>
    <row r="575" ht="15.75" customHeight="1">
      <c r="G575" s="6"/>
      <c r="K575" s="8"/>
      <c r="O575" s="8"/>
      <c r="T575" s="8"/>
      <c r="U575" s="6"/>
      <c r="AD575" s="8"/>
      <c r="AG575" s="6"/>
    </row>
    <row r="576" ht="15.75" customHeight="1">
      <c r="G576" s="6"/>
      <c r="K576" s="8"/>
      <c r="O576" s="8"/>
      <c r="T576" s="8"/>
      <c r="U576" s="6"/>
      <c r="AD576" s="8"/>
      <c r="AG576" s="6"/>
    </row>
    <row r="577" ht="15.75" customHeight="1">
      <c r="G577" s="6"/>
      <c r="K577" s="8"/>
      <c r="O577" s="8"/>
      <c r="T577" s="8"/>
      <c r="U577" s="6"/>
      <c r="AD577" s="8"/>
      <c r="AG577" s="6"/>
    </row>
    <row r="578" ht="15.75" customHeight="1">
      <c r="G578" s="6"/>
      <c r="K578" s="8"/>
      <c r="O578" s="8"/>
      <c r="T578" s="8"/>
      <c r="U578" s="6"/>
      <c r="AD578" s="8"/>
      <c r="AG578" s="6"/>
    </row>
    <row r="579" ht="15.75" customHeight="1">
      <c r="G579" s="6"/>
      <c r="K579" s="8"/>
      <c r="O579" s="8"/>
      <c r="T579" s="8"/>
      <c r="U579" s="6"/>
      <c r="AD579" s="8"/>
      <c r="AG579" s="6"/>
    </row>
    <row r="580" ht="15.75" customHeight="1">
      <c r="G580" s="6"/>
      <c r="K580" s="8"/>
      <c r="O580" s="8"/>
      <c r="T580" s="8"/>
      <c r="U580" s="6"/>
      <c r="AD580" s="8"/>
      <c r="AG580" s="6"/>
    </row>
    <row r="581" ht="15.75" customHeight="1">
      <c r="G581" s="6"/>
      <c r="K581" s="8"/>
      <c r="O581" s="8"/>
      <c r="T581" s="8"/>
      <c r="U581" s="6"/>
      <c r="AD581" s="8"/>
      <c r="AG581" s="6"/>
    </row>
    <row r="582" ht="15.75" customHeight="1">
      <c r="G582" s="6"/>
      <c r="K582" s="8"/>
      <c r="O582" s="8"/>
      <c r="T582" s="8"/>
      <c r="U582" s="6"/>
      <c r="AD582" s="8"/>
      <c r="AG582" s="6"/>
    </row>
    <row r="583" ht="15.75" customHeight="1">
      <c r="G583" s="6"/>
      <c r="K583" s="8"/>
      <c r="O583" s="8"/>
      <c r="T583" s="8"/>
      <c r="U583" s="6"/>
      <c r="AD583" s="8"/>
      <c r="AG583" s="6"/>
    </row>
    <row r="584" ht="15.75" customHeight="1">
      <c r="G584" s="6"/>
      <c r="K584" s="8"/>
      <c r="O584" s="8"/>
      <c r="T584" s="8"/>
      <c r="U584" s="6"/>
      <c r="AD584" s="8"/>
      <c r="AG584" s="6"/>
    </row>
    <row r="585" ht="15.75" customHeight="1">
      <c r="G585" s="6"/>
      <c r="K585" s="8"/>
      <c r="O585" s="8"/>
      <c r="T585" s="8"/>
      <c r="U585" s="6"/>
      <c r="AD585" s="8"/>
      <c r="AG585" s="6"/>
    </row>
    <row r="586" ht="15.75" customHeight="1">
      <c r="G586" s="6"/>
      <c r="K586" s="8"/>
      <c r="O586" s="8"/>
      <c r="T586" s="8"/>
      <c r="U586" s="6"/>
      <c r="AD586" s="8"/>
      <c r="AG586" s="6"/>
    </row>
    <row r="587" ht="15.75" customHeight="1">
      <c r="G587" s="6"/>
      <c r="K587" s="8"/>
      <c r="O587" s="8"/>
      <c r="T587" s="8"/>
      <c r="U587" s="6"/>
      <c r="AD587" s="8"/>
      <c r="AG587" s="6"/>
    </row>
    <row r="588" ht="15.75" customHeight="1">
      <c r="G588" s="6"/>
      <c r="K588" s="8"/>
      <c r="O588" s="8"/>
      <c r="T588" s="8"/>
      <c r="U588" s="6"/>
      <c r="AD588" s="8"/>
      <c r="AG588" s="6"/>
    </row>
    <row r="589" ht="15.75" customHeight="1">
      <c r="G589" s="6"/>
      <c r="K589" s="8"/>
      <c r="O589" s="8"/>
      <c r="T589" s="8"/>
      <c r="U589" s="6"/>
      <c r="AD589" s="8"/>
      <c r="AG589" s="6"/>
    </row>
    <row r="590" ht="15.75" customHeight="1">
      <c r="G590" s="6"/>
      <c r="K590" s="8"/>
      <c r="O590" s="8"/>
      <c r="T590" s="8"/>
      <c r="U590" s="6"/>
      <c r="AD590" s="8"/>
      <c r="AG590" s="6"/>
    </row>
    <row r="591" ht="15.75" customHeight="1">
      <c r="G591" s="6"/>
      <c r="K591" s="8"/>
      <c r="O591" s="8"/>
      <c r="T591" s="8"/>
      <c r="U591" s="6"/>
      <c r="AD591" s="8"/>
      <c r="AG591" s="6"/>
    </row>
    <row r="592" ht="15.75" customHeight="1">
      <c r="G592" s="6"/>
      <c r="K592" s="8"/>
      <c r="O592" s="8"/>
      <c r="T592" s="8"/>
      <c r="U592" s="6"/>
      <c r="AD592" s="8"/>
      <c r="AG592" s="6"/>
    </row>
    <row r="593" ht="15.75" customHeight="1">
      <c r="G593" s="6"/>
      <c r="K593" s="8"/>
      <c r="O593" s="8"/>
      <c r="T593" s="8"/>
      <c r="U593" s="6"/>
      <c r="AD593" s="8"/>
      <c r="AG593" s="6"/>
    </row>
    <row r="594" ht="15.75" customHeight="1">
      <c r="G594" s="6"/>
      <c r="K594" s="8"/>
      <c r="O594" s="8"/>
      <c r="T594" s="8"/>
      <c r="U594" s="6"/>
      <c r="AD594" s="8"/>
      <c r="AG594" s="6"/>
    </row>
    <row r="595" ht="15.75" customHeight="1">
      <c r="G595" s="6"/>
      <c r="K595" s="8"/>
      <c r="O595" s="8"/>
      <c r="T595" s="8"/>
      <c r="U595" s="6"/>
      <c r="AD595" s="8"/>
      <c r="AG595" s="6"/>
    </row>
    <row r="596" ht="15.75" customHeight="1">
      <c r="G596" s="6"/>
      <c r="K596" s="8"/>
      <c r="O596" s="8"/>
      <c r="T596" s="8"/>
      <c r="U596" s="6"/>
      <c r="AD596" s="8"/>
      <c r="AG596" s="6"/>
    </row>
    <row r="597" ht="15.75" customHeight="1">
      <c r="G597" s="6"/>
      <c r="K597" s="8"/>
      <c r="O597" s="8"/>
      <c r="T597" s="8"/>
      <c r="U597" s="6"/>
      <c r="AD597" s="8"/>
      <c r="AG597" s="6"/>
    </row>
    <row r="598" ht="15.75" customHeight="1">
      <c r="G598" s="6"/>
      <c r="K598" s="8"/>
      <c r="O598" s="8"/>
      <c r="T598" s="8"/>
      <c r="U598" s="6"/>
      <c r="AD598" s="8"/>
      <c r="AG598" s="6"/>
    </row>
    <row r="599" ht="15.75" customHeight="1">
      <c r="G599" s="6"/>
      <c r="K599" s="8"/>
      <c r="O599" s="8"/>
      <c r="T599" s="8"/>
      <c r="U599" s="6"/>
      <c r="AD599" s="8"/>
      <c r="AG599" s="6"/>
    </row>
    <row r="600" ht="15.75" customHeight="1">
      <c r="G600" s="6"/>
      <c r="K600" s="8"/>
      <c r="O600" s="8"/>
      <c r="T600" s="8"/>
      <c r="U600" s="6"/>
      <c r="AD600" s="8"/>
      <c r="AG600" s="6"/>
    </row>
    <row r="601" ht="15.75" customHeight="1">
      <c r="G601" s="6"/>
      <c r="K601" s="8"/>
      <c r="O601" s="8"/>
      <c r="T601" s="8"/>
      <c r="U601" s="6"/>
      <c r="AD601" s="8"/>
      <c r="AG601" s="6"/>
    </row>
    <row r="602" ht="15.75" customHeight="1">
      <c r="G602" s="6"/>
      <c r="K602" s="8"/>
      <c r="O602" s="8"/>
      <c r="T602" s="8"/>
      <c r="U602" s="6"/>
      <c r="AD602" s="8"/>
      <c r="AG602" s="6"/>
    </row>
    <row r="603" ht="15.75" customHeight="1">
      <c r="G603" s="6"/>
      <c r="K603" s="8"/>
      <c r="O603" s="8"/>
      <c r="T603" s="8"/>
      <c r="U603" s="6"/>
      <c r="AD603" s="8"/>
      <c r="AG603" s="6"/>
    </row>
    <row r="604" ht="15.75" customHeight="1">
      <c r="G604" s="6"/>
      <c r="K604" s="8"/>
      <c r="O604" s="8"/>
      <c r="T604" s="8"/>
      <c r="U604" s="6"/>
      <c r="AD604" s="8"/>
      <c r="AG604" s="6"/>
    </row>
    <row r="605" ht="15.75" customHeight="1">
      <c r="G605" s="6"/>
      <c r="K605" s="8"/>
      <c r="O605" s="8"/>
      <c r="T605" s="8"/>
      <c r="U605" s="6"/>
      <c r="AD605" s="8"/>
      <c r="AG605" s="6"/>
    </row>
    <row r="606" ht="15.75" customHeight="1">
      <c r="G606" s="6"/>
      <c r="K606" s="8"/>
      <c r="O606" s="8"/>
      <c r="T606" s="8"/>
      <c r="U606" s="6"/>
      <c r="AD606" s="8"/>
      <c r="AG606" s="6"/>
    </row>
    <row r="607" ht="15.75" customHeight="1">
      <c r="G607" s="6"/>
      <c r="K607" s="8"/>
      <c r="O607" s="8"/>
      <c r="T607" s="8"/>
      <c r="U607" s="6"/>
      <c r="AD607" s="8"/>
      <c r="AG607" s="6"/>
    </row>
    <row r="608" ht="15.75" customHeight="1">
      <c r="G608" s="6"/>
      <c r="K608" s="8"/>
      <c r="O608" s="8"/>
      <c r="T608" s="8"/>
      <c r="U608" s="6"/>
      <c r="AD608" s="8"/>
      <c r="AG608" s="6"/>
    </row>
    <row r="609" ht="15.75" customHeight="1">
      <c r="G609" s="6"/>
      <c r="K609" s="8"/>
      <c r="O609" s="8"/>
      <c r="T609" s="8"/>
      <c r="U609" s="6"/>
      <c r="AD609" s="8"/>
      <c r="AG609" s="6"/>
    </row>
    <row r="610" ht="15.75" customHeight="1">
      <c r="G610" s="6"/>
      <c r="K610" s="8"/>
      <c r="O610" s="8"/>
      <c r="T610" s="8"/>
      <c r="U610" s="6"/>
      <c r="AD610" s="8"/>
      <c r="AG610" s="6"/>
    </row>
    <row r="611" ht="15.75" customHeight="1">
      <c r="G611" s="6"/>
      <c r="K611" s="8"/>
      <c r="O611" s="8"/>
      <c r="T611" s="8"/>
      <c r="U611" s="6"/>
      <c r="AD611" s="8"/>
      <c r="AG611" s="6"/>
    </row>
    <row r="612" ht="15.75" customHeight="1">
      <c r="G612" s="6"/>
      <c r="K612" s="8"/>
      <c r="O612" s="8"/>
      <c r="T612" s="8"/>
      <c r="U612" s="6"/>
      <c r="AD612" s="8"/>
      <c r="AG612" s="6"/>
    </row>
    <row r="613" ht="15.75" customHeight="1">
      <c r="G613" s="6"/>
      <c r="K613" s="8"/>
      <c r="O613" s="8"/>
      <c r="T613" s="8"/>
      <c r="U613" s="6"/>
      <c r="AD613" s="8"/>
      <c r="AG613" s="6"/>
    </row>
    <row r="614" ht="15.75" customHeight="1">
      <c r="G614" s="6"/>
      <c r="K614" s="8"/>
      <c r="O614" s="8"/>
      <c r="T614" s="8"/>
      <c r="U614" s="6"/>
      <c r="AD614" s="8"/>
      <c r="AG614" s="6"/>
    </row>
    <row r="615" ht="15.75" customHeight="1">
      <c r="G615" s="6"/>
      <c r="K615" s="8"/>
      <c r="O615" s="8"/>
      <c r="T615" s="8"/>
      <c r="U615" s="6"/>
      <c r="AD615" s="8"/>
      <c r="AG615" s="6"/>
    </row>
    <row r="616" ht="15.75" customHeight="1">
      <c r="G616" s="6"/>
      <c r="K616" s="8"/>
      <c r="O616" s="8"/>
      <c r="T616" s="8"/>
      <c r="U616" s="6"/>
      <c r="AD616" s="8"/>
      <c r="AG616" s="6"/>
    </row>
    <row r="617" ht="15.75" customHeight="1">
      <c r="G617" s="6"/>
      <c r="K617" s="8"/>
      <c r="O617" s="8"/>
      <c r="T617" s="8"/>
      <c r="U617" s="6"/>
      <c r="AD617" s="8"/>
      <c r="AG617" s="6"/>
    </row>
    <row r="618" ht="15.75" customHeight="1">
      <c r="G618" s="6"/>
      <c r="K618" s="8"/>
      <c r="O618" s="8"/>
      <c r="T618" s="8"/>
      <c r="U618" s="6"/>
      <c r="AD618" s="8"/>
      <c r="AG618" s="6"/>
    </row>
    <row r="619" ht="15.75" customHeight="1">
      <c r="G619" s="6"/>
      <c r="K619" s="8"/>
      <c r="O619" s="8"/>
      <c r="T619" s="8"/>
      <c r="U619" s="6"/>
      <c r="AD619" s="8"/>
      <c r="AG619" s="6"/>
    </row>
    <row r="620" ht="15.75" customHeight="1">
      <c r="G620" s="6"/>
      <c r="K620" s="8"/>
      <c r="O620" s="8"/>
      <c r="T620" s="8"/>
      <c r="U620" s="6"/>
      <c r="AD620" s="8"/>
      <c r="AG620" s="6"/>
    </row>
    <row r="621" ht="15.75" customHeight="1">
      <c r="G621" s="6"/>
      <c r="K621" s="8"/>
      <c r="O621" s="8"/>
      <c r="T621" s="8"/>
      <c r="U621" s="6"/>
      <c r="AD621" s="8"/>
      <c r="AG621" s="6"/>
    </row>
    <row r="622" ht="15.75" customHeight="1">
      <c r="G622" s="6"/>
      <c r="K622" s="8"/>
      <c r="O622" s="8"/>
      <c r="T622" s="8"/>
      <c r="U622" s="6"/>
      <c r="AD622" s="8"/>
      <c r="AG622" s="6"/>
    </row>
    <row r="623" ht="15.75" customHeight="1">
      <c r="G623" s="6"/>
      <c r="K623" s="8"/>
      <c r="O623" s="8"/>
      <c r="T623" s="8"/>
      <c r="U623" s="6"/>
      <c r="AD623" s="8"/>
      <c r="AG623" s="6"/>
    </row>
    <row r="624" ht="15.75" customHeight="1">
      <c r="G624" s="6"/>
      <c r="K624" s="8"/>
      <c r="O624" s="8"/>
      <c r="T624" s="8"/>
      <c r="U624" s="6"/>
      <c r="AD624" s="8"/>
      <c r="AG624" s="6"/>
    </row>
    <row r="625" ht="15.75" customHeight="1">
      <c r="G625" s="6"/>
      <c r="K625" s="8"/>
      <c r="O625" s="8"/>
      <c r="T625" s="8"/>
      <c r="U625" s="6"/>
      <c r="AD625" s="8"/>
      <c r="AG625" s="6"/>
    </row>
    <row r="626" ht="15.75" customHeight="1">
      <c r="G626" s="6"/>
      <c r="K626" s="8"/>
      <c r="O626" s="8"/>
      <c r="T626" s="8"/>
      <c r="U626" s="6"/>
      <c r="AD626" s="8"/>
      <c r="AG626" s="6"/>
    </row>
    <row r="627" ht="15.75" customHeight="1">
      <c r="G627" s="6"/>
      <c r="K627" s="8"/>
      <c r="O627" s="8"/>
      <c r="T627" s="8"/>
      <c r="U627" s="6"/>
      <c r="AD627" s="8"/>
      <c r="AG627" s="6"/>
    </row>
    <row r="628" ht="15.75" customHeight="1">
      <c r="G628" s="6"/>
      <c r="K628" s="8"/>
      <c r="O628" s="8"/>
      <c r="T628" s="8"/>
      <c r="U628" s="6"/>
      <c r="AD628" s="8"/>
      <c r="AG628" s="6"/>
    </row>
    <row r="629" ht="15.75" customHeight="1">
      <c r="G629" s="6"/>
      <c r="K629" s="8"/>
      <c r="O629" s="8"/>
      <c r="T629" s="8"/>
      <c r="U629" s="6"/>
      <c r="AD629" s="8"/>
      <c r="AG629" s="6"/>
    </row>
    <row r="630" ht="15.75" customHeight="1">
      <c r="G630" s="6"/>
      <c r="K630" s="8"/>
      <c r="O630" s="8"/>
      <c r="T630" s="8"/>
      <c r="U630" s="6"/>
      <c r="AD630" s="8"/>
      <c r="AG630" s="6"/>
    </row>
    <row r="631" ht="15.75" customHeight="1">
      <c r="G631" s="6"/>
      <c r="K631" s="8"/>
      <c r="O631" s="8"/>
      <c r="T631" s="8"/>
      <c r="U631" s="6"/>
      <c r="AD631" s="8"/>
      <c r="AG631" s="6"/>
    </row>
    <row r="632" ht="15.75" customHeight="1">
      <c r="G632" s="6"/>
      <c r="K632" s="8"/>
      <c r="O632" s="8"/>
      <c r="T632" s="8"/>
      <c r="U632" s="6"/>
      <c r="AD632" s="8"/>
      <c r="AG632" s="6"/>
    </row>
    <row r="633" ht="15.75" customHeight="1">
      <c r="G633" s="6"/>
      <c r="K633" s="8"/>
      <c r="O633" s="8"/>
      <c r="T633" s="8"/>
      <c r="U633" s="6"/>
      <c r="AD633" s="8"/>
      <c r="AG633" s="6"/>
    </row>
    <row r="634" ht="15.75" customHeight="1">
      <c r="G634" s="6"/>
      <c r="K634" s="8"/>
      <c r="O634" s="8"/>
      <c r="T634" s="8"/>
      <c r="U634" s="6"/>
      <c r="AD634" s="8"/>
      <c r="AG634" s="6"/>
    </row>
    <row r="635" ht="15.75" customHeight="1">
      <c r="G635" s="6"/>
      <c r="K635" s="8"/>
      <c r="O635" s="8"/>
      <c r="T635" s="8"/>
      <c r="U635" s="6"/>
      <c r="AD635" s="8"/>
      <c r="AG635" s="6"/>
    </row>
    <row r="636" ht="15.75" customHeight="1">
      <c r="G636" s="6"/>
      <c r="K636" s="8"/>
      <c r="O636" s="8"/>
      <c r="T636" s="8"/>
      <c r="U636" s="6"/>
      <c r="AD636" s="8"/>
      <c r="AG636" s="6"/>
    </row>
    <row r="637" ht="15.75" customHeight="1">
      <c r="G637" s="6"/>
      <c r="K637" s="8"/>
      <c r="O637" s="8"/>
      <c r="T637" s="8"/>
      <c r="U637" s="6"/>
      <c r="AD637" s="8"/>
      <c r="AG637" s="6"/>
    </row>
    <row r="638" ht="15.75" customHeight="1">
      <c r="G638" s="6"/>
      <c r="K638" s="8"/>
      <c r="O638" s="8"/>
      <c r="T638" s="8"/>
      <c r="U638" s="6"/>
      <c r="AD638" s="8"/>
      <c r="AG638" s="6"/>
    </row>
    <row r="639" ht="15.75" customHeight="1">
      <c r="G639" s="6"/>
      <c r="K639" s="8"/>
      <c r="O639" s="8"/>
      <c r="T639" s="8"/>
      <c r="U639" s="6"/>
      <c r="AD639" s="8"/>
      <c r="AG639" s="6"/>
    </row>
    <row r="640" ht="15.75" customHeight="1">
      <c r="G640" s="6"/>
      <c r="K640" s="8"/>
      <c r="O640" s="8"/>
      <c r="T640" s="8"/>
      <c r="U640" s="6"/>
      <c r="AD640" s="8"/>
      <c r="AG640" s="6"/>
    </row>
    <row r="641" ht="15.75" customHeight="1">
      <c r="G641" s="6"/>
      <c r="K641" s="8"/>
      <c r="O641" s="8"/>
      <c r="T641" s="8"/>
      <c r="U641" s="6"/>
      <c r="AD641" s="8"/>
      <c r="AG641" s="6"/>
    </row>
    <row r="642" ht="15.75" customHeight="1">
      <c r="G642" s="6"/>
      <c r="K642" s="8"/>
      <c r="O642" s="8"/>
      <c r="T642" s="8"/>
      <c r="U642" s="6"/>
      <c r="AD642" s="8"/>
      <c r="AG642" s="6"/>
    </row>
    <row r="643" ht="15.75" customHeight="1">
      <c r="G643" s="6"/>
      <c r="K643" s="8"/>
      <c r="O643" s="8"/>
      <c r="T643" s="8"/>
      <c r="U643" s="6"/>
      <c r="AD643" s="8"/>
      <c r="AG643" s="6"/>
    </row>
    <row r="644" ht="15.75" customHeight="1">
      <c r="G644" s="6"/>
      <c r="K644" s="8"/>
      <c r="O644" s="8"/>
      <c r="T644" s="8"/>
      <c r="U644" s="6"/>
      <c r="AD644" s="8"/>
      <c r="AG644" s="6"/>
    </row>
    <row r="645" ht="15.75" customHeight="1">
      <c r="G645" s="6"/>
      <c r="K645" s="8"/>
      <c r="O645" s="8"/>
      <c r="T645" s="8"/>
      <c r="U645" s="6"/>
      <c r="AD645" s="8"/>
      <c r="AG645" s="6"/>
    </row>
    <row r="646" ht="15.75" customHeight="1">
      <c r="G646" s="6"/>
      <c r="K646" s="8"/>
      <c r="O646" s="8"/>
      <c r="T646" s="8"/>
      <c r="U646" s="6"/>
      <c r="AD646" s="8"/>
      <c r="AG646" s="6"/>
    </row>
    <row r="647" ht="15.75" customHeight="1">
      <c r="G647" s="6"/>
      <c r="K647" s="8"/>
      <c r="O647" s="8"/>
      <c r="T647" s="8"/>
      <c r="U647" s="6"/>
      <c r="AD647" s="8"/>
      <c r="AG647" s="6"/>
    </row>
    <row r="648" ht="15.75" customHeight="1">
      <c r="G648" s="6"/>
      <c r="K648" s="8"/>
      <c r="O648" s="8"/>
      <c r="T648" s="8"/>
      <c r="U648" s="6"/>
      <c r="AD648" s="8"/>
      <c r="AG648" s="6"/>
    </row>
    <row r="649" ht="15.75" customHeight="1">
      <c r="G649" s="6"/>
      <c r="K649" s="8"/>
      <c r="O649" s="8"/>
      <c r="T649" s="8"/>
      <c r="U649" s="6"/>
      <c r="AD649" s="8"/>
      <c r="AG649" s="6"/>
    </row>
    <row r="650" ht="15.75" customHeight="1">
      <c r="G650" s="6"/>
      <c r="K650" s="8"/>
      <c r="O650" s="8"/>
      <c r="T650" s="8"/>
      <c r="U650" s="6"/>
      <c r="AD650" s="8"/>
      <c r="AG650" s="6"/>
    </row>
    <row r="651" ht="15.75" customHeight="1">
      <c r="G651" s="6"/>
      <c r="K651" s="8"/>
      <c r="O651" s="8"/>
      <c r="T651" s="8"/>
      <c r="U651" s="6"/>
      <c r="AD651" s="8"/>
      <c r="AG651" s="6"/>
    </row>
    <row r="652" ht="15.75" customHeight="1">
      <c r="G652" s="6"/>
      <c r="K652" s="8"/>
      <c r="O652" s="8"/>
      <c r="T652" s="8"/>
      <c r="U652" s="6"/>
      <c r="AD652" s="8"/>
      <c r="AG652" s="6"/>
    </row>
    <row r="653" ht="15.75" customHeight="1">
      <c r="G653" s="6"/>
      <c r="K653" s="8"/>
      <c r="O653" s="8"/>
      <c r="T653" s="8"/>
      <c r="U653" s="6"/>
      <c r="AD653" s="8"/>
      <c r="AG653" s="6"/>
    </row>
    <row r="654" ht="15.75" customHeight="1">
      <c r="G654" s="6"/>
      <c r="K654" s="8"/>
      <c r="O654" s="8"/>
      <c r="T654" s="8"/>
      <c r="U654" s="6"/>
      <c r="AD654" s="8"/>
      <c r="AG654" s="6"/>
    </row>
    <row r="655" ht="15.75" customHeight="1">
      <c r="G655" s="6"/>
      <c r="K655" s="8"/>
      <c r="O655" s="8"/>
      <c r="T655" s="8"/>
      <c r="U655" s="6"/>
      <c r="AD655" s="8"/>
      <c r="AG655" s="6"/>
    </row>
    <row r="656" ht="15.75" customHeight="1">
      <c r="G656" s="6"/>
      <c r="K656" s="8"/>
      <c r="O656" s="8"/>
      <c r="T656" s="8"/>
      <c r="U656" s="6"/>
      <c r="AD656" s="8"/>
      <c r="AG656" s="6"/>
    </row>
    <row r="657" ht="15.75" customHeight="1">
      <c r="G657" s="6"/>
      <c r="K657" s="8"/>
      <c r="O657" s="8"/>
      <c r="T657" s="8"/>
      <c r="U657" s="6"/>
      <c r="AD657" s="8"/>
      <c r="AG657" s="6"/>
    </row>
    <row r="658" ht="15.75" customHeight="1">
      <c r="G658" s="6"/>
      <c r="K658" s="8"/>
      <c r="O658" s="8"/>
      <c r="T658" s="8"/>
      <c r="U658" s="6"/>
      <c r="AD658" s="8"/>
      <c r="AG658" s="6"/>
    </row>
    <row r="659" ht="15.75" customHeight="1">
      <c r="G659" s="6"/>
      <c r="K659" s="8"/>
      <c r="O659" s="8"/>
      <c r="T659" s="8"/>
      <c r="U659" s="6"/>
      <c r="AD659" s="8"/>
      <c r="AG659" s="6"/>
    </row>
    <row r="660" ht="15.75" customHeight="1">
      <c r="G660" s="6"/>
      <c r="K660" s="8"/>
      <c r="O660" s="8"/>
      <c r="T660" s="8"/>
      <c r="U660" s="6"/>
      <c r="AD660" s="8"/>
      <c r="AG660" s="6"/>
    </row>
    <row r="661" ht="15.75" customHeight="1">
      <c r="G661" s="6"/>
      <c r="K661" s="8"/>
      <c r="O661" s="8"/>
      <c r="T661" s="8"/>
      <c r="U661" s="6"/>
      <c r="AD661" s="8"/>
      <c r="AG661" s="6"/>
    </row>
    <row r="662" ht="15.75" customHeight="1">
      <c r="G662" s="6"/>
      <c r="K662" s="8"/>
      <c r="O662" s="8"/>
      <c r="T662" s="8"/>
      <c r="U662" s="6"/>
      <c r="AD662" s="8"/>
      <c r="AG662" s="6"/>
    </row>
    <row r="663" ht="15.75" customHeight="1">
      <c r="G663" s="6"/>
      <c r="K663" s="8"/>
      <c r="O663" s="8"/>
      <c r="T663" s="8"/>
      <c r="U663" s="6"/>
      <c r="AD663" s="8"/>
      <c r="AG663" s="6"/>
    </row>
    <row r="664" ht="15.75" customHeight="1">
      <c r="G664" s="6"/>
      <c r="K664" s="8"/>
      <c r="O664" s="8"/>
      <c r="T664" s="8"/>
      <c r="U664" s="6"/>
      <c r="AD664" s="8"/>
      <c r="AG664" s="6"/>
    </row>
    <row r="665" ht="15.75" customHeight="1">
      <c r="G665" s="6"/>
      <c r="K665" s="8"/>
      <c r="O665" s="8"/>
      <c r="T665" s="8"/>
      <c r="U665" s="6"/>
      <c r="AD665" s="8"/>
      <c r="AG665" s="6"/>
    </row>
    <row r="666" ht="15.75" customHeight="1">
      <c r="G666" s="6"/>
      <c r="K666" s="8"/>
      <c r="O666" s="8"/>
      <c r="T666" s="8"/>
      <c r="U666" s="6"/>
      <c r="AD666" s="8"/>
      <c r="AG666" s="6"/>
    </row>
    <row r="667" ht="15.75" customHeight="1">
      <c r="G667" s="6"/>
      <c r="K667" s="8"/>
      <c r="O667" s="8"/>
      <c r="T667" s="8"/>
      <c r="U667" s="6"/>
      <c r="AD667" s="8"/>
      <c r="AG667" s="6"/>
    </row>
    <row r="668" ht="15.75" customHeight="1">
      <c r="G668" s="6"/>
      <c r="K668" s="8"/>
      <c r="O668" s="8"/>
      <c r="T668" s="8"/>
      <c r="U668" s="6"/>
      <c r="AD668" s="8"/>
      <c r="AG668" s="6"/>
    </row>
    <row r="669" ht="15.75" customHeight="1">
      <c r="G669" s="6"/>
      <c r="K669" s="8"/>
      <c r="O669" s="8"/>
      <c r="T669" s="8"/>
      <c r="U669" s="6"/>
      <c r="AD669" s="8"/>
      <c r="AG669" s="6"/>
    </row>
    <row r="670" ht="15.75" customHeight="1">
      <c r="G670" s="6"/>
      <c r="K670" s="8"/>
      <c r="O670" s="8"/>
      <c r="T670" s="8"/>
      <c r="U670" s="6"/>
      <c r="AD670" s="8"/>
      <c r="AG670" s="6"/>
    </row>
    <row r="671" ht="15.75" customHeight="1">
      <c r="G671" s="6"/>
      <c r="K671" s="8"/>
      <c r="O671" s="8"/>
      <c r="T671" s="8"/>
      <c r="U671" s="6"/>
      <c r="AD671" s="8"/>
      <c r="AG671" s="6"/>
    </row>
    <row r="672" ht="15.75" customHeight="1">
      <c r="G672" s="6"/>
      <c r="K672" s="8"/>
      <c r="O672" s="8"/>
      <c r="T672" s="8"/>
      <c r="U672" s="6"/>
      <c r="AD672" s="8"/>
      <c r="AG672" s="6"/>
    </row>
    <row r="673" ht="15.75" customHeight="1">
      <c r="G673" s="6"/>
      <c r="K673" s="8"/>
      <c r="O673" s="8"/>
      <c r="T673" s="8"/>
      <c r="U673" s="6"/>
      <c r="AD673" s="8"/>
      <c r="AG673" s="6"/>
    </row>
    <row r="674" ht="15.75" customHeight="1">
      <c r="G674" s="6"/>
      <c r="K674" s="8"/>
      <c r="O674" s="8"/>
      <c r="T674" s="8"/>
      <c r="U674" s="6"/>
      <c r="AD674" s="8"/>
      <c r="AG674" s="6"/>
    </row>
    <row r="675" ht="15.75" customHeight="1">
      <c r="G675" s="6"/>
      <c r="K675" s="8"/>
      <c r="O675" s="8"/>
      <c r="T675" s="8"/>
      <c r="U675" s="6"/>
      <c r="AD675" s="8"/>
      <c r="AG675" s="6"/>
    </row>
    <row r="676" ht="15.75" customHeight="1">
      <c r="G676" s="6"/>
      <c r="K676" s="8"/>
      <c r="O676" s="8"/>
      <c r="T676" s="8"/>
      <c r="U676" s="6"/>
      <c r="AD676" s="8"/>
      <c r="AG676" s="6"/>
    </row>
    <row r="677" ht="15.75" customHeight="1">
      <c r="G677" s="6"/>
      <c r="K677" s="8"/>
      <c r="O677" s="8"/>
      <c r="T677" s="8"/>
      <c r="U677" s="6"/>
      <c r="AD677" s="8"/>
      <c r="AG677" s="6"/>
    </row>
    <row r="678" ht="15.75" customHeight="1">
      <c r="G678" s="6"/>
      <c r="K678" s="8"/>
      <c r="O678" s="8"/>
      <c r="T678" s="8"/>
      <c r="U678" s="6"/>
      <c r="AD678" s="8"/>
      <c r="AG678" s="6"/>
    </row>
    <row r="679" ht="15.75" customHeight="1">
      <c r="G679" s="6"/>
      <c r="K679" s="8"/>
      <c r="O679" s="8"/>
      <c r="T679" s="8"/>
      <c r="U679" s="6"/>
      <c r="AD679" s="8"/>
      <c r="AG679" s="6"/>
    </row>
    <row r="680" ht="15.75" customHeight="1">
      <c r="G680" s="6"/>
      <c r="K680" s="8"/>
      <c r="O680" s="8"/>
      <c r="T680" s="8"/>
      <c r="U680" s="6"/>
      <c r="AD680" s="8"/>
      <c r="AG680" s="6"/>
    </row>
    <row r="681" ht="15.75" customHeight="1">
      <c r="G681" s="6"/>
      <c r="K681" s="8"/>
      <c r="O681" s="8"/>
      <c r="T681" s="8"/>
      <c r="U681" s="6"/>
      <c r="AD681" s="8"/>
      <c r="AG681" s="6"/>
    </row>
    <row r="682" ht="15.75" customHeight="1">
      <c r="G682" s="6"/>
      <c r="K682" s="8"/>
      <c r="O682" s="8"/>
      <c r="T682" s="8"/>
      <c r="U682" s="6"/>
      <c r="AD682" s="8"/>
      <c r="AG682" s="6"/>
    </row>
    <row r="683" ht="15.75" customHeight="1">
      <c r="G683" s="6"/>
      <c r="K683" s="8"/>
      <c r="O683" s="8"/>
      <c r="T683" s="8"/>
      <c r="U683" s="6"/>
      <c r="AD683" s="8"/>
      <c r="AG683" s="6"/>
    </row>
    <row r="684" ht="15.75" customHeight="1">
      <c r="G684" s="6"/>
      <c r="K684" s="8"/>
      <c r="O684" s="8"/>
      <c r="T684" s="8"/>
      <c r="U684" s="6"/>
      <c r="AD684" s="8"/>
      <c r="AG684" s="6"/>
    </row>
    <row r="685" ht="15.75" customHeight="1">
      <c r="G685" s="6"/>
      <c r="K685" s="8"/>
      <c r="O685" s="8"/>
      <c r="T685" s="8"/>
      <c r="U685" s="6"/>
      <c r="AD685" s="8"/>
      <c r="AG685" s="6"/>
    </row>
    <row r="686" ht="15.75" customHeight="1">
      <c r="G686" s="6"/>
      <c r="K686" s="8"/>
      <c r="O686" s="8"/>
      <c r="T686" s="8"/>
      <c r="U686" s="6"/>
      <c r="AD686" s="8"/>
      <c r="AG686" s="6"/>
    </row>
    <row r="687" ht="15.75" customHeight="1">
      <c r="G687" s="6"/>
      <c r="K687" s="8"/>
      <c r="O687" s="8"/>
      <c r="T687" s="8"/>
      <c r="U687" s="6"/>
      <c r="AD687" s="8"/>
      <c r="AG687" s="6"/>
    </row>
    <row r="688" ht="15.75" customHeight="1">
      <c r="G688" s="6"/>
      <c r="K688" s="8"/>
      <c r="O688" s="8"/>
      <c r="T688" s="8"/>
      <c r="U688" s="6"/>
      <c r="AD688" s="8"/>
      <c r="AG688" s="6"/>
    </row>
    <row r="689" ht="15.75" customHeight="1">
      <c r="G689" s="6"/>
      <c r="K689" s="8"/>
      <c r="O689" s="8"/>
      <c r="T689" s="8"/>
      <c r="U689" s="6"/>
      <c r="AD689" s="8"/>
      <c r="AG689" s="6"/>
    </row>
    <row r="690" ht="15.75" customHeight="1">
      <c r="G690" s="6"/>
      <c r="K690" s="8"/>
      <c r="O690" s="8"/>
      <c r="T690" s="8"/>
      <c r="U690" s="6"/>
      <c r="AD690" s="8"/>
      <c r="AG690" s="6"/>
    </row>
    <row r="691" ht="15.75" customHeight="1">
      <c r="G691" s="6"/>
      <c r="K691" s="8"/>
      <c r="O691" s="8"/>
      <c r="T691" s="8"/>
      <c r="U691" s="6"/>
      <c r="AD691" s="8"/>
      <c r="AG691" s="6"/>
    </row>
    <row r="692" ht="15.75" customHeight="1">
      <c r="G692" s="6"/>
      <c r="K692" s="8"/>
      <c r="O692" s="8"/>
      <c r="T692" s="8"/>
      <c r="U692" s="6"/>
      <c r="AD692" s="8"/>
      <c r="AG692" s="6"/>
    </row>
    <row r="693" ht="15.75" customHeight="1">
      <c r="G693" s="6"/>
      <c r="K693" s="8"/>
      <c r="O693" s="8"/>
      <c r="T693" s="8"/>
      <c r="U693" s="6"/>
      <c r="AD693" s="8"/>
      <c r="AG693" s="6"/>
    </row>
    <row r="694" ht="15.75" customHeight="1">
      <c r="G694" s="6"/>
      <c r="K694" s="8"/>
      <c r="O694" s="8"/>
      <c r="T694" s="8"/>
      <c r="U694" s="6"/>
      <c r="AD694" s="8"/>
      <c r="AG694" s="6"/>
    </row>
    <row r="695" ht="15.75" customHeight="1">
      <c r="G695" s="6"/>
      <c r="K695" s="8"/>
      <c r="O695" s="8"/>
      <c r="T695" s="8"/>
      <c r="U695" s="6"/>
      <c r="AD695" s="8"/>
      <c r="AG695" s="6"/>
    </row>
    <row r="696" ht="15.75" customHeight="1">
      <c r="G696" s="6"/>
      <c r="K696" s="8"/>
      <c r="O696" s="8"/>
      <c r="T696" s="8"/>
      <c r="U696" s="6"/>
      <c r="AD696" s="8"/>
      <c r="AG696" s="6"/>
    </row>
    <row r="697" ht="15.75" customHeight="1">
      <c r="G697" s="6"/>
      <c r="K697" s="8"/>
      <c r="O697" s="8"/>
      <c r="T697" s="8"/>
      <c r="U697" s="6"/>
      <c r="AD697" s="8"/>
      <c r="AG697" s="6"/>
    </row>
    <row r="698" ht="15.75" customHeight="1">
      <c r="G698" s="6"/>
      <c r="K698" s="8"/>
      <c r="O698" s="8"/>
      <c r="T698" s="8"/>
      <c r="U698" s="6"/>
      <c r="AD698" s="8"/>
      <c r="AG698" s="6"/>
    </row>
    <row r="699" ht="15.75" customHeight="1">
      <c r="G699" s="6"/>
      <c r="K699" s="8"/>
      <c r="O699" s="8"/>
      <c r="T699" s="8"/>
      <c r="U699" s="6"/>
      <c r="AD699" s="8"/>
      <c r="AG699" s="6"/>
    </row>
    <row r="700" ht="15.75" customHeight="1">
      <c r="G700" s="6"/>
      <c r="K700" s="8"/>
      <c r="O700" s="8"/>
      <c r="T700" s="8"/>
      <c r="U700" s="6"/>
      <c r="AD700" s="8"/>
      <c r="AG700" s="6"/>
    </row>
    <row r="701" ht="15.75" customHeight="1">
      <c r="G701" s="6"/>
      <c r="K701" s="8"/>
      <c r="O701" s="8"/>
      <c r="T701" s="8"/>
      <c r="U701" s="6"/>
      <c r="AD701" s="8"/>
      <c r="AG701" s="6"/>
    </row>
    <row r="702" ht="15.75" customHeight="1">
      <c r="G702" s="6"/>
      <c r="K702" s="8"/>
      <c r="O702" s="8"/>
      <c r="T702" s="8"/>
      <c r="U702" s="6"/>
      <c r="AD702" s="8"/>
      <c r="AG702" s="6"/>
    </row>
    <row r="703" ht="15.75" customHeight="1">
      <c r="G703" s="6"/>
      <c r="K703" s="8"/>
      <c r="O703" s="8"/>
      <c r="T703" s="8"/>
      <c r="U703" s="6"/>
      <c r="AD703" s="8"/>
      <c r="AG703" s="6"/>
    </row>
    <row r="704" ht="15.75" customHeight="1">
      <c r="G704" s="6"/>
      <c r="K704" s="8"/>
      <c r="O704" s="8"/>
      <c r="T704" s="8"/>
      <c r="U704" s="6"/>
      <c r="AD704" s="8"/>
      <c r="AG704" s="6"/>
    </row>
    <row r="705" ht="15.75" customHeight="1">
      <c r="G705" s="6"/>
      <c r="K705" s="8"/>
      <c r="O705" s="8"/>
      <c r="T705" s="8"/>
      <c r="U705" s="6"/>
      <c r="AD705" s="8"/>
      <c r="AG705" s="6"/>
    </row>
    <row r="706" ht="15.75" customHeight="1">
      <c r="G706" s="6"/>
      <c r="K706" s="8"/>
      <c r="O706" s="8"/>
      <c r="T706" s="8"/>
      <c r="U706" s="6"/>
      <c r="AD706" s="8"/>
      <c r="AG706" s="6"/>
    </row>
    <row r="707" ht="15.75" customHeight="1">
      <c r="G707" s="6"/>
      <c r="K707" s="8"/>
      <c r="O707" s="8"/>
      <c r="T707" s="8"/>
      <c r="U707" s="6"/>
      <c r="AD707" s="8"/>
      <c r="AG707" s="6"/>
    </row>
    <row r="708" ht="15.75" customHeight="1">
      <c r="G708" s="6"/>
      <c r="K708" s="8"/>
      <c r="O708" s="8"/>
      <c r="T708" s="8"/>
      <c r="U708" s="6"/>
      <c r="AD708" s="8"/>
      <c r="AG708" s="6"/>
    </row>
    <row r="709" ht="15.75" customHeight="1">
      <c r="G709" s="6"/>
      <c r="K709" s="8"/>
      <c r="O709" s="8"/>
      <c r="T709" s="8"/>
      <c r="U709" s="6"/>
      <c r="AD709" s="8"/>
      <c r="AG709" s="6"/>
    </row>
    <row r="710" ht="15.75" customHeight="1">
      <c r="G710" s="6"/>
      <c r="K710" s="8"/>
      <c r="O710" s="8"/>
      <c r="T710" s="8"/>
      <c r="U710" s="6"/>
      <c r="AD710" s="8"/>
      <c r="AG710" s="6"/>
    </row>
    <row r="711" ht="15.75" customHeight="1">
      <c r="G711" s="6"/>
      <c r="K711" s="8"/>
      <c r="O711" s="8"/>
      <c r="T711" s="8"/>
      <c r="U711" s="6"/>
      <c r="AD711" s="8"/>
      <c r="AG711" s="6"/>
    </row>
    <row r="712" ht="15.75" customHeight="1">
      <c r="G712" s="6"/>
      <c r="K712" s="8"/>
      <c r="O712" s="8"/>
      <c r="T712" s="8"/>
      <c r="U712" s="6"/>
      <c r="AD712" s="8"/>
      <c r="AG712" s="6"/>
    </row>
    <row r="713" ht="15.75" customHeight="1">
      <c r="G713" s="6"/>
      <c r="K713" s="8"/>
      <c r="O713" s="8"/>
      <c r="T713" s="8"/>
      <c r="U713" s="6"/>
      <c r="AD713" s="8"/>
      <c r="AG713" s="6"/>
    </row>
    <row r="714" ht="15.75" customHeight="1">
      <c r="G714" s="6"/>
      <c r="K714" s="8"/>
      <c r="O714" s="8"/>
      <c r="T714" s="8"/>
      <c r="U714" s="6"/>
      <c r="AD714" s="8"/>
      <c r="AG714" s="6"/>
    </row>
    <row r="715" ht="15.75" customHeight="1">
      <c r="G715" s="6"/>
      <c r="K715" s="8"/>
      <c r="O715" s="8"/>
      <c r="T715" s="8"/>
      <c r="U715" s="6"/>
      <c r="AD715" s="8"/>
      <c r="AG715" s="6"/>
    </row>
    <row r="716" ht="15.75" customHeight="1">
      <c r="G716" s="6"/>
      <c r="K716" s="8"/>
      <c r="O716" s="8"/>
      <c r="T716" s="8"/>
      <c r="U716" s="6"/>
      <c r="AD716" s="8"/>
      <c r="AG716" s="6"/>
    </row>
    <row r="717" ht="15.75" customHeight="1">
      <c r="G717" s="6"/>
      <c r="K717" s="8"/>
      <c r="O717" s="8"/>
      <c r="T717" s="8"/>
      <c r="U717" s="6"/>
      <c r="AD717" s="8"/>
      <c r="AG717" s="6"/>
    </row>
    <row r="718" ht="15.75" customHeight="1">
      <c r="G718" s="6"/>
      <c r="K718" s="8"/>
      <c r="O718" s="8"/>
      <c r="T718" s="8"/>
      <c r="U718" s="6"/>
      <c r="AD718" s="8"/>
      <c r="AG718" s="6"/>
    </row>
    <row r="719" ht="15.75" customHeight="1">
      <c r="G719" s="6"/>
      <c r="K719" s="8"/>
      <c r="O719" s="8"/>
      <c r="T719" s="8"/>
      <c r="U719" s="6"/>
      <c r="AD719" s="8"/>
      <c r="AG719" s="6"/>
    </row>
    <row r="720" ht="15.75" customHeight="1">
      <c r="G720" s="6"/>
      <c r="K720" s="8"/>
      <c r="O720" s="8"/>
      <c r="T720" s="8"/>
      <c r="U720" s="6"/>
      <c r="AD720" s="8"/>
      <c r="AG720" s="6"/>
    </row>
    <row r="721" ht="15.75" customHeight="1">
      <c r="G721" s="6"/>
      <c r="K721" s="8"/>
      <c r="O721" s="8"/>
      <c r="T721" s="8"/>
      <c r="U721" s="6"/>
      <c r="AD721" s="8"/>
      <c r="AG721" s="6"/>
    </row>
    <row r="722" ht="15.75" customHeight="1">
      <c r="G722" s="6"/>
      <c r="K722" s="8"/>
      <c r="O722" s="8"/>
      <c r="T722" s="8"/>
      <c r="U722" s="6"/>
      <c r="AD722" s="8"/>
      <c r="AG722" s="6"/>
    </row>
    <row r="723" ht="15.75" customHeight="1">
      <c r="G723" s="6"/>
      <c r="K723" s="8"/>
      <c r="O723" s="8"/>
      <c r="T723" s="8"/>
      <c r="U723" s="6"/>
      <c r="AD723" s="8"/>
      <c r="AG723" s="6"/>
    </row>
    <row r="724" ht="15.75" customHeight="1">
      <c r="G724" s="6"/>
      <c r="K724" s="8"/>
      <c r="O724" s="8"/>
      <c r="T724" s="8"/>
      <c r="U724" s="6"/>
      <c r="AD724" s="8"/>
      <c r="AG724" s="6"/>
    </row>
    <row r="725" ht="15.75" customHeight="1">
      <c r="G725" s="6"/>
      <c r="K725" s="8"/>
      <c r="O725" s="8"/>
      <c r="T725" s="8"/>
      <c r="U725" s="6"/>
      <c r="AD725" s="8"/>
      <c r="AG725" s="6"/>
    </row>
    <row r="726" ht="15.75" customHeight="1">
      <c r="G726" s="6"/>
      <c r="K726" s="8"/>
      <c r="O726" s="8"/>
      <c r="T726" s="8"/>
      <c r="U726" s="6"/>
      <c r="AD726" s="8"/>
      <c r="AG726" s="6"/>
    </row>
    <row r="727" ht="15.75" customHeight="1">
      <c r="G727" s="6"/>
      <c r="K727" s="8"/>
      <c r="O727" s="8"/>
      <c r="T727" s="8"/>
      <c r="U727" s="6"/>
      <c r="AD727" s="8"/>
      <c r="AG727" s="6"/>
    </row>
    <row r="728" ht="15.75" customHeight="1">
      <c r="G728" s="6"/>
      <c r="K728" s="8"/>
      <c r="O728" s="8"/>
      <c r="T728" s="8"/>
      <c r="U728" s="6"/>
      <c r="AD728" s="8"/>
      <c r="AG728" s="6"/>
    </row>
    <row r="729" ht="15.75" customHeight="1">
      <c r="G729" s="6"/>
      <c r="K729" s="8"/>
      <c r="O729" s="8"/>
      <c r="T729" s="8"/>
      <c r="U729" s="6"/>
      <c r="AD729" s="8"/>
      <c r="AG729" s="6"/>
    </row>
    <row r="730" ht="15.75" customHeight="1">
      <c r="G730" s="6"/>
      <c r="K730" s="8"/>
      <c r="O730" s="8"/>
      <c r="T730" s="8"/>
      <c r="U730" s="6"/>
      <c r="AD730" s="8"/>
      <c r="AG730" s="6"/>
    </row>
    <row r="731" ht="15.75" customHeight="1">
      <c r="G731" s="6"/>
      <c r="K731" s="8"/>
      <c r="O731" s="8"/>
      <c r="T731" s="8"/>
      <c r="U731" s="6"/>
      <c r="AD731" s="8"/>
      <c r="AG731" s="6"/>
    </row>
    <row r="732" ht="15.75" customHeight="1">
      <c r="G732" s="6"/>
      <c r="K732" s="8"/>
      <c r="O732" s="8"/>
      <c r="T732" s="8"/>
      <c r="U732" s="6"/>
      <c r="AD732" s="8"/>
      <c r="AG732" s="6"/>
    </row>
    <row r="733" ht="15.75" customHeight="1">
      <c r="G733" s="6"/>
      <c r="K733" s="8"/>
      <c r="O733" s="8"/>
      <c r="T733" s="8"/>
      <c r="U733" s="6"/>
      <c r="AD733" s="8"/>
      <c r="AG733" s="6"/>
    </row>
    <row r="734" ht="15.75" customHeight="1">
      <c r="G734" s="6"/>
      <c r="K734" s="8"/>
      <c r="O734" s="8"/>
      <c r="T734" s="8"/>
      <c r="U734" s="6"/>
      <c r="AD734" s="8"/>
      <c r="AG734" s="6"/>
    </row>
    <row r="735" ht="15.75" customHeight="1">
      <c r="G735" s="6"/>
      <c r="K735" s="8"/>
      <c r="O735" s="8"/>
      <c r="T735" s="8"/>
      <c r="U735" s="6"/>
      <c r="AD735" s="8"/>
      <c r="AG735" s="6"/>
    </row>
    <row r="736" ht="15.75" customHeight="1">
      <c r="G736" s="6"/>
      <c r="K736" s="8"/>
      <c r="O736" s="8"/>
      <c r="T736" s="8"/>
      <c r="U736" s="6"/>
      <c r="AD736" s="8"/>
      <c r="AG736" s="6"/>
    </row>
    <row r="737" ht="15.75" customHeight="1">
      <c r="G737" s="6"/>
      <c r="K737" s="8"/>
      <c r="O737" s="8"/>
      <c r="T737" s="8"/>
      <c r="U737" s="6"/>
      <c r="AD737" s="8"/>
      <c r="AG737" s="6"/>
    </row>
    <row r="738" ht="15.75" customHeight="1">
      <c r="G738" s="6"/>
      <c r="K738" s="8"/>
      <c r="O738" s="8"/>
      <c r="T738" s="8"/>
      <c r="U738" s="6"/>
      <c r="AD738" s="8"/>
      <c r="AG738" s="6"/>
    </row>
    <row r="739" ht="15.75" customHeight="1">
      <c r="G739" s="6"/>
      <c r="K739" s="8"/>
      <c r="O739" s="8"/>
      <c r="T739" s="8"/>
      <c r="U739" s="6"/>
      <c r="AD739" s="8"/>
      <c r="AG739" s="6"/>
    </row>
    <row r="740" ht="15.75" customHeight="1">
      <c r="G740" s="6"/>
      <c r="K740" s="8"/>
      <c r="O740" s="8"/>
      <c r="T740" s="8"/>
      <c r="U740" s="6"/>
      <c r="AD740" s="8"/>
      <c r="AG740" s="6"/>
    </row>
    <row r="741" ht="15.75" customHeight="1">
      <c r="G741" s="6"/>
      <c r="K741" s="8"/>
      <c r="O741" s="8"/>
      <c r="T741" s="8"/>
      <c r="U741" s="6"/>
      <c r="AD741" s="8"/>
      <c r="AG741" s="6"/>
    </row>
    <row r="742" ht="15.75" customHeight="1">
      <c r="G742" s="6"/>
      <c r="K742" s="8"/>
      <c r="O742" s="8"/>
      <c r="T742" s="8"/>
      <c r="U742" s="6"/>
      <c r="AD742" s="8"/>
      <c r="AG742" s="6"/>
    </row>
    <row r="743" ht="15.75" customHeight="1">
      <c r="G743" s="6"/>
      <c r="K743" s="8"/>
      <c r="O743" s="8"/>
      <c r="T743" s="8"/>
      <c r="U743" s="6"/>
      <c r="AD743" s="8"/>
      <c r="AG743" s="6"/>
    </row>
    <row r="744" ht="15.75" customHeight="1">
      <c r="G744" s="6"/>
      <c r="K744" s="8"/>
      <c r="O744" s="8"/>
      <c r="T744" s="8"/>
      <c r="U744" s="6"/>
      <c r="AD744" s="8"/>
      <c r="AG744" s="6"/>
    </row>
    <row r="745" ht="15.75" customHeight="1">
      <c r="G745" s="6"/>
      <c r="K745" s="8"/>
      <c r="O745" s="8"/>
      <c r="T745" s="8"/>
      <c r="U745" s="6"/>
      <c r="AD745" s="8"/>
      <c r="AG745" s="6"/>
    </row>
    <row r="746" ht="15.75" customHeight="1">
      <c r="G746" s="6"/>
      <c r="K746" s="8"/>
      <c r="O746" s="8"/>
      <c r="T746" s="8"/>
      <c r="U746" s="6"/>
      <c r="AD746" s="8"/>
      <c r="AG746" s="6"/>
    </row>
    <row r="747" ht="15.75" customHeight="1">
      <c r="G747" s="6"/>
      <c r="K747" s="8"/>
      <c r="O747" s="8"/>
      <c r="T747" s="8"/>
      <c r="U747" s="6"/>
      <c r="AD747" s="8"/>
      <c r="AG747" s="6"/>
    </row>
    <row r="748" ht="15.75" customHeight="1">
      <c r="G748" s="6"/>
      <c r="K748" s="8"/>
      <c r="O748" s="8"/>
      <c r="T748" s="8"/>
      <c r="U748" s="6"/>
      <c r="AD748" s="8"/>
      <c r="AG748" s="6"/>
    </row>
    <row r="749" ht="15.75" customHeight="1">
      <c r="G749" s="6"/>
      <c r="K749" s="8"/>
      <c r="O749" s="8"/>
      <c r="T749" s="8"/>
      <c r="U749" s="6"/>
      <c r="AD749" s="8"/>
      <c r="AG749" s="6"/>
    </row>
    <row r="750" ht="15.75" customHeight="1">
      <c r="G750" s="6"/>
      <c r="K750" s="8"/>
      <c r="O750" s="8"/>
      <c r="T750" s="8"/>
      <c r="U750" s="6"/>
      <c r="AD750" s="8"/>
      <c r="AG750" s="6"/>
    </row>
    <row r="751" ht="15.75" customHeight="1">
      <c r="G751" s="6"/>
      <c r="K751" s="8"/>
      <c r="O751" s="8"/>
      <c r="T751" s="8"/>
      <c r="U751" s="6"/>
      <c r="AD751" s="8"/>
      <c r="AG751" s="6"/>
    </row>
    <row r="752" ht="15.75" customHeight="1">
      <c r="G752" s="6"/>
      <c r="K752" s="8"/>
      <c r="O752" s="8"/>
      <c r="T752" s="8"/>
      <c r="U752" s="6"/>
      <c r="AD752" s="8"/>
      <c r="AG752" s="6"/>
    </row>
    <row r="753" ht="15.75" customHeight="1">
      <c r="G753" s="6"/>
      <c r="K753" s="8"/>
      <c r="O753" s="8"/>
      <c r="T753" s="8"/>
      <c r="U753" s="6"/>
      <c r="AD753" s="8"/>
      <c r="AG753" s="6"/>
    </row>
    <row r="754" ht="15.75" customHeight="1">
      <c r="G754" s="6"/>
      <c r="K754" s="8"/>
      <c r="O754" s="8"/>
      <c r="T754" s="8"/>
      <c r="U754" s="6"/>
      <c r="AD754" s="8"/>
      <c r="AG754" s="6"/>
    </row>
    <row r="755" ht="15.75" customHeight="1">
      <c r="G755" s="6"/>
      <c r="K755" s="8"/>
      <c r="O755" s="8"/>
      <c r="T755" s="8"/>
      <c r="U755" s="6"/>
      <c r="AD755" s="8"/>
      <c r="AG755" s="6"/>
    </row>
    <row r="756" ht="15.75" customHeight="1">
      <c r="G756" s="6"/>
      <c r="K756" s="8"/>
      <c r="O756" s="8"/>
      <c r="T756" s="8"/>
      <c r="U756" s="6"/>
      <c r="AD756" s="8"/>
      <c r="AG756" s="6"/>
    </row>
    <row r="757" ht="15.75" customHeight="1">
      <c r="G757" s="6"/>
      <c r="K757" s="8"/>
      <c r="O757" s="8"/>
      <c r="T757" s="8"/>
      <c r="U757" s="6"/>
      <c r="AD757" s="8"/>
      <c r="AG757" s="6"/>
    </row>
    <row r="758" ht="15.75" customHeight="1">
      <c r="G758" s="6"/>
      <c r="K758" s="8"/>
      <c r="O758" s="8"/>
      <c r="T758" s="8"/>
      <c r="U758" s="6"/>
      <c r="AD758" s="8"/>
      <c r="AG758" s="6"/>
    </row>
    <row r="759" ht="15.75" customHeight="1">
      <c r="G759" s="6"/>
      <c r="K759" s="8"/>
      <c r="O759" s="8"/>
      <c r="T759" s="8"/>
      <c r="U759" s="6"/>
      <c r="AD759" s="8"/>
      <c r="AG759" s="6"/>
    </row>
    <row r="760" ht="15.75" customHeight="1">
      <c r="G760" s="6"/>
      <c r="K760" s="8"/>
      <c r="O760" s="8"/>
      <c r="T760" s="8"/>
      <c r="U760" s="6"/>
      <c r="AD760" s="8"/>
      <c r="AG760" s="6"/>
    </row>
    <row r="761" ht="15.75" customHeight="1">
      <c r="G761" s="6"/>
      <c r="K761" s="8"/>
      <c r="O761" s="8"/>
      <c r="T761" s="8"/>
      <c r="U761" s="6"/>
      <c r="AD761" s="8"/>
      <c r="AG761" s="6"/>
    </row>
    <row r="762" ht="15.75" customHeight="1">
      <c r="G762" s="6"/>
      <c r="K762" s="8"/>
      <c r="O762" s="8"/>
      <c r="T762" s="8"/>
      <c r="U762" s="6"/>
      <c r="AD762" s="8"/>
      <c r="AG762" s="6"/>
    </row>
    <row r="763" ht="15.75" customHeight="1">
      <c r="G763" s="6"/>
      <c r="K763" s="8"/>
      <c r="O763" s="8"/>
      <c r="T763" s="8"/>
      <c r="U763" s="6"/>
      <c r="AD763" s="8"/>
      <c r="AG763" s="6"/>
    </row>
    <row r="764" ht="15.75" customHeight="1">
      <c r="G764" s="6"/>
      <c r="K764" s="8"/>
      <c r="O764" s="8"/>
      <c r="T764" s="8"/>
      <c r="U764" s="6"/>
      <c r="AD764" s="8"/>
      <c r="AG764" s="6"/>
    </row>
    <row r="765" ht="15.75" customHeight="1">
      <c r="G765" s="6"/>
      <c r="K765" s="8"/>
      <c r="O765" s="8"/>
      <c r="T765" s="8"/>
      <c r="U765" s="6"/>
      <c r="AD765" s="8"/>
      <c r="AG765" s="6"/>
    </row>
    <row r="766" ht="15.75" customHeight="1">
      <c r="G766" s="6"/>
      <c r="K766" s="8"/>
      <c r="O766" s="8"/>
      <c r="T766" s="8"/>
      <c r="U766" s="6"/>
      <c r="AD766" s="8"/>
      <c r="AG766" s="6"/>
    </row>
    <row r="767" ht="15.75" customHeight="1">
      <c r="G767" s="6"/>
      <c r="K767" s="8"/>
      <c r="O767" s="8"/>
      <c r="T767" s="8"/>
      <c r="U767" s="6"/>
      <c r="AD767" s="8"/>
      <c r="AG767" s="6"/>
    </row>
    <row r="768" ht="15.75" customHeight="1">
      <c r="G768" s="6"/>
      <c r="K768" s="8"/>
      <c r="O768" s="8"/>
      <c r="T768" s="8"/>
      <c r="U768" s="6"/>
      <c r="AD768" s="8"/>
      <c r="AG768" s="6"/>
    </row>
    <row r="769" ht="15.75" customHeight="1">
      <c r="G769" s="6"/>
      <c r="K769" s="8"/>
      <c r="O769" s="8"/>
      <c r="T769" s="8"/>
      <c r="U769" s="6"/>
      <c r="AD769" s="8"/>
      <c r="AG769" s="6"/>
    </row>
    <row r="770" ht="15.75" customHeight="1">
      <c r="G770" s="6"/>
      <c r="K770" s="8"/>
      <c r="O770" s="8"/>
      <c r="T770" s="8"/>
      <c r="U770" s="6"/>
      <c r="AD770" s="8"/>
      <c r="AG770" s="6"/>
    </row>
    <row r="771" ht="15.75" customHeight="1">
      <c r="G771" s="6"/>
      <c r="K771" s="8"/>
      <c r="O771" s="8"/>
      <c r="T771" s="8"/>
      <c r="U771" s="6"/>
      <c r="AD771" s="8"/>
      <c r="AG771" s="6"/>
    </row>
    <row r="772" ht="15.75" customHeight="1">
      <c r="G772" s="6"/>
      <c r="K772" s="8"/>
      <c r="O772" s="8"/>
      <c r="T772" s="8"/>
      <c r="U772" s="6"/>
      <c r="AD772" s="8"/>
      <c r="AG772" s="6"/>
    </row>
    <row r="773" ht="15.75" customHeight="1">
      <c r="G773" s="6"/>
      <c r="K773" s="8"/>
      <c r="O773" s="8"/>
      <c r="T773" s="8"/>
      <c r="U773" s="6"/>
      <c r="AD773" s="8"/>
      <c r="AG773" s="6"/>
    </row>
    <row r="774" ht="15.75" customHeight="1">
      <c r="G774" s="6"/>
      <c r="K774" s="8"/>
      <c r="O774" s="8"/>
      <c r="T774" s="8"/>
      <c r="U774" s="6"/>
      <c r="AD774" s="8"/>
      <c r="AG774" s="6"/>
    </row>
    <row r="775" ht="15.75" customHeight="1">
      <c r="G775" s="6"/>
      <c r="K775" s="8"/>
      <c r="O775" s="8"/>
      <c r="T775" s="8"/>
      <c r="U775" s="6"/>
      <c r="AD775" s="8"/>
      <c r="AG775" s="6"/>
    </row>
    <row r="776" ht="15.75" customHeight="1">
      <c r="G776" s="6"/>
      <c r="K776" s="8"/>
      <c r="O776" s="8"/>
      <c r="T776" s="8"/>
      <c r="U776" s="6"/>
      <c r="AD776" s="8"/>
      <c r="AG776" s="6"/>
    </row>
    <row r="777" ht="15.75" customHeight="1">
      <c r="G777" s="6"/>
      <c r="K777" s="8"/>
      <c r="O777" s="8"/>
      <c r="T777" s="8"/>
      <c r="U777" s="6"/>
      <c r="AD777" s="8"/>
      <c r="AG777" s="6"/>
    </row>
    <row r="778" ht="15.75" customHeight="1">
      <c r="G778" s="6"/>
      <c r="K778" s="8"/>
      <c r="O778" s="8"/>
      <c r="T778" s="8"/>
      <c r="U778" s="6"/>
      <c r="AD778" s="8"/>
      <c r="AG778" s="6"/>
    </row>
    <row r="779" ht="15.75" customHeight="1">
      <c r="G779" s="6"/>
      <c r="K779" s="8"/>
      <c r="O779" s="8"/>
      <c r="T779" s="8"/>
      <c r="U779" s="6"/>
      <c r="AD779" s="8"/>
      <c r="AG779" s="6"/>
    </row>
    <row r="780" ht="15.75" customHeight="1">
      <c r="G780" s="6"/>
      <c r="K780" s="8"/>
      <c r="O780" s="8"/>
      <c r="T780" s="8"/>
      <c r="U780" s="6"/>
      <c r="AD780" s="8"/>
      <c r="AG780" s="6"/>
    </row>
    <row r="781" ht="15.75" customHeight="1">
      <c r="G781" s="6"/>
      <c r="K781" s="8"/>
      <c r="O781" s="8"/>
      <c r="T781" s="8"/>
      <c r="U781" s="6"/>
      <c r="AD781" s="8"/>
      <c r="AG781" s="6"/>
    </row>
    <row r="782" ht="15.75" customHeight="1">
      <c r="G782" s="6"/>
      <c r="K782" s="8"/>
      <c r="O782" s="8"/>
      <c r="T782" s="8"/>
      <c r="U782" s="6"/>
      <c r="AD782" s="8"/>
      <c r="AG782" s="6"/>
    </row>
    <row r="783" ht="15.75" customHeight="1">
      <c r="G783" s="6"/>
      <c r="K783" s="8"/>
      <c r="O783" s="8"/>
      <c r="T783" s="8"/>
      <c r="U783" s="6"/>
      <c r="AD783" s="8"/>
      <c r="AG783" s="6"/>
    </row>
    <row r="784" ht="15.75" customHeight="1">
      <c r="G784" s="6"/>
      <c r="K784" s="8"/>
      <c r="O784" s="8"/>
      <c r="T784" s="8"/>
      <c r="U784" s="6"/>
      <c r="AD784" s="8"/>
      <c r="AG784" s="6"/>
    </row>
    <row r="785" ht="15.75" customHeight="1">
      <c r="G785" s="6"/>
      <c r="K785" s="8"/>
      <c r="O785" s="8"/>
      <c r="T785" s="8"/>
      <c r="U785" s="6"/>
      <c r="AD785" s="8"/>
      <c r="AG785" s="6"/>
    </row>
    <row r="786" ht="15.75" customHeight="1">
      <c r="G786" s="6"/>
      <c r="K786" s="8"/>
      <c r="O786" s="8"/>
      <c r="T786" s="8"/>
      <c r="U786" s="6"/>
      <c r="AD786" s="8"/>
      <c r="AG786" s="6"/>
    </row>
    <row r="787" ht="15.75" customHeight="1">
      <c r="G787" s="6"/>
      <c r="K787" s="8"/>
      <c r="O787" s="8"/>
      <c r="T787" s="8"/>
      <c r="U787" s="6"/>
      <c r="AD787" s="8"/>
      <c r="AG787" s="6"/>
    </row>
    <row r="788" ht="15.75" customHeight="1">
      <c r="G788" s="6"/>
      <c r="K788" s="8"/>
      <c r="O788" s="8"/>
      <c r="T788" s="8"/>
      <c r="U788" s="6"/>
      <c r="AD788" s="8"/>
      <c r="AG788" s="6"/>
    </row>
    <row r="789" ht="15.75" customHeight="1">
      <c r="G789" s="6"/>
      <c r="K789" s="8"/>
      <c r="O789" s="8"/>
      <c r="T789" s="8"/>
      <c r="U789" s="6"/>
      <c r="AD789" s="8"/>
      <c r="AG789" s="6"/>
    </row>
    <row r="790" ht="15.75" customHeight="1">
      <c r="G790" s="6"/>
      <c r="K790" s="8"/>
      <c r="O790" s="8"/>
      <c r="T790" s="8"/>
      <c r="U790" s="6"/>
      <c r="AD790" s="8"/>
      <c r="AG790" s="6"/>
    </row>
    <row r="791" ht="15.75" customHeight="1">
      <c r="G791" s="6"/>
      <c r="K791" s="8"/>
      <c r="O791" s="8"/>
      <c r="T791" s="8"/>
      <c r="U791" s="6"/>
      <c r="AD791" s="8"/>
      <c r="AG791" s="6"/>
    </row>
    <row r="792" ht="15.75" customHeight="1">
      <c r="G792" s="6"/>
      <c r="K792" s="8"/>
      <c r="O792" s="8"/>
      <c r="T792" s="8"/>
      <c r="U792" s="6"/>
      <c r="AD792" s="8"/>
      <c r="AG792" s="6"/>
    </row>
    <row r="793" ht="15.75" customHeight="1">
      <c r="G793" s="6"/>
      <c r="K793" s="8"/>
      <c r="O793" s="8"/>
      <c r="T793" s="8"/>
      <c r="U793" s="6"/>
      <c r="AD793" s="8"/>
      <c r="AG793" s="6"/>
    </row>
    <row r="794" ht="15.75" customHeight="1">
      <c r="G794" s="6"/>
      <c r="K794" s="8"/>
      <c r="O794" s="8"/>
      <c r="T794" s="8"/>
      <c r="U794" s="6"/>
      <c r="AD794" s="8"/>
      <c r="AG794" s="6"/>
    </row>
    <row r="795" ht="15.75" customHeight="1">
      <c r="G795" s="6"/>
      <c r="K795" s="8"/>
      <c r="O795" s="8"/>
      <c r="T795" s="8"/>
      <c r="U795" s="6"/>
      <c r="AD795" s="8"/>
      <c r="AG795" s="6"/>
    </row>
    <row r="796" ht="15.75" customHeight="1">
      <c r="G796" s="6"/>
      <c r="K796" s="8"/>
      <c r="O796" s="8"/>
      <c r="T796" s="8"/>
      <c r="U796" s="6"/>
      <c r="AD796" s="8"/>
      <c r="AG796" s="6"/>
    </row>
    <row r="797" ht="15.75" customHeight="1">
      <c r="G797" s="6"/>
      <c r="K797" s="8"/>
      <c r="O797" s="8"/>
      <c r="T797" s="8"/>
      <c r="U797" s="6"/>
      <c r="AD797" s="8"/>
      <c r="AG797" s="6"/>
    </row>
    <row r="798" ht="15.75" customHeight="1">
      <c r="G798" s="6"/>
      <c r="K798" s="8"/>
      <c r="O798" s="8"/>
      <c r="T798" s="8"/>
      <c r="U798" s="6"/>
      <c r="AD798" s="8"/>
      <c r="AG798" s="6"/>
    </row>
    <row r="799" ht="15.75" customHeight="1">
      <c r="G799" s="6"/>
      <c r="K799" s="8"/>
      <c r="O799" s="8"/>
      <c r="T799" s="8"/>
      <c r="U799" s="6"/>
      <c r="AD799" s="8"/>
      <c r="AG799" s="6"/>
    </row>
    <row r="800" ht="15.75" customHeight="1">
      <c r="G800" s="6"/>
      <c r="K800" s="8"/>
      <c r="O800" s="8"/>
      <c r="T800" s="8"/>
      <c r="U800" s="6"/>
      <c r="AD800" s="8"/>
      <c r="AG800" s="6"/>
    </row>
    <row r="801" ht="15.75" customHeight="1">
      <c r="G801" s="6"/>
      <c r="K801" s="8"/>
      <c r="O801" s="8"/>
      <c r="T801" s="8"/>
      <c r="U801" s="6"/>
      <c r="AD801" s="8"/>
      <c r="AG801" s="6"/>
    </row>
    <row r="802" ht="15.75" customHeight="1">
      <c r="G802" s="6"/>
      <c r="K802" s="8"/>
      <c r="O802" s="8"/>
      <c r="T802" s="8"/>
      <c r="U802" s="6"/>
      <c r="AD802" s="8"/>
      <c r="AG802" s="6"/>
    </row>
    <row r="803" ht="15.75" customHeight="1">
      <c r="G803" s="6"/>
      <c r="K803" s="8"/>
      <c r="O803" s="8"/>
      <c r="T803" s="8"/>
      <c r="U803" s="6"/>
      <c r="AD803" s="8"/>
      <c r="AG803" s="6"/>
    </row>
    <row r="804" ht="15.75" customHeight="1">
      <c r="G804" s="6"/>
      <c r="K804" s="8"/>
      <c r="O804" s="8"/>
      <c r="T804" s="8"/>
      <c r="U804" s="6"/>
      <c r="AD804" s="8"/>
      <c r="AG804" s="6"/>
    </row>
    <row r="805" ht="15.75" customHeight="1">
      <c r="G805" s="6"/>
      <c r="K805" s="8"/>
      <c r="O805" s="8"/>
      <c r="T805" s="8"/>
      <c r="U805" s="6"/>
      <c r="AD805" s="8"/>
      <c r="AG805" s="6"/>
    </row>
    <row r="806" ht="15.75" customHeight="1">
      <c r="G806" s="6"/>
      <c r="K806" s="8"/>
      <c r="O806" s="8"/>
      <c r="T806" s="8"/>
      <c r="U806" s="6"/>
      <c r="AD806" s="8"/>
      <c r="AG806" s="6"/>
    </row>
    <row r="807" ht="15.75" customHeight="1">
      <c r="G807" s="6"/>
      <c r="K807" s="8"/>
      <c r="O807" s="8"/>
      <c r="T807" s="8"/>
      <c r="U807" s="6"/>
      <c r="AD807" s="8"/>
      <c r="AG807" s="6"/>
    </row>
    <row r="808" ht="15.75" customHeight="1">
      <c r="G808" s="6"/>
      <c r="K808" s="8"/>
      <c r="O808" s="8"/>
      <c r="T808" s="8"/>
      <c r="U808" s="6"/>
      <c r="AD808" s="8"/>
      <c r="AG808" s="6"/>
    </row>
    <row r="809" ht="15.75" customHeight="1">
      <c r="G809" s="6"/>
      <c r="K809" s="8"/>
      <c r="O809" s="8"/>
      <c r="T809" s="8"/>
      <c r="U809" s="6"/>
      <c r="AD809" s="8"/>
      <c r="AG809" s="6"/>
    </row>
    <row r="810" ht="15.75" customHeight="1">
      <c r="G810" s="6"/>
      <c r="K810" s="8"/>
      <c r="O810" s="8"/>
      <c r="T810" s="8"/>
      <c r="U810" s="6"/>
      <c r="AD810" s="8"/>
      <c r="AG810" s="6"/>
    </row>
    <row r="811" ht="15.75" customHeight="1">
      <c r="G811" s="6"/>
      <c r="K811" s="8"/>
      <c r="O811" s="8"/>
      <c r="T811" s="8"/>
      <c r="U811" s="6"/>
      <c r="AD811" s="8"/>
      <c r="AG811" s="6"/>
    </row>
    <row r="812" ht="15.75" customHeight="1">
      <c r="G812" s="6"/>
      <c r="K812" s="8"/>
      <c r="O812" s="8"/>
      <c r="T812" s="8"/>
      <c r="U812" s="6"/>
      <c r="AD812" s="8"/>
      <c r="AG812" s="6"/>
    </row>
    <row r="813" ht="15.75" customHeight="1">
      <c r="G813" s="6"/>
      <c r="K813" s="8"/>
      <c r="O813" s="8"/>
      <c r="T813" s="8"/>
      <c r="U813" s="6"/>
      <c r="AD813" s="8"/>
      <c r="AG813" s="6"/>
    </row>
    <row r="814" ht="15.75" customHeight="1">
      <c r="G814" s="6"/>
      <c r="K814" s="8"/>
      <c r="O814" s="8"/>
      <c r="T814" s="8"/>
      <c r="U814" s="6"/>
      <c r="AD814" s="8"/>
      <c r="AG814" s="6"/>
    </row>
    <row r="815" ht="15.75" customHeight="1">
      <c r="G815" s="6"/>
      <c r="K815" s="8"/>
      <c r="O815" s="8"/>
      <c r="T815" s="8"/>
      <c r="U815" s="6"/>
      <c r="AD815" s="8"/>
      <c r="AG815" s="6"/>
    </row>
    <row r="816" ht="15.75" customHeight="1">
      <c r="G816" s="6"/>
      <c r="K816" s="8"/>
      <c r="O816" s="8"/>
      <c r="T816" s="8"/>
      <c r="U816" s="6"/>
      <c r="AD816" s="8"/>
      <c r="AG816" s="6"/>
    </row>
    <row r="817" ht="15.75" customHeight="1">
      <c r="G817" s="6"/>
      <c r="K817" s="8"/>
      <c r="O817" s="8"/>
      <c r="T817" s="8"/>
      <c r="U817" s="6"/>
      <c r="AD817" s="8"/>
      <c r="AG817" s="6"/>
    </row>
    <row r="818" ht="15.75" customHeight="1">
      <c r="G818" s="6"/>
      <c r="K818" s="8"/>
      <c r="O818" s="8"/>
      <c r="T818" s="8"/>
      <c r="U818" s="6"/>
      <c r="AD818" s="8"/>
      <c r="AG818" s="6"/>
    </row>
    <row r="819" ht="15.75" customHeight="1">
      <c r="G819" s="6"/>
      <c r="K819" s="8"/>
      <c r="O819" s="8"/>
      <c r="T819" s="8"/>
      <c r="U819" s="6"/>
      <c r="AD819" s="8"/>
      <c r="AG819" s="6"/>
    </row>
    <row r="820" ht="15.75" customHeight="1">
      <c r="G820" s="6"/>
      <c r="K820" s="8"/>
      <c r="O820" s="8"/>
      <c r="T820" s="8"/>
      <c r="U820" s="6"/>
      <c r="AD820" s="8"/>
      <c r="AG820" s="6"/>
    </row>
    <row r="821" ht="15.75" customHeight="1">
      <c r="G821" s="6"/>
      <c r="K821" s="8"/>
      <c r="O821" s="8"/>
      <c r="T821" s="8"/>
      <c r="U821" s="6"/>
      <c r="AD821" s="8"/>
      <c r="AG821" s="6"/>
    </row>
    <row r="822" ht="15.75" customHeight="1">
      <c r="G822" s="6"/>
      <c r="K822" s="8"/>
      <c r="O822" s="8"/>
      <c r="T822" s="8"/>
      <c r="U822" s="6"/>
      <c r="AD822" s="8"/>
      <c r="AG822" s="6"/>
    </row>
    <row r="823" ht="15.75" customHeight="1">
      <c r="G823" s="6"/>
      <c r="K823" s="8"/>
      <c r="O823" s="8"/>
      <c r="T823" s="8"/>
      <c r="U823" s="6"/>
      <c r="AD823" s="8"/>
      <c r="AG823" s="6"/>
    </row>
    <row r="824" ht="15.75" customHeight="1">
      <c r="G824" s="6"/>
      <c r="K824" s="8"/>
      <c r="O824" s="8"/>
      <c r="T824" s="8"/>
      <c r="U824" s="6"/>
      <c r="AD824" s="8"/>
      <c r="AG824" s="6"/>
    </row>
    <row r="825" ht="15.75" customHeight="1">
      <c r="G825" s="6"/>
      <c r="K825" s="8"/>
      <c r="O825" s="8"/>
      <c r="T825" s="8"/>
      <c r="U825" s="6"/>
      <c r="AD825" s="8"/>
      <c r="AG825" s="6"/>
    </row>
    <row r="826" ht="15.75" customHeight="1">
      <c r="G826" s="6"/>
      <c r="K826" s="8"/>
      <c r="O826" s="8"/>
      <c r="T826" s="8"/>
      <c r="U826" s="6"/>
      <c r="AD826" s="8"/>
      <c r="AG826" s="6"/>
    </row>
    <row r="827" ht="15.75" customHeight="1">
      <c r="G827" s="6"/>
      <c r="K827" s="8"/>
      <c r="O827" s="8"/>
      <c r="T827" s="8"/>
      <c r="U827" s="6"/>
      <c r="AD827" s="8"/>
      <c r="AG827" s="6"/>
    </row>
    <row r="828" ht="15.75" customHeight="1">
      <c r="G828" s="6"/>
      <c r="K828" s="8"/>
      <c r="O828" s="8"/>
      <c r="T828" s="8"/>
      <c r="U828" s="6"/>
      <c r="AD828" s="8"/>
      <c r="AG828" s="6"/>
    </row>
    <row r="829" ht="15.75" customHeight="1">
      <c r="G829" s="6"/>
      <c r="K829" s="8"/>
      <c r="O829" s="8"/>
      <c r="T829" s="8"/>
      <c r="U829" s="6"/>
      <c r="AD829" s="8"/>
      <c r="AG829" s="6"/>
    </row>
    <row r="830" ht="15.75" customHeight="1">
      <c r="G830" s="6"/>
      <c r="K830" s="8"/>
      <c r="O830" s="8"/>
      <c r="T830" s="8"/>
      <c r="U830" s="6"/>
      <c r="AD830" s="8"/>
      <c r="AG830" s="6"/>
    </row>
    <row r="831" ht="15.75" customHeight="1">
      <c r="G831" s="6"/>
      <c r="K831" s="8"/>
      <c r="O831" s="8"/>
      <c r="T831" s="8"/>
      <c r="U831" s="6"/>
      <c r="AD831" s="8"/>
      <c r="AG831" s="6"/>
    </row>
    <row r="832" ht="15.75" customHeight="1">
      <c r="G832" s="6"/>
      <c r="K832" s="8"/>
      <c r="O832" s="8"/>
      <c r="T832" s="8"/>
      <c r="U832" s="6"/>
      <c r="AD832" s="8"/>
      <c r="AG832" s="6"/>
    </row>
    <row r="833" ht="15.75" customHeight="1">
      <c r="G833" s="6"/>
      <c r="K833" s="8"/>
      <c r="O833" s="8"/>
      <c r="T833" s="8"/>
      <c r="U833" s="6"/>
      <c r="AD833" s="8"/>
      <c r="AG833" s="6"/>
    </row>
    <row r="834" ht="15.75" customHeight="1">
      <c r="G834" s="6"/>
      <c r="K834" s="8"/>
      <c r="O834" s="8"/>
      <c r="T834" s="8"/>
      <c r="U834" s="6"/>
      <c r="AD834" s="8"/>
      <c r="AG834" s="6"/>
    </row>
    <row r="835" ht="15.75" customHeight="1">
      <c r="G835" s="6"/>
      <c r="K835" s="8"/>
      <c r="O835" s="8"/>
      <c r="T835" s="8"/>
      <c r="U835" s="6"/>
      <c r="AD835" s="8"/>
      <c r="AG835" s="6"/>
    </row>
    <row r="836" ht="15.75" customHeight="1">
      <c r="G836" s="6"/>
      <c r="K836" s="8"/>
      <c r="O836" s="8"/>
      <c r="T836" s="8"/>
      <c r="U836" s="6"/>
      <c r="AD836" s="8"/>
      <c r="AG836" s="6"/>
    </row>
    <row r="837" ht="15.75" customHeight="1">
      <c r="G837" s="6"/>
      <c r="K837" s="8"/>
      <c r="O837" s="8"/>
      <c r="T837" s="8"/>
      <c r="U837" s="6"/>
      <c r="AD837" s="8"/>
      <c r="AG837" s="6"/>
    </row>
    <row r="838" ht="15.75" customHeight="1">
      <c r="G838" s="6"/>
      <c r="K838" s="8"/>
      <c r="O838" s="8"/>
      <c r="T838" s="8"/>
      <c r="U838" s="6"/>
      <c r="AD838" s="8"/>
      <c r="AG838" s="6"/>
    </row>
    <row r="839" ht="15.75" customHeight="1">
      <c r="G839" s="6"/>
      <c r="K839" s="8"/>
      <c r="O839" s="8"/>
      <c r="T839" s="8"/>
      <c r="U839" s="6"/>
      <c r="AD839" s="8"/>
      <c r="AG839" s="6"/>
    </row>
    <row r="840" ht="15.75" customHeight="1">
      <c r="G840" s="6"/>
      <c r="K840" s="8"/>
      <c r="O840" s="8"/>
      <c r="T840" s="8"/>
      <c r="U840" s="6"/>
      <c r="AD840" s="8"/>
      <c r="AG840" s="6"/>
    </row>
    <row r="841" ht="15.75" customHeight="1">
      <c r="G841" s="6"/>
      <c r="K841" s="8"/>
      <c r="O841" s="8"/>
      <c r="T841" s="8"/>
      <c r="U841" s="6"/>
      <c r="AD841" s="8"/>
      <c r="AG841" s="6"/>
    </row>
    <row r="842" ht="15.75" customHeight="1">
      <c r="G842" s="6"/>
      <c r="K842" s="8"/>
      <c r="O842" s="8"/>
      <c r="T842" s="8"/>
      <c r="U842" s="6"/>
      <c r="AD842" s="8"/>
      <c r="AG842" s="6"/>
    </row>
    <row r="843" ht="15.75" customHeight="1">
      <c r="G843" s="6"/>
      <c r="K843" s="8"/>
      <c r="O843" s="8"/>
      <c r="T843" s="8"/>
      <c r="U843" s="6"/>
      <c r="AD843" s="8"/>
      <c r="AG843" s="6"/>
    </row>
    <row r="844" ht="15.75" customHeight="1">
      <c r="G844" s="6"/>
      <c r="K844" s="8"/>
      <c r="O844" s="8"/>
      <c r="T844" s="8"/>
      <c r="U844" s="6"/>
      <c r="AD844" s="8"/>
      <c r="AG844" s="6"/>
    </row>
    <row r="845" ht="15.75" customHeight="1">
      <c r="G845" s="6"/>
      <c r="K845" s="8"/>
      <c r="O845" s="8"/>
      <c r="T845" s="8"/>
      <c r="U845" s="6"/>
      <c r="AD845" s="8"/>
      <c r="AG845" s="6"/>
    </row>
    <row r="846" ht="15.75" customHeight="1">
      <c r="G846" s="6"/>
      <c r="K846" s="8"/>
      <c r="O846" s="8"/>
      <c r="T846" s="8"/>
      <c r="U846" s="6"/>
      <c r="AD846" s="8"/>
      <c r="AG846" s="6"/>
    </row>
    <row r="847" ht="15.75" customHeight="1">
      <c r="G847" s="6"/>
      <c r="K847" s="8"/>
      <c r="O847" s="8"/>
      <c r="T847" s="8"/>
      <c r="U847" s="6"/>
      <c r="AD847" s="8"/>
      <c r="AG847" s="6"/>
    </row>
    <row r="848" ht="15.75" customHeight="1">
      <c r="G848" s="6"/>
      <c r="K848" s="8"/>
      <c r="O848" s="8"/>
      <c r="T848" s="8"/>
      <c r="U848" s="6"/>
      <c r="AD848" s="8"/>
      <c r="AG848" s="6"/>
    </row>
    <row r="849" ht="15.75" customHeight="1">
      <c r="G849" s="6"/>
      <c r="K849" s="8"/>
      <c r="O849" s="8"/>
      <c r="T849" s="8"/>
      <c r="U849" s="6"/>
      <c r="AD849" s="8"/>
      <c r="AG849" s="6"/>
    </row>
    <row r="850" ht="15.75" customHeight="1">
      <c r="G850" s="6"/>
      <c r="K850" s="8"/>
      <c r="O850" s="8"/>
      <c r="T850" s="8"/>
      <c r="U850" s="6"/>
      <c r="AD850" s="8"/>
      <c r="AG850" s="6"/>
    </row>
    <row r="851" ht="15.75" customHeight="1">
      <c r="G851" s="6"/>
      <c r="K851" s="8"/>
      <c r="O851" s="8"/>
      <c r="T851" s="8"/>
      <c r="U851" s="6"/>
      <c r="AD851" s="8"/>
      <c r="AG851" s="6"/>
    </row>
    <row r="852" ht="15.75" customHeight="1">
      <c r="G852" s="6"/>
      <c r="K852" s="8"/>
      <c r="O852" s="8"/>
      <c r="T852" s="8"/>
      <c r="U852" s="6"/>
      <c r="AD852" s="8"/>
      <c r="AG852" s="6"/>
    </row>
    <row r="853" ht="15.75" customHeight="1">
      <c r="G853" s="6"/>
      <c r="K853" s="8"/>
      <c r="O853" s="8"/>
      <c r="T853" s="8"/>
      <c r="U853" s="6"/>
      <c r="AD853" s="8"/>
      <c r="AG853" s="6"/>
    </row>
    <row r="854" ht="15.75" customHeight="1">
      <c r="G854" s="6"/>
      <c r="K854" s="8"/>
      <c r="O854" s="8"/>
      <c r="T854" s="8"/>
      <c r="U854" s="6"/>
      <c r="AD854" s="8"/>
      <c r="AG854" s="6"/>
    </row>
    <row r="855" ht="15.75" customHeight="1">
      <c r="G855" s="6"/>
      <c r="K855" s="8"/>
      <c r="O855" s="8"/>
      <c r="T855" s="8"/>
      <c r="U855" s="6"/>
      <c r="AD855" s="8"/>
      <c r="AG855" s="6"/>
    </row>
    <row r="856" ht="15.75" customHeight="1">
      <c r="G856" s="6"/>
      <c r="K856" s="8"/>
      <c r="O856" s="8"/>
      <c r="T856" s="8"/>
      <c r="U856" s="6"/>
      <c r="AD856" s="8"/>
      <c r="AG856" s="6"/>
    </row>
    <row r="857" ht="15.75" customHeight="1">
      <c r="G857" s="6"/>
      <c r="K857" s="8"/>
      <c r="O857" s="8"/>
      <c r="T857" s="8"/>
      <c r="U857" s="6"/>
      <c r="AD857" s="8"/>
      <c r="AG857" s="6"/>
    </row>
    <row r="858" ht="15.75" customHeight="1">
      <c r="G858" s="6"/>
      <c r="K858" s="8"/>
      <c r="O858" s="8"/>
      <c r="T858" s="8"/>
      <c r="U858" s="6"/>
      <c r="AD858" s="8"/>
      <c r="AG858" s="6"/>
    </row>
    <row r="859" ht="15.75" customHeight="1">
      <c r="G859" s="6"/>
      <c r="K859" s="8"/>
      <c r="O859" s="8"/>
      <c r="T859" s="8"/>
      <c r="U859" s="6"/>
      <c r="AD859" s="8"/>
      <c r="AG859" s="6"/>
    </row>
    <row r="860" ht="15.75" customHeight="1">
      <c r="G860" s="6"/>
      <c r="K860" s="8"/>
      <c r="O860" s="8"/>
      <c r="T860" s="8"/>
      <c r="U860" s="6"/>
      <c r="AD860" s="8"/>
      <c r="AG860" s="6"/>
    </row>
    <row r="861" ht="15.75" customHeight="1">
      <c r="G861" s="6"/>
      <c r="K861" s="8"/>
      <c r="O861" s="8"/>
      <c r="T861" s="8"/>
      <c r="U861" s="6"/>
      <c r="AD861" s="8"/>
      <c r="AG861" s="6"/>
    </row>
    <row r="862" ht="15.75" customHeight="1">
      <c r="G862" s="6"/>
      <c r="K862" s="8"/>
      <c r="O862" s="8"/>
      <c r="T862" s="8"/>
      <c r="U862" s="6"/>
      <c r="AD862" s="8"/>
      <c r="AG862" s="6"/>
    </row>
    <row r="863" ht="15.75" customHeight="1">
      <c r="G863" s="6"/>
      <c r="K863" s="8"/>
      <c r="O863" s="8"/>
      <c r="T863" s="8"/>
      <c r="U863" s="6"/>
      <c r="AD863" s="8"/>
      <c r="AG863" s="6"/>
    </row>
    <row r="864" ht="15.75" customHeight="1">
      <c r="G864" s="6"/>
      <c r="K864" s="8"/>
      <c r="O864" s="8"/>
      <c r="T864" s="8"/>
      <c r="U864" s="6"/>
      <c r="AD864" s="8"/>
      <c r="AG864" s="6"/>
    </row>
    <row r="865" ht="15.75" customHeight="1">
      <c r="G865" s="6"/>
      <c r="K865" s="8"/>
      <c r="O865" s="8"/>
      <c r="T865" s="8"/>
      <c r="U865" s="6"/>
      <c r="AD865" s="8"/>
      <c r="AG865" s="6"/>
    </row>
    <row r="866" ht="15.75" customHeight="1">
      <c r="G866" s="6"/>
      <c r="K866" s="8"/>
      <c r="O866" s="8"/>
      <c r="T866" s="8"/>
      <c r="U866" s="6"/>
      <c r="AD866" s="8"/>
      <c r="AG866" s="6"/>
    </row>
    <row r="867" ht="15.75" customHeight="1">
      <c r="G867" s="6"/>
      <c r="K867" s="8"/>
      <c r="O867" s="8"/>
      <c r="T867" s="8"/>
      <c r="U867" s="6"/>
      <c r="AD867" s="8"/>
      <c r="AG867" s="6"/>
    </row>
    <row r="868" ht="15.75" customHeight="1">
      <c r="G868" s="6"/>
      <c r="K868" s="8"/>
      <c r="O868" s="8"/>
      <c r="T868" s="8"/>
      <c r="U868" s="6"/>
      <c r="AD868" s="8"/>
      <c r="AG868" s="6"/>
    </row>
    <row r="869" ht="15.75" customHeight="1">
      <c r="G869" s="6"/>
      <c r="K869" s="8"/>
      <c r="O869" s="8"/>
      <c r="T869" s="8"/>
      <c r="U869" s="6"/>
      <c r="AD869" s="8"/>
      <c r="AG869" s="6"/>
    </row>
    <row r="870" ht="15.75" customHeight="1">
      <c r="G870" s="6"/>
      <c r="K870" s="8"/>
      <c r="O870" s="8"/>
      <c r="T870" s="8"/>
      <c r="U870" s="6"/>
      <c r="AD870" s="8"/>
      <c r="AG870" s="6"/>
    </row>
    <row r="871" ht="15.75" customHeight="1">
      <c r="G871" s="6"/>
      <c r="K871" s="8"/>
      <c r="O871" s="8"/>
      <c r="T871" s="8"/>
      <c r="U871" s="6"/>
      <c r="AD871" s="8"/>
      <c r="AG871" s="6"/>
    </row>
    <row r="872" ht="15.75" customHeight="1">
      <c r="G872" s="6"/>
      <c r="K872" s="8"/>
      <c r="O872" s="8"/>
      <c r="T872" s="8"/>
      <c r="U872" s="6"/>
      <c r="AD872" s="8"/>
      <c r="AG872" s="6"/>
    </row>
    <row r="873" ht="15.75" customHeight="1">
      <c r="G873" s="6"/>
      <c r="K873" s="8"/>
      <c r="O873" s="8"/>
      <c r="T873" s="8"/>
      <c r="U873" s="6"/>
      <c r="AD873" s="8"/>
      <c r="AG873" s="6"/>
    </row>
    <row r="874" ht="15.75" customHeight="1">
      <c r="G874" s="6"/>
      <c r="K874" s="8"/>
      <c r="O874" s="8"/>
      <c r="T874" s="8"/>
      <c r="U874" s="6"/>
      <c r="AD874" s="8"/>
      <c r="AG874" s="6"/>
    </row>
    <row r="875" ht="15.75" customHeight="1">
      <c r="G875" s="6"/>
      <c r="K875" s="8"/>
      <c r="O875" s="8"/>
      <c r="T875" s="8"/>
      <c r="U875" s="6"/>
      <c r="AD875" s="8"/>
      <c r="AG875" s="6"/>
    </row>
    <row r="876" ht="15.75" customHeight="1">
      <c r="G876" s="6"/>
      <c r="K876" s="8"/>
      <c r="O876" s="8"/>
      <c r="T876" s="8"/>
      <c r="U876" s="6"/>
      <c r="AD876" s="8"/>
      <c r="AG876" s="6"/>
    </row>
    <row r="877" ht="15.75" customHeight="1">
      <c r="G877" s="6"/>
      <c r="K877" s="8"/>
      <c r="O877" s="8"/>
      <c r="T877" s="8"/>
      <c r="U877" s="6"/>
      <c r="AD877" s="8"/>
      <c r="AG877" s="6"/>
    </row>
    <row r="878" ht="15.75" customHeight="1">
      <c r="G878" s="6"/>
      <c r="K878" s="8"/>
      <c r="O878" s="8"/>
      <c r="T878" s="8"/>
      <c r="U878" s="6"/>
      <c r="AD878" s="8"/>
      <c r="AG878" s="6"/>
    </row>
    <row r="879" ht="15.75" customHeight="1">
      <c r="G879" s="6"/>
      <c r="K879" s="8"/>
      <c r="O879" s="8"/>
      <c r="T879" s="8"/>
      <c r="U879" s="6"/>
      <c r="AD879" s="8"/>
      <c r="AG879" s="6"/>
    </row>
    <row r="880" ht="15.75" customHeight="1">
      <c r="G880" s="6"/>
      <c r="K880" s="8"/>
      <c r="O880" s="8"/>
      <c r="T880" s="8"/>
      <c r="U880" s="6"/>
      <c r="AD880" s="8"/>
      <c r="AG880" s="6"/>
    </row>
    <row r="881" ht="15.75" customHeight="1">
      <c r="G881" s="6"/>
      <c r="K881" s="8"/>
      <c r="O881" s="8"/>
      <c r="T881" s="8"/>
      <c r="U881" s="6"/>
      <c r="AD881" s="8"/>
      <c r="AG881" s="6"/>
    </row>
    <row r="882" ht="15.75" customHeight="1">
      <c r="G882" s="6"/>
      <c r="K882" s="8"/>
      <c r="O882" s="8"/>
      <c r="T882" s="8"/>
      <c r="U882" s="6"/>
      <c r="AD882" s="8"/>
      <c r="AG882" s="6"/>
    </row>
    <row r="883" ht="15.75" customHeight="1">
      <c r="G883" s="6"/>
      <c r="K883" s="8"/>
      <c r="O883" s="8"/>
      <c r="T883" s="8"/>
      <c r="U883" s="6"/>
      <c r="AD883" s="8"/>
      <c r="AG883" s="6"/>
    </row>
    <row r="884" ht="15.75" customHeight="1">
      <c r="G884" s="6"/>
      <c r="K884" s="8"/>
      <c r="O884" s="8"/>
      <c r="T884" s="8"/>
      <c r="U884" s="6"/>
      <c r="AD884" s="8"/>
      <c r="AG884" s="6"/>
    </row>
    <row r="885" ht="15.75" customHeight="1">
      <c r="G885" s="6"/>
      <c r="K885" s="8"/>
      <c r="O885" s="8"/>
      <c r="T885" s="8"/>
      <c r="U885" s="6"/>
      <c r="AD885" s="8"/>
      <c r="AG885" s="6"/>
    </row>
    <row r="886" ht="15.75" customHeight="1">
      <c r="G886" s="6"/>
      <c r="K886" s="8"/>
      <c r="O886" s="8"/>
      <c r="T886" s="8"/>
      <c r="U886" s="6"/>
      <c r="AD886" s="8"/>
      <c r="AG886" s="6"/>
    </row>
    <row r="887" ht="15.75" customHeight="1">
      <c r="G887" s="6"/>
      <c r="K887" s="8"/>
      <c r="O887" s="8"/>
      <c r="T887" s="8"/>
      <c r="U887" s="6"/>
      <c r="AD887" s="8"/>
      <c r="AG887" s="6"/>
    </row>
    <row r="888" ht="15.75" customHeight="1">
      <c r="G888" s="6"/>
      <c r="K888" s="8"/>
      <c r="O888" s="8"/>
      <c r="T888" s="8"/>
      <c r="U888" s="6"/>
      <c r="AD888" s="8"/>
      <c r="AG888" s="6"/>
    </row>
    <row r="889" ht="15.75" customHeight="1">
      <c r="G889" s="6"/>
      <c r="K889" s="8"/>
      <c r="O889" s="8"/>
      <c r="T889" s="8"/>
      <c r="U889" s="6"/>
      <c r="AD889" s="8"/>
      <c r="AG889" s="6"/>
    </row>
    <row r="890" ht="15.75" customHeight="1">
      <c r="G890" s="6"/>
      <c r="K890" s="8"/>
      <c r="O890" s="8"/>
      <c r="T890" s="8"/>
      <c r="U890" s="6"/>
      <c r="AD890" s="8"/>
      <c r="AG890" s="6"/>
    </row>
    <row r="891" ht="15.75" customHeight="1">
      <c r="G891" s="6"/>
      <c r="K891" s="8"/>
      <c r="O891" s="8"/>
      <c r="T891" s="8"/>
      <c r="U891" s="6"/>
      <c r="AD891" s="8"/>
      <c r="AG891" s="6"/>
    </row>
    <row r="892" ht="15.75" customHeight="1">
      <c r="G892" s="6"/>
      <c r="K892" s="8"/>
      <c r="O892" s="8"/>
      <c r="T892" s="8"/>
      <c r="U892" s="6"/>
      <c r="AD892" s="8"/>
      <c r="AG892" s="6"/>
    </row>
    <row r="893" ht="15.75" customHeight="1">
      <c r="G893" s="6"/>
      <c r="K893" s="8"/>
      <c r="O893" s="8"/>
      <c r="T893" s="8"/>
      <c r="U893" s="6"/>
      <c r="AD893" s="8"/>
      <c r="AG893" s="6"/>
    </row>
    <row r="894" ht="15.75" customHeight="1">
      <c r="G894" s="6"/>
      <c r="K894" s="8"/>
      <c r="O894" s="8"/>
      <c r="T894" s="8"/>
      <c r="U894" s="6"/>
      <c r="AD894" s="8"/>
      <c r="AG894" s="6"/>
    </row>
    <row r="895" ht="15.75" customHeight="1">
      <c r="G895" s="6"/>
      <c r="K895" s="8"/>
      <c r="O895" s="8"/>
      <c r="T895" s="8"/>
      <c r="U895" s="6"/>
      <c r="AD895" s="8"/>
      <c r="AG895" s="6"/>
    </row>
    <row r="896" ht="15.75" customHeight="1">
      <c r="G896" s="6"/>
      <c r="K896" s="8"/>
      <c r="O896" s="8"/>
      <c r="T896" s="8"/>
      <c r="U896" s="6"/>
      <c r="AD896" s="8"/>
      <c r="AG896" s="6"/>
    </row>
    <row r="897" ht="15.75" customHeight="1">
      <c r="G897" s="6"/>
      <c r="K897" s="8"/>
      <c r="O897" s="8"/>
      <c r="T897" s="8"/>
      <c r="U897" s="6"/>
      <c r="AD897" s="8"/>
      <c r="AG897" s="6"/>
    </row>
    <row r="898" ht="15.75" customHeight="1">
      <c r="G898" s="6"/>
      <c r="K898" s="8"/>
      <c r="O898" s="8"/>
      <c r="T898" s="8"/>
      <c r="U898" s="6"/>
      <c r="AD898" s="8"/>
      <c r="AG898" s="6"/>
    </row>
    <row r="899" ht="15.75" customHeight="1">
      <c r="G899" s="6"/>
      <c r="K899" s="8"/>
      <c r="O899" s="8"/>
      <c r="T899" s="8"/>
      <c r="U899" s="6"/>
      <c r="AD899" s="8"/>
      <c r="AG899" s="6"/>
    </row>
    <row r="900" ht="15.75" customHeight="1">
      <c r="G900" s="6"/>
      <c r="K900" s="8"/>
      <c r="O900" s="8"/>
      <c r="T900" s="8"/>
      <c r="U900" s="6"/>
      <c r="AD900" s="8"/>
      <c r="AG900" s="6"/>
    </row>
    <row r="901" ht="15.75" customHeight="1">
      <c r="G901" s="6"/>
      <c r="K901" s="8"/>
      <c r="O901" s="8"/>
      <c r="T901" s="8"/>
      <c r="U901" s="6"/>
      <c r="AD901" s="8"/>
      <c r="AG901" s="6"/>
    </row>
    <row r="902" ht="15.75" customHeight="1">
      <c r="G902" s="6"/>
      <c r="K902" s="8"/>
      <c r="O902" s="8"/>
      <c r="T902" s="8"/>
      <c r="U902" s="6"/>
      <c r="AD902" s="8"/>
      <c r="AG902" s="6"/>
    </row>
    <row r="903" ht="15.75" customHeight="1">
      <c r="G903" s="6"/>
      <c r="K903" s="8"/>
      <c r="O903" s="8"/>
      <c r="T903" s="8"/>
      <c r="U903" s="6"/>
      <c r="AD903" s="8"/>
      <c r="AG903" s="6"/>
    </row>
    <row r="904" ht="15.75" customHeight="1">
      <c r="G904" s="6"/>
      <c r="K904" s="8"/>
      <c r="O904" s="8"/>
      <c r="T904" s="8"/>
      <c r="U904" s="6"/>
      <c r="AD904" s="8"/>
      <c r="AG904" s="6"/>
    </row>
    <row r="905" ht="15.75" customHeight="1">
      <c r="G905" s="6"/>
      <c r="K905" s="8"/>
      <c r="O905" s="8"/>
      <c r="T905" s="8"/>
      <c r="U905" s="6"/>
      <c r="AD905" s="8"/>
      <c r="AG905" s="6"/>
    </row>
    <row r="906" ht="15.75" customHeight="1">
      <c r="G906" s="6"/>
      <c r="K906" s="8"/>
      <c r="O906" s="8"/>
      <c r="T906" s="8"/>
      <c r="U906" s="6"/>
      <c r="AD906" s="8"/>
      <c r="AG906" s="6"/>
    </row>
    <row r="907" ht="15.75" customHeight="1">
      <c r="G907" s="6"/>
      <c r="K907" s="8"/>
      <c r="O907" s="8"/>
      <c r="T907" s="8"/>
      <c r="U907" s="6"/>
      <c r="AD907" s="8"/>
      <c r="AG907" s="6"/>
    </row>
    <row r="908" ht="15.75" customHeight="1">
      <c r="G908" s="6"/>
      <c r="K908" s="8"/>
      <c r="O908" s="8"/>
      <c r="T908" s="8"/>
      <c r="U908" s="6"/>
      <c r="AD908" s="8"/>
      <c r="AG908" s="6"/>
    </row>
    <row r="909" ht="15.75" customHeight="1">
      <c r="G909" s="6"/>
      <c r="K909" s="8"/>
      <c r="O909" s="8"/>
      <c r="T909" s="8"/>
      <c r="U909" s="6"/>
      <c r="AD909" s="8"/>
      <c r="AG909" s="6"/>
    </row>
    <row r="910" ht="15.75" customHeight="1">
      <c r="G910" s="6"/>
      <c r="K910" s="8"/>
      <c r="O910" s="8"/>
      <c r="T910" s="8"/>
      <c r="U910" s="6"/>
      <c r="AD910" s="8"/>
      <c r="AG910" s="6"/>
    </row>
    <row r="911" ht="15.75" customHeight="1">
      <c r="G911" s="6"/>
      <c r="K911" s="8"/>
      <c r="O911" s="8"/>
      <c r="T911" s="8"/>
      <c r="U911" s="6"/>
      <c r="AD911" s="8"/>
      <c r="AG911" s="6"/>
    </row>
    <row r="912" ht="15.75" customHeight="1">
      <c r="G912" s="6"/>
      <c r="K912" s="8"/>
      <c r="O912" s="8"/>
      <c r="T912" s="8"/>
      <c r="U912" s="6"/>
      <c r="AD912" s="8"/>
      <c r="AG912" s="6"/>
    </row>
    <row r="913" ht="15.75" customHeight="1">
      <c r="G913" s="6"/>
      <c r="K913" s="8"/>
      <c r="O913" s="8"/>
      <c r="T913" s="8"/>
      <c r="U913" s="6"/>
      <c r="AD913" s="8"/>
      <c r="AG913" s="6"/>
    </row>
    <row r="914" ht="15.75" customHeight="1">
      <c r="G914" s="6"/>
      <c r="K914" s="8"/>
      <c r="O914" s="8"/>
      <c r="T914" s="8"/>
      <c r="U914" s="6"/>
      <c r="AD914" s="8"/>
      <c r="AG914" s="6"/>
    </row>
    <row r="915" ht="15.75" customHeight="1">
      <c r="G915" s="6"/>
      <c r="K915" s="8"/>
      <c r="O915" s="8"/>
      <c r="T915" s="8"/>
      <c r="U915" s="6"/>
      <c r="AD915" s="8"/>
      <c r="AG915" s="6"/>
    </row>
    <row r="916" ht="15.75" customHeight="1">
      <c r="G916" s="6"/>
      <c r="K916" s="8"/>
      <c r="O916" s="8"/>
      <c r="T916" s="8"/>
      <c r="U916" s="6"/>
      <c r="AD916" s="8"/>
      <c r="AG916" s="6"/>
    </row>
    <row r="917" ht="15.75" customHeight="1">
      <c r="G917" s="6"/>
      <c r="K917" s="8"/>
      <c r="O917" s="8"/>
      <c r="T917" s="8"/>
      <c r="U917" s="6"/>
      <c r="AD917" s="8"/>
      <c r="AG917" s="6"/>
    </row>
    <row r="918" ht="15.75" customHeight="1">
      <c r="G918" s="6"/>
      <c r="K918" s="8"/>
      <c r="O918" s="8"/>
      <c r="T918" s="8"/>
      <c r="U918" s="6"/>
      <c r="AD918" s="8"/>
      <c r="AG918" s="6"/>
    </row>
    <row r="919" ht="15.75" customHeight="1">
      <c r="G919" s="6"/>
      <c r="K919" s="8"/>
      <c r="O919" s="8"/>
      <c r="T919" s="8"/>
      <c r="U919" s="6"/>
      <c r="AD919" s="8"/>
      <c r="AG919" s="6"/>
    </row>
    <row r="920" ht="15.75" customHeight="1">
      <c r="G920" s="6"/>
      <c r="K920" s="8"/>
      <c r="O920" s="8"/>
      <c r="T920" s="8"/>
      <c r="U920" s="6"/>
      <c r="AD920" s="8"/>
      <c r="AG920" s="6"/>
    </row>
    <row r="921" ht="15.75" customHeight="1">
      <c r="G921" s="6"/>
      <c r="K921" s="8"/>
      <c r="O921" s="8"/>
      <c r="T921" s="8"/>
      <c r="U921" s="6"/>
      <c r="AD921" s="8"/>
      <c r="AG921" s="6"/>
    </row>
    <row r="922" ht="15.75" customHeight="1">
      <c r="G922" s="6"/>
      <c r="K922" s="8"/>
      <c r="O922" s="8"/>
      <c r="T922" s="8"/>
      <c r="U922" s="6"/>
      <c r="AD922" s="8"/>
      <c r="AG922" s="6"/>
    </row>
    <row r="923" ht="15.75" customHeight="1">
      <c r="G923" s="6"/>
      <c r="K923" s="8"/>
      <c r="O923" s="8"/>
      <c r="T923" s="8"/>
      <c r="U923" s="6"/>
      <c r="AD923" s="8"/>
      <c r="AG923" s="6"/>
    </row>
    <row r="924" ht="15.75" customHeight="1">
      <c r="G924" s="6"/>
      <c r="K924" s="8"/>
      <c r="O924" s="8"/>
      <c r="T924" s="8"/>
      <c r="U924" s="6"/>
      <c r="AD924" s="8"/>
      <c r="AG924" s="6"/>
    </row>
    <row r="925" ht="15.75" customHeight="1">
      <c r="G925" s="6"/>
      <c r="K925" s="8"/>
      <c r="O925" s="8"/>
      <c r="T925" s="8"/>
      <c r="U925" s="6"/>
      <c r="AD925" s="8"/>
      <c r="AG925" s="6"/>
    </row>
    <row r="926" ht="15.75" customHeight="1">
      <c r="G926" s="6"/>
      <c r="K926" s="8"/>
      <c r="O926" s="8"/>
      <c r="T926" s="8"/>
      <c r="U926" s="6"/>
      <c r="AD926" s="8"/>
      <c r="AG926" s="6"/>
    </row>
    <row r="927" ht="15.75" customHeight="1">
      <c r="G927" s="6"/>
      <c r="K927" s="8"/>
      <c r="O927" s="8"/>
      <c r="T927" s="8"/>
      <c r="U927" s="6"/>
      <c r="AD927" s="8"/>
      <c r="AG927" s="6"/>
    </row>
    <row r="928" ht="15.75" customHeight="1">
      <c r="G928" s="6"/>
      <c r="K928" s="8"/>
      <c r="O928" s="8"/>
      <c r="T928" s="8"/>
      <c r="U928" s="6"/>
      <c r="AD928" s="8"/>
      <c r="AG928" s="6"/>
    </row>
    <row r="929" ht="15.75" customHeight="1">
      <c r="G929" s="6"/>
      <c r="K929" s="8"/>
      <c r="O929" s="8"/>
      <c r="T929" s="8"/>
      <c r="U929" s="6"/>
      <c r="AD929" s="8"/>
      <c r="AG929" s="6"/>
    </row>
    <row r="930" ht="15.75" customHeight="1">
      <c r="G930" s="6"/>
      <c r="K930" s="8"/>
      <c r="O930" s="8"/>
      <c r="T930" s="8"/>
      <c r="U930" s="6"/>
      <c r="AD930" s="8"/>
      <c r="AG930" s="6"/>
    </row>
    <row r="931" ht="15.75" customHeight="1">
      <c r="G931" s="6"/>
      <c r="K931" s="8"/>
      <c r="O931" s="8"/>
      <c r="T931" s="8"/>
      <c r="U931" s="6"/>
      <c r="AD931" s="8"/>
      <c r="AG931" s="6"/>
    </row>
    <row r="932" ht="15.75" customHeight="1">
      <c r="G932" s="6"/>
      <c r="K932" s="8"/>
      <c r="O932" s="8"/>
      <c r="T932" s="8"/>
      <c r="U932" s="6"/>
      <c r="AD932" s="8"/>
      <c r="AG932" s="6"/>
    </row>
    <row r="933" ht="15.75" customHeight="1">
      <c r="G933" s="6"/>
      <c r="K933" s="8"/>
      <c r="O933" s="8"/>
      <c r="T933" s="8"/>
      <c r="U933" s="6"/>
      <c r="AD933" s="8"/>
      <c r="AG933" s="6"/>
    </row>
    <row r="934" ht="15.75" customHeight="1">
      <c r="G934" s="6"/>
      <c r="K934" s="8"/>
      <c r="O934" s="8"/>
      <c r="T934" s="8"/>
      <c r="U934" s="6"/>
      <c r="AD934" s="8"/>
      <c r="AG934" s="6"/>
    </row>
    <row r="935" ht="15.75" customHeight="1">
      <c r="G935" s="6"/>
      <c r="K935" s="8"/>
      <c r="O935" s="8"/>
      <c r="T935" s="8"/>
      <c r="U935" s="6"/>
      <c r="AD935" s="8"/>
      <c r="AG935" s="6"/>
    </row>
    <row r="936" ht="15.75" customHeight="1">
      <c r="G936" s="6"/>
      <c r="K936" s="8"/>
      <c r="O936" s="8"/>
      <c r="T936" s="8"/>
      <c r="U936" s="6"/>
      <c r="AD936" s="8"/>
      <c r="AG936" s="6"/>
    </row>
    <row r="937" ht="15.75" customHeight="1">
      <c r="G937" s="6"/>
      <c r="K937" s="8"/>
      <c r="O937" s="8"/>
      <c r="T937" s="8"/>
      <c r="U937" s="6"/>
      <c r="AD937" s="8"/>
      <c r="AG937" s="6"/>
    </row>
    <row r="938" ht="15.75" customHeight="1">
      <c r="G938" s="6"/>
      <c r="K938" s="8"/>
      <c r="O938" s="8"/>
      <c r="T938" s="8"/>
      <c r="U938" s="6"/>
      <c r="AD938" s="8"/>
      <c r="AG938" s="6"/>
    </row>
    <row r="939" ht="15.75" customHeight="1">
      <c r="G939" s="6"/>
      <c r="K939" s="8"/>
      <c r="O939" s="8"/>
      <c r="T939" s="8"/>
      <c r="U939" s="6"/>
      <c r="AD939" s="8"/>
      <c r="AG939" s="6"/>
    </row>
    <row r="940" ht="15.75" customHeight="1">
      <c r="G940" s="6"/>
      <c r="K940" s="8"/>
      <c r="O940" s="8"/>
      <c r="T940" s="8"/>
      <c r="U940" s="6"/>
      <c r="AD940" s="8"/>
      <c r="AG940" s="6"/>
    </row>
    <row r="941" ht="15.75" customHeight="1">
      <c r="G941" s="6"/>
      <c r="K941" s="8"/>
      <c r="O941" s="8"/>
      <c r="T941" s="8"/>
      <c r="U941" s="6"/>
      <c r="AD941" s="8"/>
      <c r="AG941" s="6"/>
    </row>
    <row r="942" ht="15.75" customHeight="1">
      <c r="G942" s="6"/>
      <c r="K942" s="8"/>
      <c r="O942" s="8"/>
      <c r="T942" s="8"/>
      <c r="U942" s="6"/>
      <c r="AD942" s="8"/>
      <c r="AG942" s="6"/>
    </row>
    <row r="943" ht="15.75" customHeight="1">
      <c r="G943" s="6"/>
      <c r="K943" s="8"/>
      <c r="O943" s="8"/>
      <c r="T943" s="8"/>
      <c r="U943" s="6"/>
      <c r="AD943" s="8"/>
      <c r="AG943" s="6"/>
    </row>
    <row r="944" ht="15.75" customHeight="1">
      <c r="G944" s="6"/>
      <c r="K944" s="8"/>
      <c r="O944" s="8"/>
      <c r="T944" s="8"/>
      <c r="U944" s="6"/>
      <c r="AD944" s="8"/>
      <c r="AG944" s="6"/>
    </row>
    <row r="945" ht="15.75" customHeight="1">
      <c r="G945" s="6"/>
      <c r="K945" s="8"/>
      <c r="O945" s="8"/>
      <c r="T945" s="8"/>
      <c r="U945" s="6"/>
      <c r="AD945" s="8"/>
      <c r="AG945" s="6"/>
    </row>
    <row r="946" ht="15.75" customHeight="1">
      <c r="G946" s="6"/>
      <c r="K946" s="8"/>
      <c r="O946" s="8"/>
      <c r="T946" s="8"/>
      <c r="U946" s="6"/>
      <c r="AD946" s="8"/>
      <c r="AG946" s="6"/>
    </row>
    <row r="947" ht="15.75" customHeight="1">
      <c r="G947" s="6"/>
      <c r="K947" s="8"/>
      <c r="O947" s="8"/>
      <c r="T947" s="8"/>
      <c r="U947" s="6"/>
      <c r="AD947" s="8"/>
      <c r="AG947" s="6"/>
    </row>
    <row r="948" ht="15.75" customHeight="1">
      <c r="G948" s="6"/>
      <c r="K948" s="8"/>
      <c r="O948" s="8"/>
      <c r="T948" s="8"/>
      <c r="U948" s="6"/>
      <c r="AD948" s="8"/>
      <c r="AG948" s="6"/>
    </row>
    <row r="949" ht="15.75" customHeight="1">
      <c r="G949" s="6"/>
      <c r="K949" s="8"/>
      <c r="O949" s="8"/>
      <c r="T949" s="8"/>
      <c r="U949" s="6"/>
      <c r="AD949" s="8"/>
      <c r="AG949" s="6"/>
    </row>
    <row r="950" ht="15.75" customHeight="1">
      <c r="G950" s="6"/>
      <c r="K950" s="8"/>
      <c r="O950" s="8"/>
      <c r="T950" s="8"/>
      <c r="U950" s="6"/>
      <c r="AD950" s="8"/>
      <c r="AG950" s="6"/>
    </row>
    <row r="951" ht="15.75" customHeight="1">
      <c r="G951" s="6"/>
      <c r="K951" s="8"/>
      <c r="O951" s="8"/>
      <c r="T951" s="8"/>
      <c r="U951" s="6"/>
      <c r="AD951" s="8"/>
      <c r="AG951" s="6"/>
    </row>
    <row r="952" ht="15.75" customHeight="1">
      <c r="G952" s="6"/>
      <c r="K952" s="8"/>
      <c r="O952" s="8"/>
      <c r="T952" s="8"/>
      <c r="U952" s="6"/>
      <c r="AD952" s="8"/>
      <c r="AG952" s="6"/>
    </row>
    <row r="953" ht="15.75" customHeight="1">
      <c r="G953" s="6"/>
      <c r="K953" s="8"/>
      <c r="O953" s="8"/>
      <c r="T953" s="8"/>
      <c r="U953" s="6"/>
      <c r="AD953" s="8"/>
      <c r="AG953" s="6"/>
    </row>
    <row r="954" ht="15.75" customHeight="1">
      <c r="G954" s="6"/>
      <c r="K954" s="8"/>
      <c r="O954" s="8"/>
      <c r="T954" s="8"/>
      <c r="U954" s="6"/>
      <c r="AD954" s="8"/>
      <c r="AG954" s="6"/>
    </row>
    <row r="955" ht="15.75" customHeight="1">
      <c r="G955" s="6"/>
      <c r="K955" s="8"/>
      <c r="O955" s="8"/>
      <c r="T955" s="8"/>
      <c r="U955" s="6"/>
      <c r="AD955" s="8"/>
      <c r="AG955" s="6"/>
    </row>
    <row r="956" ht="15.75" customHeight="1">
      <c r="G956" s="6"/>
      <c r="K956" s="8"/>
      <c r="O956" s="8"/>
      <c r="T956" s="8"/>
      <c r="U956" s="6"/>
      <c r="AD956" s="8"/>
      <c r="AG956" s="6"/>
    </row>
    <row r="957" ht="15.75" customHeight="1">
      <c r="G957" s="6"/>
      <c r="K957" s="8"/>
      <c r="O957" s="8"/>
      <c r="T957" s="8"/>
      <c r="U957" s="6"/>
      <c r="AD957" s="8"/>
      <c r="AG957" s="6"/>
    </row>
    <row r="958" ht="15.75" customHeight="1">
      <c r="G958" s="6"/>
      <c r="K958" s="8"/>
      <c r="O958" s="8"/>
      <c r="T958" s="8"/>
      <c r="U958" s="6"/>
      <c r="AD958" s="8"/>
      <c r="AG958" s="6"/>
    </row>
    <row r="959" ht="15.75" customHeight="1">
      <c r="G959" s="6"/>
      <c r="K959" s="8"/>
      <c r="O959" s="8"/>
      <c r="T959" s="8"/>
      <c r="U959" s="6"/>
      <c r="AD959" s="8"/>
      <c r="AG959" s="6"/>
    </row>
    <row r="960" ht="15.75" customHeight="1">
      <c r="G960" s="6"/>
      <c r="K960" s="8"/>
      <c r="O960" s="8"/>
      <c r="T960" s="8"/>
      <c r="U960" s="6"/>
      <c r="AD960" s="8"/>
      <c r="AG960" s="6"/>
    </row>
    <row r="961" ht="15.75" customHeight="1">
      <c r="G961" s="6"/>
      <c r="K961" s="8"/>
      <c r="O961" s="8"/>
      <c r="T961" s="8"/>
      <c r="U961" s="6"/>
      <c r="AD961" s="8"/>
      <c r="AG961" s="6"/>
    </row>
    <row r="962" ht="15.75" customHeight="1">
      <c r="G962" s="6"/>
      <c r="K962" s="8"/>
      <c r="O962" s="8"/>
      <c r="T962" s="8"/>
      <c r="U962" s="6"/>
      <c r="AD962" s="8"/>
      <c r="AG962" s="6"/>
    </row>
    <row r="963" ht="15.75" customHeight="1">
      <c r="G963" s="6"/>
      <c r="K963" s="8"/>
      <c r="O963" s="8"/>
      <c r="T963" s="8"/>
      <c r="U963" s="6"/>
      <c r="AD963" s="8"/>
      <c r="AG963" s="6"/>
    </row>
    <row r="964" ht="15.75" customHeight="1">
      <c r="G964" s="6"/>
      <c r="K964" s="8"/>
      <c r="O964" s="8"/>
      <c r="T964" s="8"/>
      <c r="U964" s="6"/>
      <c r="AD964" s="8"/>
      <c r="AG964" s="6"/>
    </row>
    <row r="965" ht="15.75" customHeight="1">
      <c r="G965" s="6"/>
      <c r="K965" s="8"/>
      <c r="O965" s="8"/>
      <c r="T965" s="8"/>
      <c r="U965" s="6"/>
      <c r="AD965" s="8"/>
      <c r="AG965" s="6"/>
    </row>
    <row r="966" ht="15.75" customHeight="1">
      <c r="G966" s="6"/>
      <c r="K966" s="8"/>
      <c r="O966" s="8"/>
      <c r="T966" s="8"/>
      <c r="U966" s="6"/>
      <c r="AD966" s="8"/>
      <c r="AG966" s="6"/>
    </row>
    <row r="967" ht="15.75" customHeight="1">
      <c r="G967" s="6"/>
      <c r="K967" s="8"/>
      <c r="O967" s="8"/>
      <c r="T967" s="8"/>
      <c r="U967" s="6"/>
      <c r="AD967" s="8"/>
      <c r="AG967" s="6"/>
    </row>
    <row r="968" ht="15.75" customHeight="1">
      <c r="G968" s="6"/>
      <c r="K968" s="8"/>
      <c r="O968" s="8"/>
      <c r="T968" s="8"/>
      <c r="U968" s="6"/>
      <c r="AD968" s="8"/>
      <c r="AG968" s="6"/>
    </row>
    <row r="969" ht="15.75" customHeight="1">
      <c r="G969" s="6"/>
      <c r="K969" s="8"/>
      <c r="O969" s="8"/>
      <c r="T969" s="8"/>
      <c r="U969" s="6"/>
      <c r="AD969" s="8"/>
      <c r="AG969" s="6"/>
    </row>
    <row r="970" ht="15.75" customHeight="1">
      <c r="G970" s="6"/>
      <c r="K970" s="8"/>
      <c r="O970" s="8"/>
      <c r="T970" s="8"/>
      <c r="U970" s="6"/>
      <c r="AD970" s="8"/>
      <c r="AG970" s="6"/>
    </row>
    <row r="971" ht="15.75" customHeight="1">
      <c r="G971" s="6"/>
      <c r="K971" s="8"/>
      <c r="O971" s="8"/>
      <c r="T971" s="8"/>
      <c r="U971" s="6"/>
      <c r="AD971" s="8"/>
      <c r="AG971" s="6"/>
    </row>
    <row r="972" ht="15.75" customHeight="1">
      <c r="G972" s="6"/>
      <c r="K972" s="8"/>
      <c r="O972" s="8"/>
      <c r="T972" s="8"/>
      <c r="U972" s="6"/>
      <c r="AD972" s="8"/>
      <c r="AG972" s="6"/>
    </row>
    <row r="973" ht="15.75" customHeight="1">
      <c r="G973" s="6"/>
      <c r="K973" s="8"/>
      <c r="O973" s="8"/>
      <c r="T973" s="8"/>
      <c r="U973" s="6"/>
      <c r="AD973" s="8"/>
      <c r="AG973" s="6"/>
    </row>
    <row r="974" ht="15.75" customHeight="1">
      <c r="G974" s="6"/>
      <c r="K974" s="8"/>
      <c r="O974" s="8"/>
      <c r="T974" s="8"/>
      <c r="U974" s="6"/>
      <c r="AD974" s="8"/>
      <c r="AG974" s="6"/>
    </row>
    <row r="975" ht="15.75" customHeight="1">
      <c r="G975" s="6"/>
      <c r="K975" s="8"/>
      <c r="O975" s="8"/>
      <c r="T975" s="8"/>
      <c r="U975" s="6"/>
      <c r="AD975" s="8"/>
      <c r="AG975" s="6"/>
    </row>
    <row r="976" ht="15.75" customHeight="1">
      <c r="G976" s="6"/>
      <c r="K976" s="8"/>
      <c r="O976" s="8"/>
      <c r="T976" s="8"/>
      <c r="U976" s="6"/>
      <c r="AD976" s="8"/>
      <c r="AG976" s="6"/>
    </row>
    <row r="977" ht="15.75" customHeight="1">
      <c r="G977" s="6"/>
      <c r="K977" s="8"/>
      <c r="O977" s="8"/>
      <c r="T977" s="8"/>
      <c r="U977" s="6"/>
      <c r="AD977" s="8"/>
      <c r="AG977" s="6"/>
    </row>
    <row r="978" ht="15.75" customHeight="1">
      <c r="G978" s="6"/>
      <c r="K978" s="8"/>
      <c r="O978" s="8"/>
      <c r="T978" s="8"/>
      <c r="U978" s="6"/>
      <c r="AD978" s="8"/>
      <c r="AG978" s="6"/>
    </row>
    <row r="979" ht="15.75" customHeight="1">
      <c r="G979" s="6"/>
      <c r="K979" s="8"/>
      <c r="O979" s="8"/>
      <c r="T979" s="8"/>
      <c r="U979" s="6"/>
      <c r="AD979" s="8"/>
      <c r="AG979" s="6"/>
    </row>
    <row r="980" ht="15.75" customHeight="1">
      <c r="G980" s="6"/>
      <c r="K980" s="8"/>
      <c r="O980" s="8"/>
      <c r="T980" s="8"/>
      <c r="U980" s="6"/>
      <c r="AD980" s="8"/>
      <c r="AG980" s="6"/>
    </row>
    <row r="981" ht="15.75" customHeight="1">
      <c r="G981" s="6"/>
      <c r="K981" s="8"/>
      <c r="O981" s="8"/>
      <c r="T981" s="8"/>
      <c r="U981" s="6"/>
      <c r="AD981" s="8"/>
      <c r="AG981" s="6"/>
    </row>
    <row r="982" ht="15.75" customHeight="1">
      <c r="G982" s="6"/>
      <c r="K982" s="8"/>
      <c r="O982" s="8"/>
      <c r="T982" s="8"/>
      <c r="U982" s="6"/>
      <c r="AD982" s="8"/>
      <c r="AG982" s="6"/>
    </row>
    <row r="983" ht="15.75" customHeight="1">
      <c r="G983" s="6"/>
      <c r="K983" s="8"/>
      <c r="O983" s="8"/>
      <c r="T983" s="8"/>
      <c r="U983" s="6"/>
      <c r="AD983" s="8"/>
      <c r="AG983" s="6"/>
    </row>
    <row r="984" ht="15.75" customHeight="1">
      <c r="G984" s="6"/>
      <c r="K984" s="8"/>
      <c r="O984" s="8"/>
      <c r="T984" s="8"/>
      <c r="U984" s="6"/>
      <c r="AD984" s="8"/>
      <c r="AG984" s="6"/>
    </row>
    <row r="985" ht="15.75" customHeight="1">
      <c r="G985" s="6"/>
      <c r="K985" s="8"/>
      <c r="O985" s="8"/>
      <c r="T985" s="8"/>
      <c r="U985" s="6"/>
      <c r="AD985" s="8"/>
      <c r="AG985" s="6"/>
    </row>
    <row r="986" ht="15.75" customHeight="1">
      <c r="G986" s="6"/>
      <c r="K986" s="8"/>
      <c r="O986" s="8"/>
      <c r="T986" s="8"/>
      <c r="U986" s="6"/>
      <c r="AD986" s="8"/>
      <c r="AG986" s="6"/>
    </row>
    <row r="987" ht="15.75" customHeight="1">
      <c r="G987" s="6"/>
      <c r="K987" s="8"/>
      <c r="O987" s="8"/>
      <c r="T987" s="8"/>
      <c r="U987" s="6"/>
      <c r="AD987" s="8"/>
      <c r="AG987" s="6"/>
    </row>
    <row r="988" ht="15.75" customHeight="1">
      <c r="G988" s="6"/>
      <c r="K988" s="8"/>
      <c r="O988" s="8"/>
      <c r="T988" s="8"/>
      <c r="U988" s="6"/>
      <c r="AD988" s="8"/>
      <c r="AG988" s="6"/>
    </row>
    <row r="989" ht="15.75" customHeight="1">
      <c r="G989" s="6"/>
      <c r="K989" s="8"/>
      <c r="O989" s="8"/>
      <c r="T989" s="8"/>
      <c r="U989" s="6"/>
      <c r="AD989" s="8"/>
      <c r="AG989" s="6"/>
    </row>
    <row r="990" ht="15.75" customHeight="1">
      <c r="G990" s="6"/>
      <c r="K990" s="8"/>
      <c r="O990" s="8"/>
      <c r="T990" s="8"/>
      <c r="U990" s="6"/>
      <c r="AD990" s="8"/>
      <c r="AG990" s="6"/>
    </row>
    <row r="991" ht="15.75" customHeight="1">
      <c r="G991" s="6"/>
      <c r="K991" s="8"/>
      <c r="O991" s="8"/>
      <c r="T991" s="8"/>
      <c r="U991" s="6"/>
      <c r="AD991" s="8"/>
      <c r="AG991" s="6"/>
    </row>
    <row r="992" ht="15.75" customHeight="1">
      <c r="G992" s="6"/>
      <c r="K992" s="8"/>
      <c r="O992" s="8"/>
      <c r="T992" s="8"/>
      <c r="U992" s="6"/>
      <c r="AD992" s="8"/>
      <c r="AG992" s="6"/>
    </row>
    <row r="993" ht="15.75" customHeight="1">
      <c r="G993" s="6"/>
      <c r="K993" s="8"/>
      <c r="O993" s="8"/>
      <c r="T993" s="8"/>
      <c r="U993" s="6"/>
      <c r="AD993" s="8"/>
      <c r="AG993" s="6"/>
    </row>
    <row r="994" ht="15.75" customHeight="1">
      <c r="G994" s="6"/>
      <c r="K994" s="8"/>
      <c r="O994" s="8"/>
      <c r="T994" s="8"/>
      <c r="U994" s="6"/>
      <c r="AD994" s="8"/>
      <c r="AG994" s="6"/>
    </row>
    <row r="995" ht="15.75" customHeight="1">
      <c r="G995" s="6"/>
      <c r="K995" s="8"/>
      <c r="O995" s="8"/>
      <c r="T995" s="8"/>
      <c r="U995" s="6"/>
      <c r="AD995" s="8"/>
      <c r="AG995" s="6"/>
    </row>
    <row r="996" ht="15.75" customHeight="1">
      <c r="G996" s="6"/>
      <c r="K996" s="8"/>
      <c r="O996" s="8"/>
      <c r="T996" s="8"/>
      <c r="U996" s="6"/>
      <c r="AD996" s="8"/>
      <c r="AG996" s="6"/>
    </row>
    <row r="997" ht="15.75" customHeight="1">
      <c r="G997" s="6"/>
      <c r="K997" s="8"/>
      <c r="O997" s="8"/>
      <c r="T997" s="8"/>
      <c r="U997" s="6"/>
      <c r="AD997" s="8"/>
      <c r="AG997" s="6"/>
    </row>
    <row r="998" ht="15.75" customHeight="1">
      <c r="G998" s="6"/>
      <c r="K998" s="8"/>
      <c r="O998" s="8"/>
      <c r="T998" s="8"/>
      <c r="U998" s="6"/>
      <c r="AD998" s="8"/>
      <c r="AG998" s="6"/>
    </row>
    <row r="999" ht="15.75" customHeight="1">
      <c r="G999" s="6"/>
      <c r="K999" s="8"/>
      <c r="O999" s="8"/>
      <c r="T999" s="8"/>
      <c r="U999" s="6"/>
      <c r="AD999" s="8"/>
      <c r="AG999" s="6"/>
    </row>
    <row r="1000" ht="15.75" customHeight="1">
      <c r="G1000" s="6"/>
      <c r="K1000" s="8"/>
      <c r="O1000" s="8"/>
      <c r="T1000" s="8"/>
      <c r="U1000" s="6"/>
      <c r="AD1000" s="8"/>
      <c r="AG1000" s="6"/>
    </row>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11"/>
    <col customWidth="1" min="2" max="2" width="10.56"/>
    <col customWidth="1" min="3" max="3" width="38.44"/>
    <col customWidth="1" min="4" max="4" width="26.11"/>
    <col customWidth="1" min="5" max="5" width="33.78"/>
    <col customWidth="1" min="6" max="6" width="18.11"/>
    <col customWidth="1" min="7" max="7" width="39.11"/>
    <col customWidth="1" min="8" max="8" width="21.44"/>
    <col customWidth="1" min="9" max="9" width="25.67"/>
    <col customWidth="1" min="10" max="10" width="28.0"/>
    <col customWidth="1" min="11" max="11" width="27.78"/>
    <col customWidth="1" min="12" max="12" width="18.44"/>
    <col customWidth="1" min="13" max="13" width="27.67"/>
    <col customWidth="1" min="14" max="14" width="62.33"/>
    <col customWidth="1" min="15" max="15" width="35.33"/>
    <col customWidth="1" min="16" max="16" width="47.44"/>
    <col customWidth="1" min="17" max="17" width="35.0"/>
    <col customWidth="1" min="18" max="18" width="77.33"/>
    <col customWidth="1" min="19" max="19" width="64.33"/>
    <col customWidth="1" min="20" max="20" width="56.11"/>
    <col customWidth="1" min="21" max="21" width="54.11"/>
    <col customWidth="1" min="22" max="22" width="28.78"/>
    <col customWidth="1" min="23" max="23" width="27.33"/>
    <col customWidth="1" min="24" max="24" width="26.11"/>
    <col customWidth="1" min="25" max="25" width="61.44"/>
    <col customWidth="1" min="26" max="26" width="69.33"/>
    <col customWidth="1" min="27" max="27" width="76.0"/>
    <col customWidth="1" min="28" max="28" width="62.0"/>
    <col customWidth="1" min="29" max="29" width="68.78"/>
    <col customWidth="1" min="30" max="30" width="46.67"/>
    <col customWidth="1" min="31" max="31" width="42.33"/>
    <col customWidth="1" min="32" max="32" width="70.78"/>
    <col customWidth="1" min="33" max="33" width="67.11"/>
    <col customWidth="1" min="34" max="34" width="70.0"/>
    <col customWidth="1" min="35" max="35" width="47.33"/>
    <col customWidth="1" min="36" max="36" width="51.67"/>
    <col customWidth="1" min="37" max="37" width="69.0"/>
    <col customWidth="1" min="38" max="38" width="99.33"/>
    <col customWidth="1" min="39" max="39" width="63.33"/>
    <col customWidth="1" min="40" max="40" width="67.0"/>
    <col customWidth="1" min="41" max="41" width="65.44"/>
    <col customWidth="1" min="42" max="42" width="73.0"/>
    <col customWidth="1" min="43" max="62" width="10.56"/>
  </cols>
  <sheetData>
    <row r="1">
      <c r="B1" s="1" t="s">
        <v>0</v>
      </c>
      <c r="C1" s="3" t="s">
        <v>2</v>
      </c>
      <c r="D1" s="4" t="s">
        <v>3</v>
      </c>
      <c r="E1" s="5" t="s">
        <v>4</v>
      </c>
      <c r="G1" s="6"/>
      <c r="K1" s="7" t="s">
        <v>5</v>
      </c>
      <c r="N1" s="61" t="s">
        <v>6</v>
      </c>
      <c r="O1" s="62" t="s">
        <v>7</v>
      </c>
      <c r="P1" s="69" t="s">
        <v>8</v>
      </c>
      <c r="Q1" s="10" t="s">
        <v>9</v>
      </c>
      <c r="R1" s="10" t="s">
        <v>10</v>
      </c>
      <c r="S1" s="9" t="s">
        <v>11</v>
      </c>
      <c r="T1" s="85">
        <v>0.4</v>
      </c>
      <c r="U1" s="33" t="s">
        <v>381</v>
      </c>
      <c r="V1" s="70" t="s">
        <v>382</v>
      </c>
      <c r="W1" s="71"/>
      <c r="X1" s="71"/>
      <c r="Y1" s="72"/>
      <c r="Z1" s="9" t="s">
        <v>383</v>
      </c>
      <c r="AA1" s="10"/>
      <c r="AB1" s="10"/>
      <c r="AC1" s="30">
        <f>(0.1*Q2) +R2</f>
        <v>0.77146</v>
      </c>
      <c r="AD1" s="8"/>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row>
    <row r="2">
      <c r="E2" s="1" t="s">
        <v>12</v>
      </c>
      <c r="F2" s="1">
        <v>0.973</v>
      </c>
      <c r="G2" s="12" t="s">
        <v>13</v>
      </c>
      <c r="H2" s="1" t="s">
        <v>14</v>
      </c>
      <c r="K2" s="7">
        <f>0.9-0.1</f>
        <v>0.8</v>
      </c>
      <c r="N2" s="64" t="s">
        <v>15</v>
      </c>
      <c r="O2" s="65" t="s">
        <v>16</v>
      </c>
      <c r="Q2" s="71">
        <f>-0.7914</f>
        <v>-0.7914</v>
      </c>
      <c r="R2" s="71">
        <f>0.8506</f>
        <v>0.8506</v>
      </c>
      <c r="S2" s="43" t="s">
        <v>18</v>
      </c>
      <c r="T2" s="39" t="s">
        <v>19</v>
      </c>
      <c r="U2" s="40" t="s">
        <v>97</v>
      </c>
      <c r="V2" s="41" t="s">
        <v>98</v>
      </c>
      <c r="W2" s="42" t="s">
        <v>100</v>
      </c>
      <c r="X2" s="42" t="s">
        <v>101</v>
      </c>
      <c r="Y2" s="43" t="s">
        <v>102</v>
      </c>
      <c r="Z2" s="43" t="s">
        <v>103</v>
      </c>
      <c r="AA2" s="44" t="s">
        <v>105</v>
      </c>
      <c r="AB2" s="43" t="s">
        <v>106</v>
      </c>
      <c r="AC2" s="45" t="s">
        <v>384</v>
      </c>
      <c r="AD2" s="46" t="s">
        <v>109</v>
      </c>
      <c r="AE2" s="73" t="s">
        <v>385</v>
      </c>
      <c r="AF2" s="43" t="s">
        <v>386</v>
      </c>
      <c r="AH2" s="43" t="s">
        <v>387</v>
      </c>
      <c r="AI2" s="43" t="s">
        <v>388</v>
      </c>
      <c r="AJ2" s="43" t="s">
        <v>389</v>
      </c>
      <c r="AK2" s="43" t="s">
        <v>390</v>
      </c>
      <c r="AL2" s="43" t="s">
        <v>391</v>
      </c>
      <c r="AM2" s="46" t="s">
        <v>392</v>
      </c>
      <c r="AN2" s="46" t="s">
        <v>393</v>
      </c>
      <c r="AO2" s="46" t="s">
        <v>394</v>
      </c>
      <c r="AP2" s="46" t="s">
        <v>395</v>
      </c>
      <c r="AQ2" s="13"/>
      <c r="AR2" s="13"/>
      <c r="AS2" s="13"/>
      <c r="AT2" s="13"/>
      <c r="AU2" s="13"/>
      <c r="AV2" s="13"/>
      <c r="AW2" s="13"/>
      <c r="AX2" s="13"/>
      <c r="AY2" s="13"/>
      <c r="AZ2" s="13"/>
      <c r="BA2" s="13"/>
      <c r="BB2" s="13"/>
      <c r="BC2" s="13"/>
      <c r="BD2" s="13"/>
      <c r="BE2" s="13"/>
      <c r="BF2" s="13"/>
      <c r="BG2" s="13"/>
      <c r="BH2" s="13"/>
      <c r="BI2" s="13"/>
      <c r="BJ2" s="13"/>
    </row>
    <row r="3">
      <c r="A3" s="18" t="s">
        <v>20</v>
      </c>
      <c r="B3" s="18" t="s">
        <v>21</v>
      </c>
      <c r="C3" s="18" t="s">
        <v>22</v>
      </c>
      <c r="D3" s="18" t="s">
        <v>23</v>
      </c>
      <c r="E3" s="18" t="s">
        <v>24</v>
      </c>
      <c r="F3" s="18" t="s">
        <v>25</v>
      </c>
      <c r="G3" s="4" t="s">
        <v>26</v>
      </c>
      <c r="H3" s="18" t="s">
        <v>27</v>
      </c>
      <c r="I3" s="18" t="s">
        <v>28</v>
      </c>
      <c r="J3" s="18" t="s">
        <v>29</v>
      </c>
      <c r="K3" s="19" t="s">
        <v>30</v>
      </c>
      <c r="L3" s="5" t="s">
        <v>31</v>
      </c>
      <c r="M3" s="47" t="s">
        <v>32</v>
      </c>
      <c r="N3" s="66" t="s">
        <v>33</v>
      </c>
      <c r="O3" s="67" t="s">
        <v>28</v>
      </c>
      <c r="P3" s="20" t="s">
        <v>34</v>
      </c>
      <c r="Q3" s="20" t="s">
        <v>115</v>
      </c>
      <c r="R3" s="20" t="s">
        <v>38</v>
      </c>
      <c r="S3" s="51" t="s">
        <v>39</v>
      </c>
      <c r="T3" s="52" t="s">
        <v>40</v>
      </c>
      <c r="U3" s="53" t="s">
        <v>117</v>
      </c>
      <c r="V3" s="54" t="s">
        <v>118</v>
      </c>
      <c r="W3" s="51" t="s">
        <v>120</v>
      </c>
      <c r="X3" s="55" t="s">
        <v>396</v>
      </c>
      <c r="Y3" s="56" t="s">
        <v>122</v>
      </c>
      <c r="Z3" s="56" t="s">
        <v>397</v>
      </c>
      <c r="AA3" s="57" t="s">
        <v>398</v>
      </c>
      <c r="AB3" s="58" t="s">
        <v>124</v>
      </c>
      <c r="AC3" s="59" t="s">
        <v>399</v>
      </c>
      <c r="AD3" s="60" t="s">
        <v>40</v>
      </c>
      <c r="AE3" s="74" t="s">
        <v>26</v>
      </c>
      <c r="AF3" s="56" t="s">
        <v>400</v>
      </c>
      <c r="AH3" s="56" t="s">
        <v>401</v>
      </c>
      <c r="AI3" s="56" t="s">
        <v>402</v>
      </c>
      <c r="AJ3" s="56" t="s">
        <v>403</v>
      </c>
      <c r="AK3" s="56" t="s">
        <v>404</v>
      </c>
      <c r="AL3" s="56" t="s">
        <v>405</v>
      </c>
      <c r="AM3" s="60" t="s">
        <v>406</v>
      </c>
      <c r="AN3" s="60" t="s">
        <v>407</v>
      </c>
      <c r="AO3" s="60" t="s">
        <v>408</v>
      </c>
      <c r="AP3" s="60" t="s">
        <v>409</v>
      </c>
      <c r="AQ3" s="13"/>
      <c r="AR3" s="13"/>
      <c r="AS3" s="13"/>
      <c r="AT3" s="13"/>
      <c r="AU3" s="13"/>
      <c r="AV3" s="13"/>
      <c r="AW3" s="13"/>
      <c r="AX3" s="13"/>
      <c r="AY3" s="13"/>
      <c r="AZ3" s="13"/>
      <c r="BA3" s="13"/>
      <c r="BB3" s="13"/>
      <c r="BC3" s="13"/>
      <c r="BD3" s="13"/>
      <c r="BE3" s="13"/>
      <c r="BF3" s="13"/>
      <c r="BG3" s="13"/>
      <c r="BH3" s="13"/>
      <c r="BI3" s="13"/>
      <c r="BJ3" s="13"/>
    </row>
    <row r="4">
      <c r="A4" s="23" t="s">
        <v>41</v>
      </c>
      <c r="B4" s="23" t="s">
        <v>42</v>
      </c>
      <c r="C4" s="23" t="s">
        <v>43</v>
      </c>
      <c r="D4" s="24">
        <v>2.0</v>
      </c>
      <c r="E4" s="24">
        <v>1060.0</v>
      </c>
      <c r="F4" s="24">
        <f t="shared" ref="F4:F247" si="1">0.973</f>
        <v>0.973</v>
      </c>
      <c r="G4" s="6">
        <f t="shared" ref="G4:G247" si="2">E4*12*F4</f>
        <v>12376.56</v>
      </c>
      <c r="H4" s="24">
        <v>148.0</v>
      </c>
      <c r="I4" s="24">
        <v>0.1616</v>
      </c>
      <c r="J4" s="24">
        <v>114.0</v>
      </c>
      <c r="K4" s="24">
        <v>153.0</v>
      </c>
      <c r="L4" s="1">
        <f t="shared" ref="L4:L247" si="3">K4-J4</f>
        <v>39</v>
      </c>
      <c r="M4" s="1">
        <f t="shared" ref="M4:M247" si="4">H4-J4</f>
        <v>34</v>
      </c>
      <c r="N4" s="1">
        <f t="shared" ref="N4:N247" si="5">0.8*M4/L4+0.1</f>
        <v>0.7974358974</v>
      </c>
      <c r="O4" s="24">
        <v>0.1616</v>
      </c>
      <c r="T4" s="8"/>
      <c r="U4" s="24">
        <v>114.0</v>
      </c>
      <c r="V4" s="1">
        <f t="shared" ref="V4:V247" si="6">1.25*L4</f>
        <v>48.75</v>
      </c>
      <c r="W4" s="26">
        <f t="shared" ref="W4:W247" si="7">J4-L4/8</f>
        <v>109.125</v>
      </c>
      <c r="X4" s="75">
        <f t="shared" ref="X4:X247" si="8">1.25*(L4/(2*Q$2))</f>
        <v>-30.79984837</v>
      </c>
      <c r="Y4" s="76">
        <f t="shared" ref="Y4:Y247" si="9">(($Q$2*W4/V4)-$R$2)*X4</f>
        <v>80.76085102</v>
      </c>
      <c r="Z4" s="77">
        <f t="shared" ref="Z4:Z247" si="10">if(Y4&gt;U4,Y4,U4)</f>
        <v>114</v>
      </c>
      <c r="AA4" s="78">
        <f t="shared" ref="AA4:AA247" si="11">(Z4-W4)/V4</f>
        <v>0.1</v>
      </c>
      <c r="AB4" s="1">
        <f t="shared" ref="AB4:AB247" si="12">$Q$2*AA4+$R$2</f>
        <v>0.77146</v>
      </c>
      <c r="AC4" s="1">
        <f t="shared" ref="AC4:AC247" si="13">Z4*AB4*365</f>
        <v>32100.4506</v>
      </c>
      <c r="AD4" s="8">
        <f t="shared" ref="AD4:AD247" si="14">(1-$T$1)*AC4</f>
        <v>19260.27036</v>
      </c>
      <c r="AE4" s="75">
        <f t="shared" ref="AE4:AE247" si="15">E4*12*F4</f>
        <v>12376.56</v>
      </c>
      <c r="AF4" s="1">
        <f t="shared" ref="AF4:AF247" si="16">AD4-AE4</f>
        <v>6883.71036</v>
      </c>
      <c r="AG4" s="79" t="s">
        <v>410</v>
      </c>
      <c r="AH4" s="80">
        <f t="shared" ref="AH4:AH247" si="17">(AB4)*(365/$AG$23)*$AG$21</f>
        <v>9386.096667</v>
      </c>
      <c r="AI4" s="81">
        <f t="shared" ref="AI4:AI247" si="18">-$AG$7-$AG$13-AH4</f>
        <v>-42986.09667</v>
      </c>
      <c r="AJ4" s="81">
        <f t="shared" ref="AJ4:AJ247" si="19">-$AG$13-AH4-$AG$18</f>
        <v>-18986.09667</v>
      </c>
      <c r="AK4" s="82">
        <f t="shared" ref="AK4:AK247" si="20">-$AG$7/$AG$9-$AG$13-AH4</f>
        <v>-18986.09667</v>
      </c>
      <c r="AL4" s="82">
        <f t="shared" ref="AL4:AL247" si="21">AK4-$AG$18</f>
        <v>-24986.09667</v>
      </c>
      <c r="AM4" s="82">
        <f t="shared" ref="AM4:AM247" si="22">AF4+AI4</f>
        <v>-36102.38631</v>
      </c>
      <c r="AN4" s="83">
        <f t="shared" ref="AN4:AN247" si="23">AF4+AJ4</f>
        <v>-12102.38631</v>
      </c>
      <c r="AO4" s="82">
        <f t="shared" ref="AO4:AO247" si="24">AF4+AK4</f>
        <v>-12102.38631</v>
      </c>
      <c r="AP4" s="82">
        <f t="shared" ref="AP4:AP247" si="25">AF4+AL4</f>
        <v>-18102.38631</v>
      </c>
      <c r="AQ4" s="13"/>
      <c r="AR4" s="13"/>
      <c r="AS4" s="13"/>
      <c r="AT4" s="13"/>
      <c r="AU4" s="13"/>
      <c r="AV4" s="13"/>
      <c r="AW4" s="13"/>
      <c r="AX4" s="13"/>
      <c r="AY4" s="13"/>
      <c r="AZ4" s="13"/>
      <c r="BA4" s="13"/>
      <c r="BB4" s="13"/>
      <c r="BC4" s="13"/>
      <c r="BD4" s="13"/>
      <c r="BE4" s="13"/>
      <c r="BF4" s="13"/>
      <c r="BG4" s="13"/>
      <c r="BH4" s="13"/>
      <c r="BI4" s="13"/>
      <c r="BJ4" s="13"/>
    </row>
    <row r="5">
      <c r="A5" s="23" t="s">
        <v>44</v>
      </c>
      <c r="B5" s="23" t="s">
        <v>45</v>
      </c>
      <c r="C5" s="23" t="s">
        <v>43</v>
      </c>
      <c r="D5" s="24">
        <v>2.0</v>
      </c>
      <c r="E5" s="24">
        <v>1200.0</v>
      </c>
      <c r="F5" s="24">
        <f t="shared" si="1"/>
        <v>0.973</v>
      </c>
      <c r="G5" s="6">
        <f t="shared" si="2"/>
        <v>14011.2</v>
      </c>
      <c r="H5" s="24">
        <v>133.0</v>
      </c>
      <c r="I5" s="24">
        <v>0.3479</v>
      </c>
      <c r="J5" s="24">
        <v>111.0</v>
      </c>
      <c r="K5" s="24">
        <v>149.0</v>
      </c>
      <c r="L5" s="1">
        <f t="shared" si="3"/>
        <v>38</v>
      </c>
      <c r="M5" s="1">
        <f t="shared" si="4"/>
        <v>22</v>
      </c>
      <c r="N5" s="1">
        <f t="shared" si="5"/>
        <v>0.5631578947</v>
      </c>
      <c r="O5" s="24">
        <v>0.3479</v>
      </c>
      <c r="T5" s="8"/>
      <c r="U5" s="24">
        <v>111.0</v>
      </c>
      <c r="V5" s="1">
        <f t="shared" si="6"/>
        <v>47.5</v>
      </c>
      <c r="W5" s="26">
        <f t="shared" si="7"/>
        <v>106.25</v>
      </c>
      <c r="X5" s="75">
        <f t="shared" si="8"/>
        <v>-30.01010867</v>
      </c>
      <c r="Y5" s="76">
        <f t="shared" si="9"/>
        <v>78.65159843</v>
      </c>
      <c r="Z5" s="77">
        <f t="shared" si="10"/>
        <v>111</v>
      </c>
      <c r="AA5" s="78">
        <f t="shared" si="11"/>
        <v>0.1</v>
      </c>
      <c r="AB5" s="1">
        <f t="shared" si="12"/>
        <v>0.77146</v>
      </c>
      <c r="AC5" s="1">
        <f t="shared" si="13"/>
        <v>31255.7019</v>
      </c>
      <c r="AD5" s="8">
        <f t="shared" si="14"/>
        <v>18753.42114</v>
      </c>
      <c r="AE5" s="75">
        <f t="shared" si="15"/>
        <v>14011.2</v>
      </c>
      <c r="AF5" s="1">
        <f t="shared" si="16"/>
        <v>4742.22114</v>
      </c>
      <c r="AG5" s="84"/>
      <c r="AH5" s="80">
        <f t="shared" si="17"/>
        <v>9386.096667</v>
      </c>
      <c r="AI5" s="81">
        <f t="shared" si="18"/>
        <v>-42986.09667</v>
      </c>
      <c r="AJ5" s="81">
        <f t="shared" si="19"/>
        <v>-18986.09667</v>
      </c>
      <c r="AK5" s="82">
        <f t="shared" si="20"/>
        <v>-18986.09667</v>
      </c>
      <c r="AL5" s="82">
        <f t="shared" si="21"/>
        <v>-24986.09667</v>
      </c>
      <c r="AM5" s="82">
        <f t="shared" si="22"/>
        <v>-38243.87553</v>
      </c>
      <c r="AN5" s="83">
        <f t="shared" si="23"/>
        <v>-14243.87553</v>
      </c>
      <c r="AO5" s="82">
        <f t="shared" si="24"/>
        <v>-14243.87553</v>
      </c>
      <c r="AP5" s="82">
        <f t="shared" si="25"/>
        <v>-20243.87553</v>
      </c>
      <c r="AQ5" s="13"/>
      <c r="AR5" s="13"/>
      <c r="AS5" s="13"/>
      <c r="AT5" s="13"/>
      <c r="AU5" s="13"/>
      <c r="AV5" s="13"/>
      <c r="AW5" s="13"/>
      <c r="AX5" s="13"/>
      <c r="AY5" s="13"/>
      <c r="AZ5" s="13"/>
      <c r="BA5" s="13"/>
      <c r="BB5" s="13"/>
      <c r="BC5" s="13"/>
      <c r="BD5" s="13"/>
      <c r="BE5" s="13"/>
      <c r="BF5" s="13"/>
      <c r="BG5" s="13"/>
      <c r="BH5" s="13"/>
      <c r="BI5" s="13"/>
      <c r="BJ5" s="13"/>
    </row>
    <row r="6">
      <c r="A6" s="23" t="s">
        <v>46</v>
      </c>
      <c r="B6" s="23" t="s">
        <v>47</v>
      </c>
      <c r="C6" s="23" t="s">
        <v>43</v>
      </c>
      <c r="D6" s="24">
        <v>1.0</v>
      </c>
      <c r="E6" s="24">
        <v>3300.0</v>
      </c>
      <c r="F6" s="24">
        <f t="shared" si="1"/>
        <v>0.973</v>
      </c>
      <c r="G6" s="6">
        <f t="shared" si="2"/>
        <v>38530.8</v>
      </c>
      <c r="H6" s="24">
        <v>372.0</v>
      </c>
      <c r="I6" s="24">
        <v>0.3973</v>
      </c>
      <c r="J6" s="24">
        <v>108.0</v>
      </c>
      <c r="K6" s="24">
        <v>610.0</v>
      </c>
      <c r="L6" s="1">
        <f t="shared" si="3"/>
        <v>502</v>
      </c>
      <c r="M6" s="1">
        <f t="shared" si="4"/>
        <v>264</v>
      </c>
      <c r="N6" s="1">
        <f t="shared" si="5"/>
        <v>0.5207171315</v>
      </c>
      <c r="O6" s="24">
        <v>0.3973</v>
      </c>
      <c r="T6" s="8"/>
      <c r="U6" s="24">
        <v>108.0</v>
      </c>
      <c r="V6" s="1">
        <f t="shared" si="6"/>
        <v>627.5</v>
      </c>
      <c r="W6" s="26">
        <f t="shared" si="7"/>
        <v>45.25</v>
      </c>
      <c r="X6" s="75">
        <f t="shared" si="8"/>
        <v>-396.4493303</v>
      </c>
      <c r="Y6" s="76">
        <f t="shared" si="9"/>
        <v>359.8448004</v>
      </c>
      <c r="Z6" s="77">
        <f t="shared" si="10"/>
        <v>359.8448004</v>
      </c>
      <c r="AA6" s="78">
        <f t="shared" si="11"/>
        <v>0.5013462954</v>
      </c>
      <c r="AB6" s="1">
        <f t="shared" si="12"/>
        <v>0.4538345418</v>
      </c>
      <c r="AC6" s="1">
        <f t="shared" si="13"/>
        <v>59608.15004</v>
      </c>
      <c r="AD6" s="8">
        <f t="shared" si="14"/>
        <v>35764.89002</v>
      </c>
      <c r="AE6" s="75">
        <f t="shared" si="15"/>
        <v>38530.8</v>
      </c>
      <c r="AF6" s="1">
        <f t="shared" si="16"/>
        <v>-2765.909978</v>
      </c>
      <c r="AG6" s="40" t="s">
        <v>411</v>
      </c>
      <c r="AH6" s="80">
        <f t="shared" si="17"/>
        <v>5521.653592</v>
      </c>
      <c r="AI6" s="81">
        <f t="shared" si="18"/>
        <v>-39121.65359</v>
      </c>
      <c r="AJ6" s="81">
        <f t="shared" si="19"/>
        <v>-15121.65359</v>
      </c>
      <c r="AK6" s="82">
        <f t="shared" si="20"/>
        <v>-15121.65359</v>
      </c>
      <c r="AL6" s="82">
        <f t="shared" si="21"/>
        <v>-21121.65359</v>
      </c>
      <c r="AM6" s="82">
        <f t="shared" si="22"/>
        <v>-41887.56357</v>
      </c>
      <c r="AN6" s="83">
        <f t="shared" si="23"/>
        <v>-17887.56357</v>
      </c>
      <c r="AO6" s="82">
        <f t="shared" si="24"/>
        <v>-17887.56357</v>
      </c>
      <c r="AP6" s="82">
        <f t="shared" si="25"/>
        <v>-23887.56357</v>
      </c>
      <c r="AQ6" s="13"/>
      <c r="AR6" s="13"/>
      <c r="AS6" s="13"/>
      <c r="AT6" s="13"/>
      <c r="AU6" s="13"/>
      <c r="AV6" s="13"/>
      <c r="AW6" s="13"/>
      <c r="AX6" s="13"/>
      <c r="AY6" s="13"/>
      <c r="AZ6" s="13"/>
      <c r="BA6" s="13"/>
      <c r="BB6" s="13"/>
      <c r="BC6" s="13"/>
      <c r="BD6" s="13"/>
      <c r="BE6" s="13"/>
      <c r="BF6" s="13"/>
      <c r="BG6" s="13"/>
      <c r="BH6" s="13"/>
      <c r="BI6" s="13"/>
      <c r="BJ6" s="13"/>
    </row>
    <row r="7">
      <c r="A7" s="23" t="s">
        <v>48</v>
      </c>
      <c r="B7" s="23" t="s">
        <v>49</v>
      </c>
      <c r="C7" s="23" t="s">
        <v>43</v>
      </c>
      <c r="D7" s="24">
        <v>1.0</v>
      </c>
      <c r="E7" s="24">
        <v>1400.0</v>
      </c>
      <c r="F7" s="24">
        <f t="shared" si="1"/>
        <v>0.973</v>
      </c>
      <c r="G7" s="6">
        <f t="shared" si="2"/>
        <v>16346.4</v>
      </c>
      <c r="H7" s="24">
        <v>302.0</v>
      </c>
      <c r="I7" s="24">
        <v>0.3644</v>
      </c>
      <c r="J7" s="24">
        <v>178.0</v>
      </c>
      <c r="K7" s="24">
        <v>533.0</v>
      </c>
      <c r="L7" s="1">
        <f t="shared" si="3"/>
        <v>355</v>
      </c>
      <c r="M7" s="1">
        <f t="shared" si="4"/>
        <v>124</v>
      </c>
      <c r="N7" s="1">
        <f t="shared" si="5"/>
        <v>0.3794366197</v>
      </c>
      <c r="O7" s="24">
        <v>0.3644</v>
      </c>
      <c r="T7" s="8"/>
      <c r="U7" s="24">
        <v>178.0</v>
      </c>
      <c r="V7" s="1">
        <f t="shared" si="6"/>
        <v>443.75</v>
      </c>
      <c r="W7" s="26">
        <f t="shared" si="7"/>
        <v>133.625</v>
      </c>
      <c r="X7" s="75">
        <f t="shared" si="8"/>
        <v>-280.3575941</v>
      </c>
      <c r="Y7" s="76">
        <f t="shared" si="9"/>
        <v>305.2846696</v>
      </c>
      <c r="Z7" s="77">
        <f t="shared" si="10"/>
        <v>305.2846696</v>
      </c>
      <c r="AA7" s="78">
        <f t="shared" si="11"/>
        <v>0.386838692</v>
      </c>
      <c r="AB7" s="1">
        <f t="shared" si="12"/>
        <v>0.5444558592</v>
      </c>
      <c r="AC7" s="1">
        <f t="shared" si="13"/>
        <v>60668.11988</v>
      </c>
      <c r="AD7" s="8">
        <f t="shared" si="14"/>
        <v>36400.87193</v>
      </c>
      <c r="AE7" s="75">
        <f t="shared" si="15"/>
        <v>16346.4</v>
      </c>
      <c r="AF7" s="1">
        <f t="shared" si="16"/>
        <v>20054.47193</v>
      </c>
      <c r="AG7" s="86">
        <v>30000.0</v>
      </c>
      <c r="AH7" s="80">
        <f t="shared" si="17"/>
        <v>6624.212953</v>
      </c>
      <c r="AI7" s="81">
        <f t="shared" si="18"/>
        <v>-40224.21295</v>
      </c>
      <c r="AJ7" s="81">
        <f t="shared" si="19"/>
        <v>-16224.21295</v>
      </c>
      <c r="AK7" s="82">
        <f t="shared" si="20"/>
        <v>-16224.21295</v>
      </c>
      <c r="AL7" s="82">
        <f t="shared" si="21"/>
        <v>-22224.21295</v>
      </c>
      <c r="AM7" s="82">
        <f t="shared" si="22"/>
        <v>-20169.74103</v>
      </c>
      <c r="AN7" s="83">
        <f t="shared" si="23"/>
        <v>3830.258973</v>
      </c>
      <c r="AO7" s="82">
        <f t="shared" si="24"/>
        <v>3830.258973</v>
      </c>
      <c r="AP7" s="82">
        <f t="shared" si="25"/>
        <v>-2169.741027</v>
      </c>
      <c r="AQ7" s="13"/>
    </row>
    <row r="8">
      <c r="A8" s="23" t="s">
        <v>50</v>
      </c>
      <c r="B8" s="23" t="s">
        <v>49</v>
      </c>
      <c r="C8" s="23" t="s">
        <v>43</v>
      </c>
      <c r="D8" s="24">
        <v>2.0</v>
      </c>
      <c r="E8" s="24">
        <v>2000.0</v>
      </c>
      <c r="F8" s="24">
        <f t="shared" si="1"/>
        <v>0.973</v>
      </c>
      <c r="G8" s="6">
        <f t="shared" si="2"/>
        <v>23352</v>
      </c>
      <c r="H8" s="24">
        <v>429.0</v>
      </c>
      <c r="I8" s="24">
        <v>0.411</v>
      </c>
      <c r="J8" s="24">
        <v>221.0</v>
      </c>
      <c r="K8" s="24">
        <v>617.0</v>
      </c>
      <c r="L8" s="1">
        <f t="shared" si="3"/>
        <v>396</v>
      </c>
      <c r="M8" s="1">
        <f t="shared" si="4"/>
        <v>208</v>
      </c>
      <c r="N8" s="1">
        <f t="shared" si="5"/>
        <v>0.5202020202</v>
      </c>
      <c r="O8" s="24">
        <v>0.411</v>
      </c>
      <c r="T8" s="8"/>
      <c r="U8" s="24">
        <v>221.0</v>
      </c>
      <c r="V8" s="1">
        <f t="shared" si="6"/>
        <v>495</v>
      </c>
      <c r="W8" s="26">
        <f t="shared" si="7"/>
        <v>171.5</v>
      </c>
      <c r="X8" s="75">
        <f t="shared" si="8"/>
        <v>-312.7369219</v>
      </c>
      <c r="Y8" s="76">
        <f t="shared" si="9"/>
        <v>351.7640258</v>
      </c>
      <c r="Z8" s="77">
        <f t="shared" si="10"/>
        <v>351.7640258</v>
      </c>
      <c r="AA8" s="78">
        <f t="shared" si="11"/>
        <v>0.364169749</v>
      </c>
      <c r="AB8" s="1">
        <f t="shared" si="12"/>
        <v>0.5623960606</v>
      </c>
      <c r="AC8" s="1">
        <f t="shared" si="13"/>
        <v>72208.20636</v>
      </c>
      <c r="AD8" s="8">
        <f t="shared" si="14"/>
        <v>43324.92382</v>
      </c>
      <c r="AE8" s="75">
        <f t="shared" si="15"/>
        <v>23352</v>
      </c>
      <c r="AF8" s="1">
        <f t="shared" si="16"/>
        <v>19972.92382</v>
      </c>
      <c r="AG8" s="87" t="s">
        <v>412</v>
      </c>
      <c r="AH8" s="80">
        <f t="shared" si="17"/>
        <v>6842.485404</v>
      </c>
      <c r="AI8" s="81">
        <f t="shared" si="18"/>
        <v>-40442.4854</v>
      </c>
      <c r="AJ8" s="81">
        <f t="shared" si="19"/>
        <v>-16442.4854</v>
      </c>
      <c r="AK8" s="82">
        <f t="shared" si="20"/>
        <v>-16442.4854</v>
      </c>
      <c r="AL8" s="82">
        <f t="shared" si="21"/>
        <v>-22442.4854</v>
      </c>
      <c r="AM8" s="82">
        <f t="shared" si="22"/>
        <v>-20469.56159</v>
      </c>
      <c r="AN8" s="83">
        <f t="shared" si="23"/>
        <v>3530.438413</v>
      </c>
      <c r="AO8" s="82">
        <f t="shared" si="24"/>
        <v>3530.438413</v>
      </c>
      <c r="AP8" s="82">
        <f t="shared" si="25"/>
        <v>-2469.561587</v>
      </c>
      <c r="AQ8" s="13"/>
    </row>
    <row r="9">
      <c r="A9" s="23" t="s">
        <v>51</v>
      </c>
      <c r="B9" s="23" t="s">
        <v>49</v>
      </c>
      <c r="C9" s="23" t="s">
        <v>52</v>
      </c>
      <c r="D9" s="24">
        <v>1.0</v>
      </c>
      <c r="E9" s="24">
        <v>1600.0</v>
      </c>
      <c r="F9" s="24">
        <f t="shared" si="1"/>
        <v>0.973</v>
      </c>
      <c r="G9" s="6">
        <f t="shared" si="2"/>
        <v>18681.6</v>
      </c>
      <c r="H9" s="24">
        <v>380.0</v>
      </c>
      <c r="I9" s="24">
        <v>0.411</v>
      </c>
      <c r="J9" s="24">
        <v>202.0</v>
      </c>
      <c r="K9" s="24">
        <v>646.0</v>
      </c>
      <c r="L9" s="1">
        <f t="shared" si="3"/>
        <v>444</v>
      </c>
      <c r="M9" s="1">
        <f t="shared" si="4"/>
        <v>178</v>
      </c>
      <c r="N9" s="1">
        <f t="shared" si="5"/>
        <v>0.4207207207</v>
      </c>
      <c r="O9" s="24">
        <v>0.411</v>
      </c>
      <c r="T9" s="8"/>
      <c r="U9" s="24">
        <v>202.0</v>
      </c>
      <c r="V9" s="1">
        <f t="shared" si="6"/>
        <v>555</v>
      </c>
      <c r="W9" s="26">
        <f t="shared" si="7"/>
        <v>146.5</v>
      </c>
      <c r="X9" s="75">
        <f t="shared" si="8"/>
        <v>-350.6444276</v>
      </c>
      <c r="Y9" s="76">
        <f t="shared" si="9"/>
        <v>371.5081501</v>
      </c>
      <c r="Z9" s="77">
        <f t="shared" si="10"/>
        <v>371.5081501</v>
      </c>
      <c r="AA9" s="78">
        <f t="shared" si="11"/>
        <v>0.4054200903</v>
      </c>
      <c r="AB9" s="1">
        <f t="shared" si="12"/>
        <v>0.5297505405</v>
      </c>
      <c r="AC9" s="1">
        <f t="shared" si="13"/>
        <v>71834.42482</v>
      </c>
      <c r="AD9" s="8">
        <f t="shared" si="14"/>
        <v>43100.65489</v>
      </c>
      <c r="AE9" s="75">
        <f t="shared" si="15"/>
        <v>18681.6</v>
      </c>
      <c r="AF9" s="1">
        <f t="shared" si="16"/>
        <v>24419.05489</v>
      </c>
      <c r="AG9" s="88">
        <v>5.0</v>
      </c>
      <c r="AH9" s="80">
        <f t="shared" si="17"/>
        <v>6445.298243</v>
      </c>
      <c r="AI9" s="81">
        <f t="shared" si="18"/>
        <v>-40045.29824</v>
      </c>
      <c r="AJ9" s="81">
        <f t="shared" si="19"/>
        <v>-16045.29824</v>
      </c>
      <c r="AK9" s="82">
        <f t="shared" si="20"/>
        <v>-16045.29824</v>
      </c>
      <c r="AL9" s="82">
        <f t="shared" si="21"/>
        <v>-22045.29824</v>
      </c>
      <c r="AM9" s="82">
        <f t="shared" si="22"/>
        <v>-15626.24335</v>
      </c>
      <c r="AN9" s="83">
        <f t="shared" si="23"/>
        <v>8373.756648</v>
      </c>
      <c r="AO9" s="82">
        <f t="shared" si="24"/>
        <v>8373.756648</v>
      </c>
      <c r="AP9" s="82">
        <f t="shared" si="25"/>
        <v>2373.756648</v>
      </c>
      <c r="AQ9" s="13"/>
    </row>
    <row r="10">
      <c r="A10" s="23" t="s">
        <v>53</v>
      </c>
      <c r="B10" s="23" t="s">
        <v>49</v>
      </c>
      <c r="C10" s="23" t="s">
        <v>52</v>
      </c>
      <c r="D10" s="24">
        <v>2.0</v>
      </c>
      <c r="E10" s="24">
        <v>2800.0</v>
      </c>
      <c r="F10" s="24">
        <f t="shared" si="1"/>
        <v>0.973</v>
      </c>
      <c r="G10" s="6">
        <f t="shared" si="2"/>
        <v>32692.8</v>
      </c>
      <c r="H10" s="24">
        <v>374.0</v>
      </c>
      <c r="I10" s="24">
        <v>0.526</v>
      </c>
      <c r="J10" s="24">
        <v>197.0</v>
      </c>
      <c r="K10" s="24">
        <v>639.0</v>
      </c>
      <c r="L10" s="1">
        <f t="shared" si="3"/>
        <v>442</v>
      </c>
      <c r="M10" s="1">
        <f t="shared" si="4"/>
        <v>177</v>
      </c>
      <c r="N10" s="1">
        <f t="shared" si="5"/>
        <v>0.420361991</v>
      </c>
      <c r="O10" s="24">
        <v>0.526</v>
      </c>
      <c r="T10" s="8"/>
      <c r="U10" s="24">
        <v>197.0</v>
      </c>
      <c r="V10" s="1">
        <f t="shared" si="6"/>
        <v>552.5</v>
      </c>
      <c r="W10" s="26">
        <f t="shared" si="7"/>
        <v>141.75</v>
      </c>
      <c r="X10" s="75">
        <f t="shared" si="8"/>
        <v>-349.0649482</v>
      </c>
      <c r="Y10" s="76">
        <f t="shared" si="9"/>
        <v>367.7896449</v>
      </c>
      <c r="Z10" s="77">
        <f t="shared" si="10"/>
        <v>367.7896449</v>
      </c>
      <c r="AA10" s="78">
        <f t="shared" si="11"/>
        <v>0.4091215293</v>
      </c>
      <c r="AB10" s="1">
        <f t="shared" si="12"/>
        <v>0.5268212217</v>
      </c>
      <c r="AC10" s="1">
        <f t="shared" si="13"/>
        <v>70722.17738</v>
      </c>
      <c r="AD10" s="8">
        <f t="shared" si="14"/>
        <v>42433.30643</v>
      </c>
      <c r="AE10" s="75">
        <f t="shared" si="15"/>
        <v>32692.8</v>
      </c>
      <c r="AF10" s="1">
        <f t="shared" si="16"/>
        <v>9740.506427</v>
      </c>
      <c r="AG10" s="84"/>
      <c r="AH10" s="80">
        <f t="shared" si="17"/>
        <v>6409.658198</v>
      </c>
      <c r="AI10" s="81">
        <f t="shared" si="18"/>
        <v>-40009.6582</v>
      </c>
      <c r="AJ10" s="81">
        <f t="shared" si="19"/>
        <v>-16009.6582</v>
      </c>
      <c r="AK10" s="82">
        <f t="shared" si="20"/>
        <v>-16009.6582</v>
      </c>
      <c r="AL10" s="82">
        <f t="shared" si="21"/>
        <v>-22009.6582</v>
      </c>
      <c r="AM10" s="82">
        <f t="shared" si="22"/>
        <v>-30269.15177</v>
      </c>
      <c r="AN10" s="83">
        <f t="shared" si="23"/>
        <v>-6269.15177</v>
      </c>
      <c r="AO10" s="82">
        <f t="shared" si="24"/>
        <v>-6269.15177</v>
      </c>
      <c r="AP10" s="82">
        <f t="shared" si="25"/>
        <v>-12269.15177</v>
      </c>
      <c r="AQ10" s="13"/>
    </row>
    <row r="11">
      <c r="A11" s="23" t="s">
        <v>54</v>
      </c>
      <c r="B11" s="23" t="s">
        <v>55</v>
      </c>
      <c r="C11" s="23" t="s">
        <v>43</v>
      </c>
      <c r="D11" s="24">
        <v>1.0</v>
      </c>
      <c r="E11" s="24">
        <v>1100.0</v>
      </c>
      <c r="F11" s="24">
        <f t="shared" si="1"/>
        <v>0.973</v>
      </c>
      <c r="G11" s="6">
        <f t="shared" si="2"/>
        <v>12843.6</v>
      </c>
      <c r="H11" s="24">
        <v>386.0</v>
      </c>
      <c r="I11" s="24">
        <v>0.4329</v>
      </c>
      <c r="J11" s="24">
        <v>114.0</v>
      </c>
      <c r="K11" s="24">
        <v>477.0</v>
      </c>
      <c r="L11" s="1">
        <f t="shared" si="3"/>
        <v>363</v>
      </c>
      <c r="M11" s="1">
        <f t="shared" si="4"/>
        <v>272</v>
      </c>
      <c r="N11" s="1">
        <f t="shared" si="5"/>
        <v>0.6994490358</v>
      </c>
      <c r="O11" s="24">
        <v>0.4329</v>
      </c>
      <c r="T11" s="8"/>
      <c r="U11" s="24">
        <v>114.0</v>
      </c>
      <c r="V11" s="1">
        <f t="shared" si="6"/>
        <v>453.75</v>
      </c>
      <c r="W11" s="26">
        <f t="shared" si="7"/>
        <v>68.625</v>
      </c>
      <c r="X11" s="75">
        <f t="shared" si="8"/>
        <v>-286.6755118</v>
      </c>
      <c r="Y11" s="76">
        <f t="shared" si="9"/>
        <v>278.1586903</v>
      </c>
      <c r="Z11" s="77">
        <f t="shared" si="10"/>
        <v>278.1586903</v>
      </c>
      <c r="AA11" s="78">
        <f t="shared" si="11"/>
        <v>0.4617822376</v>
      </c>
      <c r="AB11" s="1">
        <f t="shared" si="12"/>
        <v>0.4851455372</v>
      </c>
      <c r="AC11" s="1">
        <f t="shared" si="13"/>
        <v>49255.81824</v>
      </c>
      <c r="AD11" s="8">
        <f t="shared" si="14"/>
        <v>29553.49094</v>
      </c>
      <c r="AE11" s="75">
        <f t="shared" si="15"/>
        <v>12843.6</v>
      </c>
      <c r="AF11" s="1">
        <f t="shared" si="16"/>
        <v>16709.89094</v>
      </c>
      <c r="AG11" s="40" t="s">
        <v>413</v>
      </c>
      <c r="AH11" s="80">
        <f t="shared" si="17"/>
        <v>5902.604036</v>
      </c>
      <c r="AI11" s="81">
        <f t="shared" si="18"/>
        <v>-39502.60404</v>
      </c>
      <c r="AJ11" s="81">
        <f t="shared" si="19"/>
        <v>-15502.60404</v>
      </c>
      <c r="AK11" s="82">
        <f t="shared" si="20"/>
        <v>-15502.60404</v>
      </c>
      <c r="AL11" s="82">
        <f t="shared" si="21"/>
        <v>-21502.60404</v>
      </c>
      <c r="AM11" s="82">
        <f t="shared" si="22"/>
        <v>-22792.71309</v>
      </c>
      <c r="AN11" s="83">
        <f t="shared" si="23"/>
        <v>1207.286907</v>
      </c>
      <c r="AO11" s="82">
        <f t="shared" si="24"/>
        <v>1207.286907</v>
      </c>
      <c r="AP11" s="82">
        <f t="shared" si="25"/>
        <v>-4792.713093</v>
      </c>
      <c r="AQ11" s="13"/>
    </row>
    <row r="12">
      <c r="A12" s="23" t="s">
        <v>56</v>
      </c>
      <c r="B12" s="23" t="s">
        <v>55</v>
      </c>
      <c r="C12" s="23" t="s">
        <v>43</v>
      </c>
      <c r="D12" s="24">
        <v>2.0</v>
      </c>
      <c r="E12" s="24">
        <v>1900.0</v>
      </c>
      <c r="F12" s="24">
        <f t="shared" si="1"/>
        <v>0.973</v>
      </c>
      <c r="G12" s="6">
        <f t="shared" si="2"/>
        <v>22184.4</v>
      </c>
      <c r="H12" s="24">
        <v>212.0</v>
      </c>
      <c r="I12" s="24">
        <v>0.6959</v>
      </c>
      <c r="J12" s="24">
        <v>80.0</v>
      </c>
      <c r="K12" s="24">
        <v>583.0</v>
      </c>
      <c r="L12" s="1">
        <f t="shared" si="3"/>
        <v>503</v>
      </c>
      <c r="M12" s="1">
        <f t="shared" si="4"/>
        <v>132</v>
      </c>
      <c r="N12" s="1">
        <f t="shared" si="5"/>
        <v>0.3099403579</v>
      </c>
      <c r="O12" s="24">
        <v>0.6959</v>
      </c>
      <c r="T12" s="8"/>
      <c r="U12" s="24">
        <v>80.0</v>
      </c>
      <c r="V12" s="1">
        <f t="shared" si="6"/>
        <v>628.75</v>
      </c>
      <c r="W12" s="26">
        <f t="shared" si="7"/>
        <v>17.125</v>
      </c>
      <c r="X12" s="75">
        <f t="shared" si="8"/>
        <v>-397.23907</v>
      </c>
      <c r="Y12" s="76">
        <f t="shared" si="9"/>
        <v>346.4540529</v>
      </c>
      <c r="Z12" s="77">
        <f t="shared" si="10"/>
        <v>346.4540529</v>
      </c>
      <c r="AA12" s="78">
        <f t="shared" si="11"/>
        <v>0.523783782</v>
      </c>
      <c r="AB12" s="1">
        <f t="shared" si="12"/>
        <v>0.4360775149</v>
      </c>
      <c r="AC12" s="1">
        <f t="shared" si="13"/>
        <v>55144.50019</v>
      </c>
      <c r="AD12" s="8">
        <f t="shared" si="14"/>
        <v>33086.70011</v>
      </c>
      <c r="AE12" s="75">
        <f t="shared" si="15"/>
        <v>22184.4</v>
      </c>
      <c r="AF12" s="1">
        <f t="shared" si="16"/>
        <v>10902.30011</v>
      </c>
      <c r="AG12" s="12" t="s">
        <v>414</v>
      </c>
      <c r="AH12" s="80">
        <f t="shared" si="17"/>
        <v>5305.609765</v>
      </c>
      <c r="AI12" s="81">
        <f t="shared" si="18"/>
        <v>-38905.60976</v>
      </c>
      <c r="AJ12" s="81">
        <f t="shared" si="19"/>
        <v>-14905.60976</v>
      </c>
      <c r="AK12" s="82">
        <f t="shared" si="20"/>
        <v>-14905.60976</v>
      </c>
      <c r="AL12" s="82">
        <f t="shared" si="21"/>
        <v>-20905.60976</v>
      </c>
      <c r="AM12" s="82">
        <f t="shared" si="22"/>
        <v>-28003.30965</v>
      </c>
      <c r="AN12" s="83">
        <f t="shared" si="23"/>
        <v>-4003.309651</v>
      </c>
      <c r="AO12" s="82">
        <f t="shared" si="24"/>
        <v>-4003.309651</v>
      </c>
      <c r="AP12" s="82">
        <f t="shared" si="25"/>
        <v>-10003.30965</v>
      </c>
      <c r="AQ12" s="13"/>
    </row>
    <row r="13">
      <c r="A13" s="23" t="s">
        <v>57</v>
      </c>
      <c r="B13" s="23" t="s">
        <v>55</v>
      </c>
      <c r="C13" s="23" t="s">
        <v>52</v>
      </c>
      <c r="D13" s="24">
        <v>1.0</v>
      </c>
      <c r="E13" s="24">
        <v>1800.0</v>
      </c>
      <c r="F13" s="24">
        <f t="shared" si="1"/>
        <v>0.973</v>
      </c>
      <c r="G13" s="6">
        <f t="shared" si="2"/>
        <v>21016.8</v>
      </c>
      <c r="H13" s="24">
        <v>969.0</v>
      </c>
      <c r="I13" s="24">
        <v>0.1096</v>
      </c>
      <c r="J13" s="24">
        <v>239.0</v>
      </c>
      <c r="K13" s="24">
        <v>1431.0</v>
      </c>
      <c r="L13" s="1">
        <f t="shared" si="3"/>
        <v>1192</v>
      </c>
      <c r="M13" s="1">
        <f t="shared" si="4"/>
        <v>730</v>
      </c>
      <c r="N13" s="1">
        <f t="shared" si="5"/>
        <v>0.5899328859</v>
      </c>
      <c r="O13" s="24">
        <v>0.1096</v>
      </c>
      <c r="T13" s="8"/>
      <c r="U13" s="24">
        <v>239.0</v>
      </c>
      <c r="V13" s="1">
        <f t="shared" si="6"/>
        <v>1490</v>
      </c>
      <c r="W13" s="26">
        <f t="shared" si="7"/>
        <v>90</v>
      </c>
      <c r="X13" s="75">
        <f t="shared" si="8"/>
        <v>-941.3697245</v>
      </c>
      <c r="Y13" s="76">
        <f t="shared" si="9"/>
        <v>845.7290877</v>
      </c>
      <c r="Z13" s="77">
        <f t="shared" si="10"/>
        <v>845.7290877</v>
      </c>
      <c r="AA13" s="78">
        <f t="shared" si="11"/>
        <v>0.50720073</v>
      </c>
      <c r="AB13" s="1">
        <f t="shared" si="12"/>
        <v>0.4492013423</v>
      </c>
      <c r="AC13" s="1">
        <f t="shared" si="13"/>
        <v>138664.4641</v>
      </c>
      <c r="AD13" s="8">
        <f t="shared" si="14"/>
        <v>83198.67847</v>
      </c>
      <c r="AE13" s="75">
        <f t="shared" si="15"/>
        <v>21016.8</v>
      </c>
      <c r="AF13" s="1">
        <f t="shared" si="16"/>
        <v>62181.87847</v>
      </c>
      <c r="AG13" s="87">
        <v>3600.0</v>
      </c>
      <c r="AH13" s="80">
        <f t="shared" si="17"/>
        <v>5465.282998</v>
      </c>
      <c r="AI13" s="81">
        <f t="shared" si="18"/>
        <v>-39065.283</v>
      </c>
      <c r="AJ13" s="81">
        <f t="shared" si="19"/>
        <v>-15065.283</v>
      </c>
      <c r="AK13" s="82">
        <f t="shared" si="20"/>
        <v>-15065.283</v>
      </c>
      <c r="AL13" s="82">
        <f t="shared" si="21"/>
        <v>-21065.283</v>
      </c>
      <c r="AM13" s="82">
        <f t="shared" si="22"/>
        <v>23116.59547</v>
      </c>
      <c r="AN13" s="83">
        <f t="shared" si="23"/>
        <v>47116.59547</v>
      </c>
      <c r="AO13" s="82">
        <f t="shared" si="24"/>
        <v>47116.59547</v>
      </c>
      <c r="AP13" s="82">
        <f t="shared" si="25"/>
        <v>41116.59547</v>
      </c>
      <c r="AQ13" s="13"/>
    </row>
    <row r="14">
      <c r="A14" s="23" t="s">
        <v>58</v>
      </c>
      <c r="B14" s="23" t="s">
        <v>55</v>
      </c>
      <c r="C14" s="23" t="s">
        <v>52</v>
      </c>
      <c r="D14" s="24">
        <v>2.0</v>
      </c>
      <c r="E14" s="24">
        <v>3200.0</v>
      </c>
      <c r="F14" s="24">
        <f t="shared" si="1"/>
        <v>0.973</v>
      </c>
      <c r="G14" s="6">
        <f t="shared" si="2"/>
        <v>37363.2</v>
      </c>
      <c r="H14" s="24">
        <v>885.0</v>
      </c>
      <c r="I14" s="24">
        <v>0.2247</v>
      </c>
      <c r="J14" s="24">
        <v>236.0</v>
      </c>
      <c r="K14" s="24">
        <v>1533.0</v>
      </c>
      <c r="L14" s="1">
        <f t="shared" si="3"/>
        <v>1297</v>
      </c>
      <c r="M14" s="1">
        <f t="shared" si="4"/>
        <v>649</v>
      </c>
      <c r="N14" s="1">
        <f t="shared" si="5"/>
        <v>0.500308404</v>
      </c>
      <c r="O14" s="24">
        <v>0.2247</v>
      </c>
      <c r="T14" s="8"/>
      <c r="U14" s="24">
        <v>236.0</v>
      </c>
      <c r="V14" s="1">
        <f t="shared" si="6"/>
        <v>1621.25</v>
      </c>
      <c r="W14" s="26">
        <f t="shared" si="7"/>
        <v>73.875</v>
      </c>
      <c r="X14" s="75">
        <f t="shared" si="8"/>
        <v>-1024.292393</v>
      </c>
      <c r="Y14" s="76">
        <f t="shared" si="9"/>
        <v>908.2006097</v>
      </c>
      <c r="Z14" s="77">
        <f t="shared" si="10"/>
        <v>908.2006097</v>
      </c>
      <c r="AA14" s="78">
        <f t="shared" si="11"/>
        <v>0.5146187261</v>
      </c>
      <c r="AB14" s="1">
        <f t="shared" si="12"/>
        <v>0.4433307402</v>
      </c>
      <c r="AC14" s="1">
        <f t="shared" si="13"/>
        <v>146961.1357</v>
      </c>
      <c r="AD14" s="8">
        <f t="shared" si="14"/>
        <v>88176.68142</v>
      </c>
      <c r="AE14" s="75">
        <f t="shared" si="15"/>
        <v>37363.2</v>
      </c>
      <c r="AF14" s="1">
        <f t="shared" si="16"/>
        <v>50813.48142</v>
      </c>
      <c r="AG14" s="12" t="s">
        <v>415</v>
      </c>
      <c r="AH14" s="80">
        <f t="shared" si="17"/>
        <v>5393.857339</v>
      </c>
      <c r="AI14" s="81">
        <f t="shared" si="18"/>
        <v>-38993.85734</v>
      </c>
      <c r="AJ14" s="81">
        <f t="shared" si="19"/>
        <v>-14993.85734</v>
      </c>
      <c r="AK14" s="82">
        <f t="shared" si="20"/>
        <v>-14993.85734</v>
      </c>
      <c r="AL14" s="82">
        <f t="shared" si="21"/>
        <v>-20993.85734</v>
      </c>
      <c r="AM14" s="82">
        <f t="shared" si="22"/>
        <v>11819.62409</v>
      </c>
      <c r="AN14" s="83">
        <f t="shared" si="23"/>
        <v>35819.62409</v>
      </c>
      <c r="AO14" s="82">
        <f t="shared" si="24"/>
        <v>35819.62409</v>
      </c>
      <c r="AP14" s="82">
        <f t="shared" si="25"/>
        <v>29819.62409</v>
      </c>
      <c r="AQ14" s="13"/>
    </row>
    <row r="15">
      <c r="A15" s="23" t="s">
        <v>59</v>
      </c>
      <c r="B15" s="23" t="s">
        <v>60</v>
      </c>
      <c r="C15" s="23" t="s">
        <v>43</v>
      </c>
      <c r="D15" s="24">
        <v>1.0</v>
      </c>
      <c r="E15" s="24">
        <v>1000.0</v>
      </c>
      <c r="F15" s="24">
        <f t="shared" si="1"/>
        <v>0.973</v>
      </c>
      <c r="G15" s="6">
        <f t="shared" si="2"/>
        <v>11676</v>
      </c>
      <c r="H15" s="24">
        <v>287.0</v>
      </c>
      <c r="I15" s="24">
        <v>0.2192</v>
      </c>
      <c r="J15" s="24">
        <v>138.0</v>
      </c>
      <c r="K15" s="24">
        <v>550.0</v>
      </c>
      <c r="L15" s="1">
        <f t="shared" si="3"/>
        <v>412</v>
      </c>
      <c r="M15" s="1">
        <f t="shared" si="4"/>
        <v>149</v>
      </c>
      <c r="N15" s="1">
        <f t="shared" si="5"/>
        <v>0.3893203883</v>
      </c>
      <c r="O15" s="24">
        <v>0.2192</v>
      </c>
      <c r="T15" s="8"/>
      <c r="U15" s="24">
        <v>138.0</v>
      </c>
      <c r="V15" s="1">
        <f t="shared" si="6"/>
        <v>515</v>
      </c>
      <c r="W15" s="26">
        <f t="shared" si="7"/>
        <v>86.5</v>
      </c>
      <c r="X15" s="75">
        <f t="shared" si="8"/>
        <v>-325.3727571</v>
      </c>
      <c r="Y15" s="76">
        <f t="shared" si="9"/>
        <v>320.0120672</v>
      </c>
      <c r="Z15" s="77">
        <f t="shared" si="10"/>
        <v>320.0120672</v>
      </c>
      <c r="AA15" s="78">
        <f t="shared" si="11"/>
        <v>0.4534214898</v>
      </c>
      <c r="AB15" s="1">
        <f t="shared" si="12"/>
        <v>0.491762233</v>
      </c>
      <c r="AC15" s="1">
        <f t="shared" si="13"/>
        <v>57439.9948</v>
      </c>
      <c r="AD15" s="8">
        <f t="shared" si="14"/>
        <v>34463.99688</v>
      </c>
      <c r="AE15" s="75">
        <f t="shared" si="15"/>
        <v>11676</v>
      </c>
      <c r="AF15" s="1">
        <f t="shared" si="16"/>
        <v>22787.99688</v>
      </c>
      <c r="AG15" s="12" t="s">
        <v>416</v>
      </c>
      <c r="AH15" s="80">
        <f t="shared" si="17"/>
        <v>5983.107168</v>
      </c>
      <c r="AI15" s="81">
        <f t="shared" si="18"/>
        <v>-39583.10717</v>
      </c>
      <c r="AJ15" s="81">
        <f t="shared" si="19"/>
        <v>-15583.10717</v>
      </c>
      <c r="AK15" s="82">
        <f t="shared" si="20"/>
        <v>-15583.10717</v>
      </c>
      <c r="AL15" s="82">
        <f t="shared" si="21"/>
        <v>-21583.10717</v>
      </c>
      <c r="AM15" s="82">
        <f t="shared" si="22"/>
        <v>-16795.11029</v>
      </c>
      <c r="AN15" s="83">
        <f t="shared" si="23"/>
        <v>7204.889712</v>
      </c>
      <c r="AO15" s="82">
        <f t="shared" si="24"/>
        <v>7204.889712</v>
      </c>
      <c r="AP15" s="82">
        <f t="shared" si="25"/>
        <v>1204.889712</v>
      </c>
      <c r="AQ15" s="13"/>
    </row>
    <row r="16">
      <c r="A16" s="23" t="s">
        <v>61</v>
      </c>
      <c r="B16" s="23" t="s">
        <v>45</v>
      </c>
      <c r="C16" s="23" t="s">
        <v>52</v>
      </c>
      <c r="D16" s="24">
        <v>1.0</v>
      </c>
      <c r="E16" s="24">
        <v>1000.0</v>
      </c>
      <c r="F16" s="24">
        <f t="shared" si="1"/>
        <v>0.973</v>
      </c>
      <c r="G16" s="6">
        <f t="shared" si="2"/>
        <v>11676</v>
      </c>
      <c r="H16" s="24">
        <v>206.0</v>
      </c>
      <c r="I16" s="24">
        <v>0.3918</v>
      </c>
      <c r="J16" s="24">
        <v>116.0</v>
      </c>
      <c r="K16" s="24">
        <v>296.0</v>
      </c>
      <c r="L16" s="1">
        <f t="shared" si="3"/>
        <v>180</v>
      </c>
      <c r="M16" s="1">
        <f t="shared" si="4"/>
        <v>90</v>
      </c>
      <c r="N16" s="1">
        <f t="shared" si="5"/>
        <v>0.5</v>
      </c>
      <c r="O16" s="24">
        <v>0.3918</v>
      </c>
      <c r="T16" s="8"/>
      <c r="U16" s="24">
        <v>116.0</v>
      </c>
      <c r="V16" s="1">
        <f t="shared" si="6"/>
        <v>225</v>
      </c>
      <c r="W16" s="26">
        <f t="shared" si="7"/>
        <v>93.5</v>
      </c>
      <c r="X16" s="75">
        <f t="shared" si="8"/>
        <v>-142.1531463</v>
      </c>
      <c r="Y16" s="76">
        <f t="shared" si="9"/>
        <v>167.6654663</v>
      </c>
      <c r="Z16" s="77">
        <f t="shared" si="10"/>
        <v>167.6654663</v>
      </c>
      <c r="AA16" s="78">
        <f t="shared" si="11"/>
        <v>0.3296242945</v>
      </c>
      <c r="AB16" s="1">
        <f t="shared" si="12"/>
        <v>0.5897353333</v>
      </c>
      <c r="AC16" s="1">
        <f t="shared" si="13"/>
        <v>36090.56112</v>
      </c>
      <c r="AD16" s="8">
        <f t="shared" si="14"/>
        <v>21654.33667</v>
      </c>
      <c r="AE16" s="75">
        <f t="shared" si="15"/>
        <v>11676</v>
      </c>
      <c r="AF16" s="1">
        <f t="shared" si="16"/>
        <v>9978.33667</v>
      </c>
      <c r="AG16" s="87">
        <v>0.0</v>
      </c>
      <c r="AH16" s="80">
        <f t="shared" si="17"/>
        <v>7175.113222</v>
      </c>
      <c r="AI16" s="81">
        <f t="shared" si="18"/>
        <v>-40775.11322</v>
      </c>
      <c r="AJ16" s="81">
        <f t="shared" si="19"/>
        <v>-16775.11322</v>
      </c>
      <c r="AK16" s="82">
        <f t="shared" si="20"/>
        <v>-16775.11322</v>
      </c>
      <c r="AL16" s="82">
        <f t="shared" si="21"/>
        <v>-22775.11322</v>
      </c>
      <c r="AM16" s="82">
        <f t="shared" si="22"/>
        <v>-30796.77655</v>
      </c>
      <c r="AN16" s="83">
        <f t="shared" si="23"/>
        <v>-6796.776552</v>
      </c>
      <c r="AO16" s="82">
        <f t="shared" si="24"/>
        <v>-6796.776552</v>
      </c>
      <c r="AP16" s="82">
        <f t="shared" si="25"/>
        <v>-12796.77655</v>
      </c>
      <c r="AQ16" s="13"/>
    </row>
    <row r="17">
      <c r="A17" s="23" t="s">
        <v>62</v>
      </c>
      <c r="B17" s="23" t="s">
        <v>60</v>
      </c>
      <c r="C17" s="23" t="s">
        <v>43</v>
      </c>
      <c r="D17" s="24">
        <v>2.0</v>
      </c>
      <c r="E17" s="24">
        <v>1300.0</v>
      </c>
      <c r="F17" s="24">
        <f t="shared" si="1"/>
        <v>0.973</v>
      </c>
      <c r="G17" s="6">
        <f t="shared" si="2"/>
        <v>15178.8</v>
      </c>
      <c r="H17" s="24">
        <v>462.0</v>
      </c>
      <c r="I17" s="24">
        <v>0.537</v>
      </c>
      <c r="J17" s="24">
        <v>175.0</v>
      </c>
      <c r="K17" s="24">
        <v>917.0</v>
      </c>
      <c r="L17" s="1">
        <f t="shared" si="3"/>
        <v>742</v>
      </c>
      <c r="M17" s="1">
        <f t="shared" si="4"/>
        <v>287</v>
      </c>
      <c r="N17" s="1">
        <f t="shared" si="5"/>
        <v>0.4094339623</v>
      </c>
      <c r="O17" s="24">
        <v>0.537</v>
      </c>
      <c r="T17" s="8"/>
      <c r="U17" s="24">
        <v>175.0</v>
      </c>
      <c r="V17" s="1">
        <f t="shared" si="6"/>
        <v>927.5</v>
      </c>
      <c r="W17" s="26">
        <f t="shared" si="7"/>
        <v>82.25</v>
      </c>
      <c r="X17" s="75">
        <f t="shared" si="8"/>
        <v>-585.9868587</v>
      </c>
      <c r="Y17" s="76">
        <f t="shared" si="9"/>
        <v>539.565422</v>
      </c>
      <c r="Z17" s="77">
        <f t="shared" si="10"/>
        <v>539.565422</v>
      </c>
      <c r="AA17" s="78">
        <f t="shared" si="11"/>
        <v>0.4930624496</v>
      </c>
      <c r="AB17" s="1">
        <f t="shared" si="12"/>
        <v>0.4603903774</v>
      </c>
      <c r="AC17" s="1">
        <f t="shared" si="13"/>
        <v>90669.91582</v>
      </c>
      <c r="AD17" s="8">
        <f t="shared" si="14"/>
        <v>54401.94949</v>
      </c>
      <c r="AE17" s="75">
        <f t="shared" si="15"/>
        <v>15178.8</v>
      </c>
      <c r="AF17" s="1">
        <f t="shared" si="16"/>
        <v>39223.14949</v>
      </c>
      <c r="AG17" s="12" t="s">
        <v>417</v>
      </c>
      <c r="AH17" s="80">
        <f t="shared" si="17"/>
        <v>5601.416258</v>
      </c>
      <c r="AI17" s="81">
        <f t="shared" si="18"/>
        <v>-39201.41626</v>
      </c>
      <c r="AJ17" s="81">
        <f t="shared" si="19"/>
        <v>-15201.41626</v>
      </c>
      <c r="AK17" s="82">
        <f t="shared" si="20"/>
        <v>-15201.41626</v>
      </c>
      <c r="AL17" s="82">
        <f t="shared" si="21"/>
        <v>-21201.41626</v>
      </c>
      <c r="AM17" s="82">
        <f t="shared" si="22"/>
        <v>21.73323133</v>
      </c>
      <c r="AN17" s="83">
        <f t="shared" si="23"/>
        <v>24021.73323</v>
      </c>
      <c r="AO17" s="82">
        <f t="shared" si="24"/>
        <v>24021.73323</v>
      </c>
      <c r="AP17" s="82">
        <f t="shared" si="25"/>
        <v>18021.73323</v>
      </c>
      <c r="AQ17" s="13"/>
    </row>
    <row r="18">
      <c r="A18" s="23" t="s">
        <v>63</v>
      </c>
      <c r="B18" s="23" t="s">
        <v>60</v>
      </c>
      <c r="C18" s="23" t="s">
        <v>52</v>
      </c>
      <c r="D18" s="24">
        <v>1.0</v>
      </c>
      <c r="E18" s="24">
        <v>1200.0</v>
      </c>
      <c r="F18" s="24">
        <f t="shared" si="1"/>
        <v>0.973</v>
      </c>
      <c r="G18" s="6">
        <f t="shared" si="2"/>
        <v>14011.2</v>
      </c>
      <c r="H18" s="24">
        <v>389.0</v>
      </c>
      <c r="I18" s="24">
        <v>0.5123</v>
      </c>
      <c r="J18" s="24">
        <v>130.0</v>
      </c>
      <c r="K18" s="24">
        <v>821.0</v>
      </c>
      <c r="L18" s="1">
        <f t="shared" si="3"/>
        <v>691</v>
      </c>
      <c r="M18" s="1">
        <f t="shared" si="4"/>
        <v>259</v>
      </c>
      <c r="N18" s="1">
        <f t="shared" si="5"/>
        <v>0.3998552822</v>
      </c>
      <c r="O18" s="24">
        <v>0.5123</v>
      </c>
      <c r="T18" s="8"/>
      <c r="U18" s="24">
        <v>130.0</v>
      </c>
      <c r="V18" s="1">
        <f t="shared" si="6"/>
        <v>863.75</v>
      </c>
      <c r="W18" s="26">
        <f t="shared" si="7"/>
        <v>43.625</v>
      </c>
      <c r="X18" s="75">
        <f t="shared" si="8"/>
        <v>-545.7101339</v>
      </c>
      <c r="Y18" s="76">
        <f t="shared" si="9"/>
        <v>485.9935399</v>
      </c>
      <c r="Z18" s="77">
        <f t="shared" si="10"/>
        <v>485.9935399</v>
      </c>
      <c r="AA18" s="78">
        <f t="shared" si="11"/>
        <v>0.5121488161</v>
      </c>
      <c r="AB18" s="1">
        <f t="shared" si="12"/>
        <v>0.4452854269</v>
      </c>
      <c r="AC18" s="1">
        <f t="shared" si="13"/>
        <v>78988.13193</v>
      </c>
      <c r="AD18" s="8">
        <f t="shared" si="14"/>
        <v>47392.87916</v>
      </c>
      <c r="AE18" s="75">
        <f t="shared" si="15"/>
        <v>14011.2</v>
      </c>
      <c r="AF18" s="1">
        <f t="shared" si="16"/>
        <v>33381.67916</v>
      </c>
      <c r="AG18" s="89">
        <v>6000.0</v>
      </c>
      <c r="AH18" s="80">
        <f t="shared" si="17"/>
        <v>5417.639361</v>
      </c>
      <c r="AI18" s="81">
        <f t="shared" si="18"/>
        <v>-39017.63936</v>
      </c>
      <c r="AJ18" s="81">
        <f t="shared" si="19"/>
        <v>-15017.63936</v>
      </c>
      <c r="AK18" s="82">
        <f t="shared" si="20"/>
        <v>-15017.63936</v>
      </c>
      <c r="AL18" s="82">
        <f t="shared" si="21"/>
        <v>-21017.63936</v>
      </c>
      <c r="AM18" s="82">
        <f t="shared" si="22"/>
        <v>-5635.960202</v>
      </c>
      <c r="AN18" s="83">
        <f t="shared" si="23"/>
        <v>18364.0398</v>
      </c>
      <c r="AO18" s="82">
        <f t="shared" si="24"/>
        <v>18364.0398</v>
      </c>
      <c r="AP18" s="82">
        <f t="shared" si="25"/>
        <v>12364.0398</v>
      </c>
      <c r="AQ18" s="13"/>
    </row>
    <row r="19">
      <c r="A19" s="23" t="s">
        <v>64</v>
      </c>
      <c r="B19" s="23" t="s">
        <v>60</v>
      </c>
      <c r="C19" s="23" t="s">
        <v>52</v>
      </c>
      <c r="D19" s="24">
        <v>2.0</v>
      </c>
      <c r="E19" s="24">
        <v>1600.0</v>
      </c>
      <c r="F19" s="24">
        <f t="shared" si="1"/>
        <v>0.973</v>
      </c>
      <c r="G19" s="6">
        <f t="shared" si="2"/>
        <v>18681.6</v>
      </c>
      <c r="H19" s="24">
        <v>678.0</v>
      </c>
      <c r="I19" s="24">
        <v>0.3616</v>
      </c>
      <c r="J19" s="24">
        <v>241.0</v>
      </c>
      <c r="K19" s="24">
        <v>866.0</v>
      </c>
      <c r="L19" s="1">
        <f t="shared" si="3"/>
        <v>625</v>
      </c>
      <c r="M19" s="1">
        <f t="shared" si="4"/>
        <v>437</v>
      </c>
      <c r="N19" s="1">
        <f t="shared" si="5"/>
        <v>0.65936</v>
      </c>
      <c r="O19" s="24">
        <v>0.3616</v>
      </c>
      <c r="T19" s="8"/>
      <c r="U19" s="24">
        <v>241.0</v>
      </c>
      <c r="V19" s="1">
        <f t="shared" si="6"/>
        <v>781.25</v>
      </c>
      <c r="W19" s="26">
        <f t="shared" si="7"/>
        <v>162.875</v>
      </c>
      <c r="X19" s="75">
        <f t="shared" si="8"/>
        <v>-493.5873136</v>
      </c>
      <c r="Y19" s="76">
        <f t="shared" si="9"/>
        <v>501.282869</v>
      </c>
      <c r="Z19" s="77">
        <f t="shared" si="10"/>
        <v>501.282869</v>
      </c>
      <c r="AA19" s="78">
        <f t="shared" si="11"/>
        <v>0.4331620723</v>
      </c>
      <c r="AB19" s="1">
        <f t="shared" si="12"/>
        <v>0.507795536</v>
      </c>
      <c r="AC19" s="1">
        <f t="shared" si="13"/>
        <v>92910.45914</v>
      </c>
      <c r="AD19" s="8">
        <f t="shared" si="14"/>
        <v>55746.27549</v>
      </c>
      <c r="AE19" s="75">
        <f t="shared" si="15"/>
        <v>18681.6</v>
      </c>
      <c r="AF19" s="1">
        <f t="shared" si="16"/>
        <v>37064.67549</v>
      </c>
      <c r="AG19" s="84"/>
      <c r="AH19" s="80">
        <f t="shared" si="17"/>
        <v>6178.179021</v>
      </c>
      <c r="AI19" s="81">
        <f t="shared" si="18"/>
        <v>-39778.17902</v>
      </c>
      <c r="AJ19" s="81">
        <f t="shared" si="19"/>
        <v>-15778.17902</v>
      </c>
      <c r="AK19" s="82">
        <f t="shared" si="20"/>
        <v>-15778.17902</v>
      </c>
      <c r="AL19" s="82">
        <f t="shared" si="21"/>
        <v>-21778.17902</v>
      </c>
      <c r="AM19" s="82">
        <f t="shared" si="22"/>
        <v>-2713.503535</v>
      </c>
      <c r="AN19" s="83">
        <f t="shared" si="23"/>
        <v>21286.49647</v>
      </c>
      <c r="AO19" s="82">
        <f t="shared" si="24"/>
        <v>21286.49647</v>
      </c>
      <c r="AP19" s="82">
        <f t="shared" si="25"/>
        <v>15286.49647</v>
      </c>
      <c r="AQ19" s="13"/>
    </row>
    <row r="20">
      <c r="A20" s="23" t="s">
        <v>65</v>
      </c>
      <c r="B20" s="23" t="s">
        <v>66</v>
      </c>
      <c r="C20" s="23" t="s">
        <v>43</v>
      </c>
      <c r="D20" s="24">
        <v>1.0</v>
      </c>
      <c r="E20" s="24">
        <v>800.0</v>
      </c>
      <c r="F20" s="24">
        <f t="shared" si="1"/>
        <v>0.973</v>
      </c>
      <c r="G20" s="6">
        <f t="shared" si="2"/>
        <v>9340.8</v>
      </c>
      <c r="H20" s="24">
        <v>163.0</v>
      </c>
      <c r="I20" s="24">
        <v>0.8438</v>
      </c>
      <c r="J20" s="24">
        <v>134.0</v>
      </c>
      <c r="K20" s="24">
        <v>288.0</v>
      </c>
      <c r="L20" s="1">
        <f t="shared" si="3"/>
        <v>154</v>
      </c>
      <c r="M20" s="1">
        <f t="shared" si="4"/>
        <v>29</v>
      </c>
      <c r="N20" s="1">
        <f t="shared" si="5"/>
        <v>0.2506493506</v>
      </c>
      <c r="O20" s="24">
        <v>0.8438</v>
      </c>
      <c r="T20" s="8"/>
      <c r="U20" s="24">
        <v>134.0</v>
      </c>
      <c r="V20" s="1">
        <f t="shared" si="6"/>
        <v>192.5</v>
      </c>
      <c r="W20" s="26">
        <f t="shared" si="7"/>
        <v>114.75</v>
      </c>
      <c r="X20" s="75">
        <f t="shared" si="8"/>
        <v>-121.6199141</v>
      </c>
      <c r="Y20" s="76">
        <f t="shared" si="9"/>
        <v>160.8248989</v>
      </c>
      <c r="Z20" s="77">
        <f t="shared" si="10"/>
        <v>160.8248989</v>
      </c>
      <c r="AA20" s="78">
        <f t="shared" si="11"/>
        <v>0.2393501242</v>
      </c>
      <c r="AB20" s="1">
        <f t="shared" si="12"/>
        <v>0.6611783117</v>
      </c>
      <c r="AC20" s="1">
        <f t="shared" si="13"/>
        <v>38811.88633</v>
      </c>
      <c r="AD20" s="8">
        <f t="shared" si="14"/>
        <v>23287.1318</v>
      </c>
      <c r="AE20" s="75">
        <f t="shared" si="15"/>
        <v>9340.8</v>
      </c>
      <c r="AF20" s="1">
        <f t="shared" si="16"/>
        <v>13946.3318</v>
      </c>
      <c r="AG20" s="40" t="s">
        <v>418</v>
      </c>
      <c r="AH20" s="80">
        <f t="shared" si="17"/>
        <v>8044.336126</v>
      </c>
      <c r="AI20" s="81">
        <f t="shared" si="18"/>
        <v>-41644.33613</v>
      </c>
      <c r="AJ20" s="81">
        <f t="shared" si="19"/>
        <v>-17644.33613</v>
      </c>
      <c r="AK20" s="82">
        <f t="shared" si="20"/>
        <v>-17644.33613</v>
      </c>
      <c r="AL20" s="82">
        <f t="shared" si="21"/>
        <v>-23644.33613</v>
      </c>
      <c r="AM20" s="82">
        <f t="shared" si="22"/>
        <v>-27698.00433</v>
      </c>
      <c r="AN20" s="83">
        <f t="shared" si="23"/>
        <v>-3698.00433</v>
      </c>
      <c r="AO20" s="82">
        <f t="shared" si="24"/>
        <v>-3698.00433</v>
      </c>
      <c r="AP20" s="82">
        <f t="shared" si="25"/>
        <v>-9698.00433</v>
      </c>
      <c r="AQ20" s="13"/>
    </row>
    <row r="21" ht="15.75" customHeight="1">
      <c r="A21" s="23" t="s">
        <v>67</v>
      </c>
      <c r="B21" s="23" t="s">
        <v>66</v>
      </c>
      <c r="C21" s="23" t="s">
        <v>43</v>
      </c>
      <c r="D21" s="24">
        <v>2.0</v>
      </c>
      <c r="E21" s="24">
        <v>1200.0</v>
      </c>
      <c r="F21" s="24">
        <f t="shared" si="1"/>
        <v>0.973</v>
      </c>
      <c r="G21" s="6">
        <f t="shared" si="2"/>
        <v>14011.2</v>
      </c>
      <c r="H21" s="24">
        <v>374.0</v>
      </c>
      <c r="I21" s="24">
        <v>0.9151</v>
      </c>
      <c r="J21" s="24">
        <v>234.0</v>
      </c>
      <c r="K21" s="24">
        <v>794.0</v>
      </c>
      <c r="L21" s="1">
        <f t="shared" si="3"/>
        <v>560</v>
      </c>
      <c r="M21" s="1">
        <f t="shared" si="4"/>
        <v>140</v>
      </c>
      <c r="N21" s="1">
        <f t="shared" si="5"/>
        <v>0.3</v>
      </c>
      <c r="O21" s="24">
        <v>0.9151</v>
      </c>
      <c r="T21" s="8"/>
      <c r="U21" s="24">
        <v>234.0</v>
      </c>
      <c r="V21" s="1">
        <f t="shared" si="6"/>
        <v>700</v>
      </c>
      <c r="W21" s="26">
        <f t="shared" si="7"/>
        <v>164</v>
      </c>
      <c r="X21" s="75">
        <f t="shared" si="8"/>
        <v>-442.254233</v>
      </c>
      <c r="Y21" s="76">
        <f t="shared" si="9"/>
        <v>458.1814506</v>
      </c>
      <c r="Z21" s="77">
        <f t="shared" si="10"/>
        <v>458.1814506</v>
      </c>
      <c r="AA21" s="78">
        <f t="shared" si="11"/>
        <v>0.4202592151</v>
      </c>
      <c r="AB21" s="1">
        <f t="shared" si="12"/>
        <v>0.5180068571</v>
      </c>
      <c r="AC21" s="1">
        <f t="shared" si="13"/>
        <v>86629.51363</v>
      </c>
      <c r="AD21" s="8">
        <f t="shared" si="14"/>
        <v>51977.70818</v>
      </c>
      <c r="AE21" s="75">
        <f t="shared" si="15"/>
        <v>14011.2</v>
      </c>
      <c r="AF21" s="1">
        <f t="shared" si="16"/>
        <v>37966.50818</v>
      </c>
      <c r="AG21" s="87">
        <v>100.0</v>
      </c>
      <c r="AH21" s="80">
        <f t="shared" si="17"/>
        <v>6302.416762</v>
      </c>
      <c r="AI21" s="81">
        <f t="shared" si="18"/>
        <v>-39902.41676</v>
      </c>
      <c r="AJ21" s="81">
        <f t="shared" si="19"/>
        <v>-15902.41676</v>
      </c>
      <c r="AK21" s="82">
        <f t="shared" si="20"/>
        <v>-15902.41676</v>
      </c>
      <c r="AL21" s="82">
        <f t="shared" si="21"/>
        <v>-21902.41676</v>
      </c>
      <c r="AM21" s="82">
        <f t="shared" si="22"/>
        <v>-1935.908586</v>
      </c>
      <c r="AN21" s="83">
        <f t="shared" si="23"/>
        <v>22064.09141</v>
      </c>
      <c r="AO21" s="82">
        <f t="shared" si="24"/>
        <v>22064.09141</v>
      </c>
      <c r="AP21" s="82">
        <f t="shared" si="25"/>
        <v>16064.09141</v>
      </c>
      <c r="AQ21" s="13"/>
    </row>
    <row r="22" ht="15.75" customHeight="1">
      <c r="A22" s="23" t="s">
        <v>68</v>
      </c>
      <c r="B22" s="23" t="s">
        <v>66</v>
      </c>
      <c r="C22" s="23" t="s">
        <v>52</v>
      </c>
      <c r="D22" s="24">
        <v>1.0</v>
      </c>
      <c r="E22" s="24">
        <v>900.0</v>
      </c>
      <c r="F22" s="24">
        <f t="shared" si="1"/>
        <v>0.973</v>
      </c>
      <c r="G22" s="6">
        <f t="shared" si="2"/>
        <v>10508.4</v>
      </c>
      <c r="H22" s="24">
        <v>444.0</v>
      </c>
      <c r="I22" s="24">
        <v>0.4301</v>
      </c>
      <c r="J22" s="24">
        <v>252.0</v>
      </c>
      <c r="K22" s="24">
        <v>547.0</v>
      </c>
      <c r="L22" s="1">
        <f t="shared" si="3"/>
        <v>295</v>
      </c>
      <c r="M22" s="1">
        <f t="shared" si="4"/>
        <v>192</v>
      </c>
      <c r="N22" s="1">
        <f t="shared" si="5"/>
        <v>0.6206779661</v>
      </c>
      <c r="O22" s="24">
        <v>0.4301</v>
      </c>
      <c r="T22" s="8"/>
      <c r="U22" s="24">
        <v>252.0</v>
      </c>
      <c r="V22" s="1">
        <f t="shared" si="6"/>
        <v>368.75</v>
      </c>
      <c r="W22" s="26">
        <f t="shared" si="7"/>
        <v>215.125</v>
      </c>
      <c r="X22" s="75">
        <f t="shared" si="8"/>
        <v>-232.973212</v>
      </c>
      <c r="Y22" s="76">
        <f t="shared" si="9"/>
        <v>305.7295142</v>
      </c>
      <c r="Z22" s="77">
        <f t="shared" si="10"/>
        <v>305.7295142</v>
      </c>
      <c r="AA22" s="78">
        <f t="shared" si="11"/>
        <v>0.245707157</v>
      </c>
      <c r="AB22" s="1">
        <f t="shared" si="12"/>
        <v>0.6561473559</v>
      </c>
      <c r="AC22" s="1">
        <f t="shared" si="13"/>
        <v>73220.3185</v>
      </c>
      <c r="AD22" s="8">
        <f t="shared" si="14"/>
        <v>43932.1911</v>
      </c>
      <c r="AE22" s="75">
        <f t="shared" si="15"/>
        <v>10508.4</v>
      </c>
      <c r="AF22" s="1">
        <f t="shared" si="16"/>
        <v>33423.7911</v>
      </c>
      <c r="AG22" s="6" t="s">
        <v>419</v>
      </c>
      <c r="AH22" s="80">
        <f t="shared" si="17"/>
        <v>7983.126164</v>
      </c>
      <c r="AI22" s="81">
        <f t="shared" si="18"/>
        <v>-41583.12616</v>
      </c>
      <c r="AJ22" s="81">
        <f t="shared" si="19"/>
        <v>-17583.12616</v>
      </c>
      <c r="AK22" s="82">
        <f t="shared" si="20"/>
        <v>-17583.12616</v>
      </c>
      <c r="AL22" s="82">
        <f t="shared" si="21"/>
        <v>-23583.12616</v>
      </c>
      <c r="AM22" s="82">
        <f t="shared" si="22"/>
        <v>-8159.335061</v>
      </c>
      <c r="AN22" s="83">
        <f t="shared" si="23"/>
        <v>15840.66494</v>
      </c>
      <c r="AO22" s="82">
        <f t="shared" si="24"/>
        <v>15840.66494</v>
      </c>
      <c r="AP22" s="82">
        <f t="shared" si="25"/>
        <v>9840.664939</v>
      </c>
      <c r="AQ22" s="13"/>
    </row>
    <row r="23" ht="15.75" customHeight="1">
      <c r="A23" s="23" t="s">
        <v>69</v>
      </c>
      <c r="B23" s="23" t="s">
        <v>66</v>
      </c>
      <c r="C23" s="23" t="s">
        <v>52</v>
      </c>
      <c r="D23" s="24">
        <v>2.0</v>
      </c>
      <c r="E23" s="24">
        <v>1100.0</v>
      </c>
      <c r="F23" s="24">
        <f t="shared" si="1"/>
        <v>0.973</v>
      </c>
      <c r="G23" s="6">
        <f t="shared" si="2"/>
        <v>12843.6</v>
      </c>
      <c r="H23" s="24">
        <v>426.0</v>
      </c>
      <c r="I23" s="24">
        <v>0.4822</v>
      </c>
      <c r="J23" s="24">
        <v>246.0</v>
      </c>
      <c r="K23" s="24">
        <v>616.0</v>
      </c>
      <c r="L23" s="1">
        <f t="shared" si="3"/>
        <v>370</v>
      </c>
      <c r="M23" s="1">
        <f t="shared" si="4"/>
        <v>180</v>
      </c>
      <c r="N23" s="1">
        <f t="shared" si="5"/>
        <v>0.4891891892</v>
      </c>
      <c r="O23" s="24">
        <v>0.4822</v>
      </c>
      <c r="T23" s="8"/>
      <c r="U23" s="24">
        <v>246.0</v>
      </c>
      <c r="V23" s="1">
        <f t="shared" si="6"/>
        <v>462.5</v>
      </c>
      <c r="W23" s="26">
        <f t="shared" si="7"/>
        <v>199.75</v>
      </c>
      <c r="X23" s="75">
        <f t="shared" si="8"/>
        <v>-292.2036897</v>
      </c>
      <c r="Y23" s="76">
        <f t="shared" si="9"/>
        <v>348.4234584</v>
      </c>
      <c r="Z23" s="77">
        <f t="shared" si="10"/>
        <v>348.4234584</v>
      </c>
      <c r="AA23" s="78">
        <f t="shared" si="11"/>
        <v>0.3214561263</v>
      </c>
      <c r="AB23" s="1">
        <f t="shared" si="12"/>
        <v>0.5961996216</v>
      </c>
      <c r="AC23" s="1">
        <f t="shared" si="13"/>
        <v>75821.42594</v>
      </c>
      <c r="AD23" s="8">
        <f t="shared" si="14"/>
        <v>45492.85556</v>
      </c>
      <c r="AE23" s="75">
        <f t="shared" si="15"/>
        <v>12843.6</v>
      </c>
      <c r="AF23" s="1">
        <f t="shared" si="16"/>
        <v>32649.25556</v>
      </c>
      <c r="AG23" s="53">
        <v>3.0</v>
      </c>
      <c r="AH23" s="80">
        <f t="shared" si="17"/>
        <v>7253.762063</v>
      </c>
      <c r="AI23" s="81">
        <f t="shared" si="18"/>
        <v>-40853.76206</v>
      </c>
      <c r="AJ23" s="81">
        <f t="shared" si="19"/>
        <v>-16853.76206</v>
      </c>
      <c r="AK23" s="82">
        <f t="shared" si="20"/>
        <v>-16853.76206</v>
      </c>
      <c r="AL23" s="82">
        <f t="shared" si="21"/>
        <v>-22853.76206</v>
      </c>
      <c r="AM23" s="82">
        <f t="shared" si="22"/>
        <v>-8204.5065</v>
      </c>
      <c r="AN23" s="83">
        <f t="shared" si="23"/>
        <v>15795.4935</v>
      </c>
      <c r="AO23" s="82">
        <f t="shared" si="24"/>
        <v>15795.4935</v>
      </c>
      <c r="AP23" s="82">
        <f t="shared" si="25"/>
        <v>9795.4935</v>
      </c>
      <c r="AQ23" s="13"/>
    </row>
    <row r="24" ht="15.75" customHeight="1">
      <c r="A24" s="23" t="s">
        <v>70</v>
      </c>
      <c r="B24" s="23" t="s">
        <v>71</v>
      </c>
      <c r="C24" s="23" t="s">
        <v>43</v>
      </c>
      <c r="D24" s="24">
        <v>1.0</v>
      </c>
      <c r="E24" s="24">
        <v>1000.0</v>
      </c>
      <c r="F24" s="24">
        <f t="shared" si="1"/>
        <v>0.973</v>
      </c>
      <c r="G24" s="6">
        <f t="shared" si="2"/>
        <v>11676</v>
      </c>
      <c r="H24" s="24">
        <v>332.0</v>
      </c>
      <c r="I24" s="24">
        <v>0.4904</v>
      </c>
      <c r="J24" s="24">
        <v>171.0</v>
      </c>
      <c r="K24" s="24">
        <v>457.0</v>
      </c>
      <c r="L24" s="1">
        <f t="shared" si="3"/>
        <v>286</v>
      </c>
      <c r="M24" s="1">
        <f t="shared" si="4"/>
        <v>161</v>
      </c>
      <c r="N24" s="1">
        <f t="shared" si="5"/>
        <v>0.5503496503</v>
      </c>
      <c r="O24" s="24">
        <v>0.4904</v>
      </c>
      <c r="T24" s="8"/>
      <c r="U24" s="24">
        <v>171.0</v>
      </c>
      <c r="V24" s="1">
        <f t="shared" si="6"/>
        <v>357.5</v>
      </c>
      <c r="W24" s="26">
        <f t="shared" si="7"/>
        <v>135.25</v>
      </c>
      <c r="X24" s="75">
        <f t="shared" si="8"/>
        <v>-225.8655547</v>
      </c>
      <c r="Y24" s="76">
        <f t="shared" si="9"/>
        <v>259.7462408</v>
      </c>
      <c r="Z24" s="77">
        <f t="shared" si="10"/>
        <v>259.7462408</v>
      </c>
      <c r="AA24" s="78">
        <f t="shared" si="11"/>
        <v>0.3482412331</v>
      </c>
      <c r="AB24" s="1">
        <f t="shared" si="12"/>
        <v>0.5750018881</v>
      </c>
      <c r="AC24" s="1">
        <f t="shared" si="13"/>
        <v>54514.4213</v>
      </c>
      <c r="AD24" s="8">
        <f t="shared" si="14"/>
        <v>32708.65278</v>
      </c>
      <c r="AE24" s="75">
        <f t="shared" si="15"/>
        <v>11676</v>
      </c>
      <c r="AF24" s="1">
        <f t="shared" si="16"/>
        <v>21032.65278</v>
      </c>
      <c r="AG24" s="5"/>
      <c r="AH24" s="80">
        <f t="shared" si="17"/>
        <v>6995.856305</v>
      </c>
      <c r="AI24" s="81">
        <f t="shared" si="18"/>
        <v>-40595.85631</v>
      </c>
      <c r="AJ24" s="81">
        <f t="shared" si="19"/>
        <v>-16595.85631</v>
      </c>
      <c r="AK24" s="82">
        <f t="shared" si="20"/>
        <v>-16595.85631</v>
      </c>
      <c r="AL24" s="82">
        <f t="shared" si="21"/>
        <v>-22595.85631</v>
      </c>
      <c r="AM24" s="82">
        <f t="shared" si="22"/>
        <v>-19563.20352</v>
      </c>
      <c r="AN24" s="83">
        <f t="shared" si="23"/>
        <v>4436.796476</v>
      </c>
      <c r="AO24" s="82">
        <f t="shared" si="24"/>
        <v>4436.796476</v>
      </c>
      <c r="AP24" s="82">
        <f t="shared" si="25"/>
        <v>-1563.203524</v>
      </c>
      <c r="AQ24" s="13"/>
    </row>
    <row r="25" ht="15.75" customHeight="1">
      <c r="A25" s="23" t="s">
        <v>72</v>
      </c>
      <c r="B25" s="23" t="s">
        <v>71</v>
      </c>
      <c r="C25" s="23" t="s">
        <v>43</v>
      </c>
      <c r="D25" s="24">
        <v>2.0</v>
      </c>
      <c r="E25" s="24">
        <v>1400.0</v>
      </c>
      <c r="F25" s="24">
        <f t="shared" si="1"/>
        <v>0.973</v>
      </c>
      <c r="G25" s="6">
        <f t="shared" si="2"/>
        <v>16346.4</v>
      </c>
      <c r="H25" s="24">
        <v>430.0</v>
      </c>
      <c r="I25" s="24">
        <v>0.5233</v>
      </c>
      <c r="J25" s="24">
        <v>262.0</v>
      </c>
      <c r="K25" s="24">
        <v>567.0</v>
      </c>
      <c r="L25" s="1">
        <f t="shared" si="3"/>
        <v>305</v>
      </c>
      <c r="M25" s="1">
        <f t="shared" si="4"/>
        <v>168</v>
      </c>
      <c r="N25" s="1">
        <f t="shared" si="5"/>
        <v>0.5406557377</v>
      </c>
      <c r="O25" s="24">
        <v>0.5233</v>
      </c>
      <c r="T25" s="8"/>
      <c r="U25" s="24">
        <v>262.0</v>
      </c>
      <c r="V25" s="1">
        <f t="shared" si="6"/>
        <v>381.25</v>
      </c>
      <c r="W25" s="26">
        <f t="shared" si="7"/>
        <v>223.875</v>
      </c>
      <c r="X25" s="75">
        <f t="shared" si="8"/>
        <v>-240.870609</v>
      </c>
      <c r="Y25" s="76">
        <f t="shared" si="9"/>
        <v>316.8220401</v>
      </c>
      <c r="Z25" s="77">
        <f t="shared" si="10"/>
        <v>316.8220401</v>
      </c>
      <c r="AA25" s="78">
        <f t="shared" si="11"/>
        <v>0.2437955149</v>
      </c>
      <c r="AB25" s="1">
        <f t="shared" si="12"/>
        <v>0.6576602295</v>
      </c>
      <c r="AC25" s="1">
        <f t="shared" si="13"/>
        <v>76051.85829</v>
      </c>
      <c r="AD25" s="8">
        <f t="shared" si="14"/>
        <v>45631.11497</v>
      </c>
      <c r="AE25" s="75">
        <f t="shared" si="15"/>
        <v>16346.4</v>
      </c>
      <c r="AF25" s="1">
        <f t="shared" si="16"/>
        <v>29284.71497</v>
      </c>
      <c r="AG25" s="40" t="s">
        <v>420</v>
      </c>
      <c r="AH25" s="80">
        <f t="shared" si="17"/>
        <v>8001.532792</v>
      </c>
      <c r="AI25" s="81">
        <f t="shared" si="18"/>
        <v>-41601.53279</v>
      </c>
      <c r="AJ25" s="81">
        <f t="shared" si="19"/>
        <v>-17601.53279</v>
      </c>
      <c r="AK25" s="82">
        <f t="shared" si="20"/>
        <v>-17601.53279</v>
      </c>
      <c r="AL25" s="82">
        <f t="shared" si="21"/>
        <v>-23601.53279</v>
      </c>
      <c r="AM25" s="82">
        <f t="shared" si="22"/>
        <v>-12316.81782</v>
      </c>
      <c r="AN25" s="83">
        <f t="shared" si="23"/>
        <v>11683.18218</v>
      </c>
      <c r="AO25" s="82">
        <f t="shared" si="24"/>
        <v>11683.18218</v>
      </c>
      <c r="AP25" s="82">
        <f t="shared" si="25"/>
        <v>5683.182179</v>
      </c>
      <c r="AQ25" s="13"/>
    </row>
    <row r="26" ht="15.75" customHeight="1">
      <c r="A26" s="23" t="s">
        <v>73</v>
      </c>
      <c r="B26" s="23" t="s">
        <v>71</v>
      </c>
      <c r="C26" s="23" t="s">
        <v>52</v>
      </c>
      <c r="D26" s="24">
        <v>1.0</v>
      </c>
      <c r="E26" s="24">
        <v>1500.0</v>
      </c>
      <c r="F26" s="24">
        <f t="shared" si="1"/>
        <v>0.973</v>
      </c>
      <c r="G26" s="6">
        <f t="shared" si="2"/>
        <v>17514</v>
      </c>
      <c r="H26" s="24">
        <v>662.0</v>
      </c>
      <c r="I26" s="24">
        <v>0.4493</v>
      </c>
      <c r="J26" s="24">
        <v>229.0</v>
      </c>
      <c r="K26" s="24">
        <v>859.0</v>
      </c>
      <c r="L26" s="1">
        <f t="shared" si="3"/>
        <v>630</v>
      </c>
      <c r="M26" s="1">
        <f t="shared" si="4"/>
        <v>433</v>
      </c>
      <c r="N26" s="1">
        <f t="shared" si="5"/>
        <v>0.6498412698</v>
      </c>
      <c r="O26" s="24">
        <v>0.4493</v>
      </c>
      <c r="T26" s="8"/>
      <c r="U26" s="24">
        <v>229.0</v>
      </c>
      <c r="V26" s="1">
        <f t="shared" si="6"/>
        <v>787.5</v>
      </c>
      <c r="W26" s="26">
        <f t="shared" si="7"/>
        <v>150.25</v>
      </c>
      <c r="X26" s="75">
        <f t="shared" si="8"/>
        <v>-497.5360121</v>
      </c>
      <c r="Y26" s="76">
        <f t="shared" si="9"/>
        <v>498.3291319</v>
      </c>
      <c r="Z26" s="77">
        <f t="shared" si="10"/>
        <v>498.3291319</v>
      </c>
      <c r="AA26" s="78">
        <f t="shared" si="11"/>
        <v>0.4420052469</v>
      </c>
      <c r="AB26" s="1">
        <f t="shared" si="12"/>
        <v>0.5007970476</v>
      </c>
      <c r="AC26" s="1">
        <f t="shared" si="13"/>
        <v>91090.04167</v>
      </c>
      <c r="AD26" s="8">
        <f t="shared" si="14"/>
        <v>54654.025</v>
      </c>
      <c r="AE26" s="75">
        <f t="shared" si="15"/>
        <v>17514</v>
      </c>
      <c r="AF26" s="1">
        <f t="shared" si="16"/>
        <v>37140.025</v>
      </c>
      <c r="AG26" s="90">
        <v>0.3</v>
      </c>
      <c r="AH26" s="80">
        <f t="shared" si="17"/>
        <v>6093.030746</v>
      </c>
      <c r="AI26" s="81">
        <f t="shared" si="18"/>
        <v>-39693.03075</v>
      </c>
      <c r="AJ26" s="81">
        <f t="shared" si="19"/>
        <v>-15693.03075</v>
      </c>
      <c r="AK26" s="82">
        <f t="shared" si="20"/>
        <v>-15693.03075</v>
      </c>
      <c r="AL26" s="82">
        <f t="shared" si="21"/>
        <v>-21693.03075</v>
      </c>
      <c r="AM26" s="82">
        <f t="shared" si="22"/>
        <v>-2553.005742</v>
      </c>
      <c r="AN26" s="83">
        <f t="shared" si="23"/>
        <v>21446.99426</v>
      </c>
      <c r="AO26" s="82">
        <f t="shared" si="24"/>
        <v>21446.99426</v>
      </c>
      <c r="AP26" s="82">
        <f t="shared" si="25"/>
        <v>15446.99426</v>
      </c>
      <c r="AQ26" s="13"/>
    </row>
    <row r="27" ht="15.75" customHeight="1">
      <c r="A27" s="23" t="s">
        <v>74</v>
      </c>
      <c r="B27" s="23" t="s">
        <v>45</v>
      </c>
      <c r="C27" s="23" t="s">
        <v>52</v>
      </c>
      <c r="D27" s="24">
        <v>2.0</v>
      </c>
      <c r="E27" s="24">
        <v>1300.0</v>
      </c>
      <c r="F27" s="24">
        <f t="shared" si="1"/>
        <v>0.973</v>
      </c>
      <c r="G27" s="6">
        <f t="shared" si="2"/>
        <v>15178.8</v>
      </c>
      <c r="H27" s="24">
        <v>186.0</v>
      </c>
      <c r="I27" s="24">
        <v>0.6603</v>
      </c>
      <c r="J27" s="24">
        <v>136.0</v>
      </c>
      <c r="K27" s="24">
        <v>336.0</v>
      </c>
      <c r="L27" s="1">
        <f t="shared" si="3"/>
        <v>200</v>
      </c>
      <c r="M27" s="1">
        <f t="shared" si="4"/>
        <v>50</v>
      </c>
      <c r="N27" s="1">
        <f t="shared" si="5"/>
        <v>0.3</v>
      </c>
      <c r="O27" s="24">
        <v>0.6603</v>
      </c>
      <c r="T27" s="8"/>
      <c r="U27" s="24">
        <v>136.0</v>
      </c>
      <c r="V27" s="1">
        <f t="shared" si="6"/>
        <v>250</v>
      </c>
      <c r="W27" s="26">
        <f t="shared" si="7"/>
        <v>111</v>
      </c>
      <c r="X27" s="75">
        <f t="shared" si="8"/>
        <v>-157.9479404</v>
      </c>
      <c r="Y27" s="76">
        <f t="shared" si="9"/>
        <v>189.8505181</v>
      </c>
      <c r="Z27" s="77">
        <f t="shared" si="10"/>
        <v>189.8505181</v>
      </c>
      <c r="AA27" s="78">
        <f t="shared" si="11"/>
        <v>0.3154020723</v>
      </c>
      <c r="AB27" s="1">
        <f t="shared" si="12"/>
        <v>0.6009908</v>
      </c>
      <c r="AC27" s="1">
        <f t="shared" si="13"/>
        <v>41645.92138</v>
      </c>
      <c r="AD27" s="8">
        <f t="shared" si="14"/>
        <v>24987.55283</v>
      </c>
      <c r="AE27" s="75">
        <f t="shared" si="15"/>
        <v>15178.8</v>
      </c>
      <c r="AF27" s="1">
        <f t="shared" si="16"/>
        <v>9808.752827</v>
      </c>
      <c r="AG27" s="5"/>
      <c r="AH27" s="80">
        <f t="shared" si="17"/>
        <v>7312.054733</v>
      </c>
      <c r="AI27" s="81">
        <f t="shared" si="18"/>
        <v>-40912.05473</v>
      </c>
      <c r="AJ27" s="81">
        <f t="shared" si="19"/>
        <v>-16912.05473</v>
      </c>
      <c r="AK27" s="82">
        <f t="shared" si="20"/>
        <v>-16912.05473</v>
      </c>
      <c r="AL27" s="82">
        <f t="shared" si="21"/>
        <v>-22912.05473</v>
      </c>
      <c r="AM27" s="82">
        <f t="shared" si="22"/>
        <v>-31103.30191</v>
      </c>
      <c r="AN27" s="83">
        <f t="shared" si="23"/>
        <v>-7103.301906</v>
      </c>
      <c r="AO27" s="82">
        <f t="shared" si="24"/>
        <v>-7103.301906</v>
      </c>
      <c r="AP27" s="82">
        <f t="shared" si="25"/>
        <v>-13103.30191</v>
      </c>
      <c r="AQ27" s="13"/>
    </row>
    <row r="28" ht="15.75" customHeight="1">
      <c r="A28" s="23" t="s">
        <v>75</v>
      </c>
      <c r="B28" s="23" t="s">
        <v>71</v>
      </c>
      <c r="C28" s="23" t="s">
        <v>52</v>
      </c>
      <c r="D28" s="24">
        <v>2.0</v>
      </c>
      <c r="E28" s="24">
        <v>1600.0</v>
      </c>
      <c r="F28" s="24">
        <f t="shared" si="1"/>
        <v>0.973</v>
      </c>
      <c r="G28" s="6">
        <f t="shared" si="2"/>
        <v>18681.6</v>
      </c>
      <c r="H28" s="24">
        <v>696.0</v>
      </c>
      <c r="I28" s="24">
        <v>0.4877</v>
      </c>
      <c r="J28" s="24">
        <v>449.0</v>
      </c>
      <c r="K28" s="24">
        <v>899.0</v>
      </c>
      <c r="L28" s="1">
        <f t="shared" si="3"/>
        <v>450</v>
      </c>
      <c r="M28" s="1">
        <f t="shared" si="4"/>
        <v>247</v>
      </c>
      <c r="N28" s="1">
        <f t="shared" si="5"/>
        <v>0.5391111111</v>
      </c>
      <c r="O28" s="24">
        <v>0.4877</v>
      </c>
      <c r="T28" s="8"/>
      <c r="U28" s="24">
        <v>449.0</v>
      </c>
      <c r="V28" s="1">
        <f t="shared" si="6"/>
        <v>562.5</v>
      </c>
      <c r="W28" s="26">
        <f t="shared" si="7"/>
        <v>392.75</v>
      </c>
      <c r="X28" s="75">
        <f t="shared" si="8"/>
        <v>-355.3828658</v>
      </c>
      <c r="Y28" s="76">
        <f t="shared" si="9"/>
        <v>498.6636657</v>
      </c>
      <c r="Z28" s="77">
        <f t="shared" si="10"/>
        <v>498.6636657</v>
      </c>
      <c r="AA28" s="78">
        <f t="shared" si="11"/>
        <v>0.1882909612</v>
      </c>
      <c r="AB28" s="1">
        <f t="shared" si="12"/>
        <v>0.7015865333</v>
      </c>
      <c r="AC28" s="1">
        <f t="shared" si="13"/>
        <v>127697.3351</v>
      </c>
      <c r="AD28" s="8">
        <f t="shared" si="14"/>
        <v>76618.40103</v>
      </c>
      <c r="AE28" s="75">
        <f t="shared" si="15"/>
        <v>18681.6</v>
      </c>
      <c r="AF28" s="1">
        <f t="shared" si="16"/>
        <v>57936.80103</v>
      </c>
      <c r="AG28" s="6" t="s">
        <v>421</v>
      </c>
      <c r="AH28" s="80">
        <f t="shared" si="17"/>
        <v>8535.969489</v>
      </c>
      <c r="AI28" s="81">
        <f t="shared" si="18"/>
        <v>-42135.96949</v>
      </c>
      <c r="AJ28" s="81">
        <f t="shared" si="19"/>
        <v>-18135.96949</v>
      </c>
      <c r="AK28" s="82">
        <f t="shared" si="20"/>
        <v>-18135.96949</v>
      </c>
      <c r="AL28" s="82">
        <f t="shared" si="21"/>
        <v>-24135.96949</v>
      </c>
      <c r="AM28" s="82">
        <f t="shared" si="22"/>
        <v>15800.83155</v>
      </c>
      <c r="AN28" s="83">
        <f t="shared" si="23"/>
        <v>39800.83155</v>
      </c>
      <c r="AO28" s="82">
        <f t="shared" si="24"/>
        <v>39800.83155</v>
      </c>
      <c r="AP28" s="82">
        <f t="shared" si="25"/>
        <v>33800.83155</v>
      </c>
      <c r="AQ28" s="13"/>
    </row>
    <row r="29" ht="15.75" customHeight="1">
      <c r="A29" s="23" t="s">
        <v>76</v>
      </c>
      <c r="B29" s="23" t="s">
        <v>77</v>
      </c>
      <c r="C29" s="23" t="s">
        <v>43</v>
      </c>
      <c r="D29" s="24">
        <v>1.0</v>
      </c>
      <c r="E29" s="24">
        <v>600.0</v>
      </c>
      <c r="F29" s="24">
        <f t="shared" si="1"/>
        <v>0.973</v>
      </c>
      <c r="G29" s="6">
        <f t="shared" si="2"/>
        <v>7005.6</v>
      </c>
      <c r="H29" s="24">
        <v>182.0</v>
      </c>
      <c r="I29" s="24">
        <v>0.4384</v>
      </c>
      <c r="J29" s="24">
        <v>132.0</v>
      </c>
      <c r="K29" s="24">
        <v>226.0</v>
      </c>
      <c r="L29" s="1">
        <f t="shared" si="3"/>
        <v>94</v>
      </c>
      <c r="M29" s="1">
        <f t="shared" si="4"/>
        <v>50</v>
      </c>
      <c r="N29" s="1">
        <f t="shared" si="5"/>
        <v>0.5255319149</v>
      </c>
      <c r="O29" s="24">
        <v>0.4384</v>
      </c>
      <c r="T29" s="8"/>
      <c r="U29" s="24">
        <v>132.0</v>
      </c>
      <c r="V29" s="1">
        <f t="shared" si="6"/>
        <v>117.5</v>
      </c>
      <c r="W29" s="26">
        <f t="shared" si="7"/>
        <v>120.25</v>
      </c>
      <c r="X29" s="75">
        <f t="shared" si="8"/>
        <v>-74.23553197</v>
      </c>
      <c r="Y29" s="76">
        <f t="shared" si="9"/>
        <v>123.2697435</v>
      </c>
      <c r="Z29" s="77">
        <f t="shared" si="10"/>
        <v>132</v>
      </c>
      <c r="AA29" s="78">
        <f t="shared" si="11"/>
        <v>0.1</v>
      </c>
      <c r="AB29" s="1">
        <f t="shared" si="12"/>
        <v>0.77146</v>
      </c>
      <c r="AC29" s="1">
        <f t="shared" si="13"/>
        <v>37168.9428</v>
      </c>
      <c r="AD29" s="8">
        <f t="shared" si="14"/>
        <v>22301.36568</v>
      </c>
      <c r="AE29" s="75">
        <f t="shared" si="15"/>
        <v>7005.6</v>
      </c>
      <c r="AF29" s="1">
        <f t="shared" si="16"/>
        <v>15295.76568</v>
      </c>
      <c r="AG29" s="87">
        <v>6000.0</v>
      </c>
      <c r="AH29" s="80">
        <f t="shared" si="17"/>
        <v>9386.096667</v>
      </c>
      <c r="AI29" s="81">
        <f t="shared" si="18"/>
        <v>-42986.09667</v>
      </c>
      <c r="AJ29" s="81">
        <f t="shared" si="19"/>
        <v>-18986.09667</v>
      </c>
      <c r="AK29" s="82">
        <f t="shared" si="20"/>
        <v>-18986.09667</v>
      </c>
      <c r="AL29" s="82">
        <f t="shared" si="21"/>
        <v>-24986.09667</v>
      </c>
      <c r="AM29" s="82">
        <f t="shared" si="22"/>
        <v>-27690.33099</v>
      </c>
      <c r="AN29" s="83">
        <f t="shared" si="23"/>
        <v>-3690.330987</v>
      </c>
      <c r="AO29" s="82">
        <f t="shared" si="24"/>
        <v>-3690.330987</v>
      </c>
      <c r="AP29" s="82">
        <f t="shared" si="25"/>
        <v>-9690.330987</v>
      </c>
      <c r="AQ29" s="13"/>
    </row>
    <row r="30" ht="15.75" customHeight="1">
      <c r="A30" s="23" t="s">
        <v>78</v>
      </c>
      <c r="B30" s="23" t="s">
        <v>77</v>
      </c>
      <c r="C30" s="23" t="s">
        <v>43</v>
      </c>
      <c r="D30" s="24">
        <v>2.0</v>
      </c>
      <c r="E30" s="24">
        <v>800.0</v>
      </c>
      <c r="F30" s="24">
        <f t="shared" si="1"/>
        <v>0.973</v>
      </c>
      <c r="G30" s="6">
        <f t="shared" si="2"/>
        <v>9340.8</v>
      </c>
      <c r="H30" s="24">
        <v>241.0</v>
      </c>
      <c r="I30" s="24">
        <v>0.5315</v>
      </c>
      <c r="J30" s="24">
        <v>157.0</v>
      </c>
      <c r="K30" s="24">
        <v>340.0</v>
      </c>
      <c r="L30" s="1">
        <f t="shared" si="3"/>
        <v>183</v>
      </c>
      <c r="M30" s="1">
        <f t="shared" si="4"/>
        <v>84</v>
      </c>
      <c r="N30" s="1">
        <f t="shared" si="5"/>
        <v>0.4672131148</v>
      </c>
      <c r="O30" s="24">
        <v>0.5315</v>
      </c>
      <c r="T30" s="8"/>
      <c r="U30" s="24">
        <v>157.0</v>
      </c>
      <c r="V30" s="1">
        <f t="shared" si="6"/>
        <v>228.75</v>
      </c>
      <c r="W30" s="26">
        <f t="shared" si="7"/>
        <v>134.125</v>
      </c>
      <c r="X30" s="75">
        <f t="shared" si="8"/>
        <v>-144.5223654</v>
      </c>
      <c r="Y30" s="76">
        <f t="shared" si="9"/>
        <v>189.993224</v>
      </c>
      <c r="Z30" s="77">
        <f t="shared" si="10"/>
        <v>189.993224</v>
      </c>
      <c r="AA30" s="78">
        <f t="shared" si="11"/>
        <v>0.2442326734</v>
      </c>
      <c r="AB30" s="1">
        <f t="shared" si="12"/>
        <v>0.6573142623</v>
      </c>
      <c r="AC30" s="1">
        <f t="shared" si="13"/>
        <v>45583.1184</v>
      </c>
      <c r="AD30" s="8">
        <f t="shared" si="14"/>
        <v>27349.87104</v>
      </c>
      <c r="AE30" s="75">
        <f t="shared" si="15"/>
        <v>9340.8</v>
      </c>
      <c r="AF30" s="1">
        <f t="shared" si="16"/>
        <v>18009.07104</v>
      </c>
      <c r="AG30" s="5"/>
      <c r="AH30" s="80">
        <f t="shared" si="17"/>
        <v>7997.323525</v>
      </c>
      <c r="AI30" s="81">
        <f t="shared" si="18"/>
        <v>-41597.32352</v>
      </c>
      <c r="AJ30" s="81">
        <f t="shared" si="19"/>
        <v>-17597.32352</v>
      </c>
      <c r="AK30" s="82">
        <f t="shared" si="20"/>
        <v>-17597.32352</v>
      </c>
      <c r="AL30" s="82">
        <f t="shared" si="21"/>
        <v>-23597.32352</v>
      </c>
      <c r="AM30" s="82">
        <f t="shared" si="22"/>
        <v>-23588.25248</v>
      </c>
      <c r="AN30" s="83">
        <f t="shared" si="23"/>
        <v>411.7475168</v>
      </c>
      <c r="AO30" s="82">
        <f t="shared" si="24"/>
        <v>411.7475168</v>
      </c>
      <c r="AP30" s="82">
        <f t="shared" si="25"/>
        <v>-5588.252483</v>
      </c>
      <c r="AQ30" s="13"/>
    </row>
    <row r="31" ht="15.75" customHeight="1">
      <c r="A31" s="23" t="s">
        <v>79</v>
      </c>
      <c r="B31" s="23" t="s">
        <v>77</v>
      </c>
      <c r="C31" s="23" t="s">
        <v>52</v>
      </c>
      <c r="D31" s="24">
        <v>1.0</v>
      </c>
      <c r="E31" s="24">
        <v>700.0</v>
      </c>
      <c r="F31" s="24">
        <f t="shared" si="1"/>
        <v>0.973</v>
      </c>
      <c r="G31" s="6">
        <f t="shared" si="2"/>
        <v>8173.2</v>
      </c>
      <c r="H31" s="24">
        <v>363.0</v>
      </c>
      <c r="I31" s="24">
        <v>0.1397</v>
      </c>
      <c r="J31" s="24">
        <v>215.0</v>
      </c>
      <c r="K31" s="24">
        <v>377.0</v>
      </c>
      <c r="L31" s="1">
        <f t="shared" si="3"/>
        <v>162</v>
      </c>
      <c r="M31" s="1">
        <f t="shared" si="4"/>
        <v>148</v>
      </c>
      <c r="N31" s="1">
        <f t="shared" si="5"/>
        <v>0.8308641975</v>
      </c>
      <c r="O31" s="24">
        <v>0.1397</v>
      </c>
      <c r="T31" s="8"/>
      <c r="U31" s="24">
        <v>215.0</v>
      </c>
      <c r="V31" s="1">
        <f t="shared" si="6"/>
        <v>202.5</v>
      </c>
      <c r="W31" s="26">
        <f t="shared" si="7"/>
        <v>194.75</v>
      </c>
      <c r="X31" s="75">
        <f t="shared" si="8"/>
        <v>-127.9378317</v>
      </c>
      <c r="Y31" s="76">
        <f t="shared" si="9"/>
        <v>206.1989196</v>
      </c>
      <c r="Z31" s="77">
        <f t="shared" si="10"/>
        <v>215</v>
      </c>
      <c r="AA31" s="78">
        <f t="shared" si="11"/>
        <v>0.1</v>
      </c>
      <c r="AB31" s="1">
        <f t="shared" si="12"/>
        <v>0.77146</v>
      </c>
      <c r="AC31" s="1">
        <f t="shared" si="13"/>
        <v>60540.3235</v>
      </c>
      <c r="AD31" s="8">
        <f t="shared" si="14"/>
        <v>36324.1941</v>
      </c>
      <c r="AE31" s="75">
        <f t="shared" si="15"/>
        <v>8173.2</v>
      </c>
      <c r="AF31" s="1">
        <f t="shared" si="16"/>
        <v>28150.9941</v>
      </c>
      <c r="AG31" s="91" t="s">
        <v>422</v>
      </c>
      <c r="AH31" s="80">
        <f t="shared" si="17"/>
        <v>9386.096667</v>
      </c>
      <c r="AI31" s="81">
        <f t="shared" si="18"/>
        <v>-42986.09667</v>
      </c>
      <c r="AJ31" s="81">
        <f t="shared" si="19"/>
        <v>-18986.09667</v>
      </c>
      <c r="AK31" s="82">
        <f t="shared" si="20"/>
        <v>-18986.09667</v>
      </c>
      <c r="AL31" s="82">
        <f t="shared" si="21"/>
        <v>-24986.09667</v>
      </c>
      <c r="AM31" s="82">
        <f t="shared" si="22"/>
        <v>-14835.10257</v>
      </c>
      <c r="AN31" s="83">
        <f t="shared" si="23"/>
        <v>9164.897433</v>
      </c>
      <c r="AO31" s="82">
        <f t="shared" si="24"/>
        <v>9164.897433</v>
      </c>
      <c r="AP31" s="82">
        <f t="shared" si="25"/>
        <v>3164.897433</v>
      </c>
      <c r="AQ31" s="13"/>
    </row>
    <row r="32" ht="15.75" customHeight="1">
      <c r="A32" s="23" t="s">
        <v>80</v>
      </c>
      <c r="B32" s="23" t="s">
        <v>77</v>
      </c>
      <c r="C32" s="23" t="s">
        <v>52</v>
      </c>
      <c r="D32" s="24">
        <v>2.0</v>
      </c>
      <c r="E32" s="24">
        <v>1000.0</v>
      </c>
      <c r="F32" s="24">
        <f t="shared" si="1"/>
        <v>0.973</v>
      </c>
      <c r="G32" s="6">
        <f t="shared" si="2"/>
        <v>11676</v>
      </c>
      <c r="H32" s="24">
        <v>301.0</v>
      </c>
      <c r="I32" s="24">
        <v>0.4685</v>
      </c>
      <c r="J32" s="24">
        <v>202.0</v>
      </c>
      <c r="K32" s="24">
        <v>374.0</v>
      </c>
      <c r="L32" s="1">
        <f t="shared" si="3"/>
        <v>172</v>
      </c>
      <c r="M32" s="1">
        <f t="shared" si="4"/>
        <v>99</v>
      </c>
      <c r="N32" s="1">
        <f t="shared" si="5"/>
        <v>0.5604651163</v>
      </c>
      <c r="O32" s="24">
        <v>0.4685</v>
      </c>
      <c r="T32" s="8"/>
      <c r="U32" s="24">
        <v>202.0</v>
      </c>
      <c r="V32" s="1">
        <f t="shared" si="6"/>
        <v>215</v>
      </c>
      <c r="W32" s="26">
        <f t="shared" si="7"/>
        <v>180.5</v>
      </c>
      <c r="X32" s="75">
        <f t="shared" si="8"/>
        <v>-135.8352287</v>
      </c>
      <c r="Y32" s="76">
        <f t="shared" si="9"/>
        <v>205.7914455</v>
      </c>
      <c r="Z32" s="77">
        <f t="shared" si="10"/>
        <v>205.7914455</v>
      </c>
      <c r="AA32" s="78">
        <f t="shared" si="11"/>
        <v>0.1176346304</v>
      </c>
      <c r="AB32" s="1">
        <f t="shared" si="12"/>
        <v>0.7575039535</v>
      </c>
      <c r="AC32" s="1">
        <f t="shared" si="13"/>
        <v>56899.05926</v>
      </c>
      <c r="AD32" s="8">
        <f t="shared" si="14"/>
        <v>34139.43556</v>
      </c>
      <c r="AE32" s="75">
        <f t="shared" si="15"/>
        <v>11676</v>
      </c>
      <c r="AF32" s="1">
        <f t="shared" si="16"/>
        <v>22463.43556</v>
      </c>
      <c r="AG32" s="92" t="s">
        <v>423</v>
      </c>
      <c r="AH32" s="80">
        <f t="shared" si="17"/>
        <v>9216.298101</v>
      </c>
      <c r="AI32" s="81">
        <f t="shared" si="18"/>
        <v>-42816.2981</v>
      </c>
      <c r="AJ32" s="81">
        <f t="shared" si="19"/>
        <v>-18816.2981</v>
      </c>
      <c r="AK32" s="82">
        <f t="shared" si="20"/>
        <v>-18816.2981</v>
      </c>
      <c r="AL32" s="82">
        <f t="shared" si="21"/>
        <v>-24816.2981</v>
      </c>
      <c r="AM32" s="82">
        <f t="shared" si="22"/>
        <v>-20352.86254</v>
      </c>
      <c r="AN32" s="83">
        <f t="shared" si="23"/>
        <v>3647.137455</v>
      </c>
      <c r="AO32" s="82">
        <f t="shared" si="24"/>
        <v>3647.137455</v>
      </c>
      <c r="AP32" s="82">
        <f t="shared" si="25"/>
        <v>-2352.862545</v>
      </c>
      <c r="AQ32" s="13"/>
    </row>
    <row r="33" ht="15.75" customHeight="1">
      <c r="A33" s="23" t="s">
        <v>81</v>
      </c>
      <c r="B33" s="23" t="s">
        <v>82</v>
      </c>
      <c r="C33" s="23" t="s">
        <v>43</v>
      </c>
      <c r="D33" s="24">
        <v>1.0</v>
      </c>
      <c r="E33" s="24">
        <v>700.0</v>
      </c>
      <c r="F33" s="24">
        <f t="shared" si="1"/>
        <v>0.973</v>
      </c>
      <c r="G33" s="6">
        <f t="shared" si="2"/>
        <v>8173.2</v>
      </c>
      <c r="H33" s="24">
        <v>212.0</v>
      </c>
      <c r="I33" s="24">
        <v>0.5014</v>
      </c>
      <c r="J33" s="24">
        <v>94.0</v>
      </c>
      <c r="K33" s="24">
        <v>356.0</v>
      </c>
      <c r="L33" s="1">
        <f t="shared" si="3"/>
        <v>262</v>
      </c>
      <c r="M33" s="1">
        <f t="shared" si="4"/>
        <v>118</v>
      </c>
      <c r="N33" s="1">
        <f t="shared" si="5"/>
        <v>0.4603053435</v>
      </c>
      <c r="O33" s="24">
        <v>0.5014</v>
      </c>
      <c r="T33" s="8"/>
      <c r="U33" s="24">
        <v>94.0</v>
      </c>
      <c r="V33" s="1">
        <f t="shared" si="6"/>
        <v>327.5</v>
      </c>
      <c r="W33" s="26">
        <f t="shared" si="7"/>
        <v>61.25</v>
      </c>
      <c r="X33" s="75">
        <f t="shared" si="8"/>
        <v>-206.9118019</v>
      </c>
      <c r="Y33" s="76">
        <f t="shared" si="9"/>
        <v>206.6241787</v>
      </c>
      <c r="Z33" s="77">
        <f t="shared" si="10"/>
        <v>206.6241787</v>
      </c>
      <c r="AA33" s="78">
        <f t="shared" si="11"/>
        <v>0.4438906219</v>
      </c>
      <c r="AB33" s="1">
        <f t="shared" si="12"/>
        <v>0.4993049618</v>
      </c>
      <c r="AC33" s="1">
        <f t="shared" si="13"/>
        <v>37656.49434</v>
      </c>
      <c r="AD33" s="8">
        <f t="shared" si="14"/>
        <v>22593.8966</v>
      </c>
      <c r="AE33" s="75">
        <f t="shared" si="15"/>
        <v>8173.2</v>
      </c>
      <c r="AF33" s="1">
        <f t="shared" si="16"/>
        <v>14420.6966</v>
      </c>
      <c r="AG33" s="92" t="s">
        <v>424</v>
      </c>
      <c r="AH33" s="80">
        <f t="shared" si="17"/>
        <v>6074.877036</v>
      </c>
      <c r="AI33" s="81">
        <f t="shared" si="18"/>
        <v>-39674.87704</v>
      </c>
      <c r="AJ33" s="81">
        <f t="shared" si="19"/>
        <v>-15674.87704</v>
      </c>
      <c r="AK33" s="82">
        <f t="shared" si="20"/>
        <v>-15674.87704</v>
      </c>
      <c r="AL33" s="82">
        <f t="shared" si="21"/>
        <v>-21674.87704</v>
      </c>
      <c r="AM33" s="82">
        <f t="shared" si="22"/>
        <v>-25254.18043</v>
      </c>
      <c r="AN33" s="83">
        <f t="shared" si="23"/>
        <v>-1254.180431</v>
      </c>
      <c r="AO33" s="82">
        <f t="shared" si="24"/>
        <v>-1254.180431</v>
      </c>
      <c r="AP33" s="82">
        <f t="shared" si="25"/>
        <v>-7254.180431</v>
      </c>
      <c r="AQ33" s="13"/>
    </row>
    <row r="34" ht="15.75" customHeight="1">
      <c r="A34" s="23" t="s">
        <v>83</v>
      </c>
      <c r="B34" s="23" t="s">
        <v>82</v>
      </c>
      <c r="C34" s="23" t="s">
        <v>43</v>
      </c>
      <c r="D34" s="24">
        <v>2.0</v>
      </c>
      <c r="E34" s="24">
        <v>900.0</v>
      </c>
      <c r="F34" s="24">
        <f t="shared" si="1"/>
        <v>0.973</v>
      </c>
      <c r="G34" s="6">
        <f t="shared" si="2"/>
        <v>10508.4</v>
      </c>
      <c r="H34" s="24">
        <v>340.0</v>
      </c>
      <c r="I34" s="24">
        <v>0.3068</v>
      </c>
      <c r="J34" s="24">
        <v>69.0</v>
      </c>
      <c r="K34" s="24">
        <v>485.0</v>
      </c>
      <c r="L34" s="1">
        <f t="shared" si="3"/>
        <v>416</v>
      </c>
      <c r="M34" s="1">
        <f t="shared" si="4"/>
        <v>271</v>
      </c>
      <c r="N34" s="1">
        <f t="shared" si="5"/>
        <v>0.6211538462</v>
      </c>
      <c r="O34" s="24">
        <v>0.3068</v>
      </c>
      <c r="T34" s="8"/>
      <c r="U34" s="24">
        <v>69.0</v>
      </c>
      <c r="V34" s="1">
        <f t="shared" si="6"/>
        <v>520</v>
      </c>
      <c r="W34" s="26">
        <f t="shared" si="7"/>
        <v>17</v>
      </c>
      <c r="X34" s="75">
        <f t="shared" si="8"/>
        <v>-328.5317159</v>
      </c>
      <c r="Y34" s="76">
        <f t="shared" si="9"/>
        <v>287.9490776</v>
      </c>
      <c r="Z34" s="77">
        <f t="shared" si="10"/>
        <v>287.9490776</v>
      </c>
      <c r="AA34" s="78">
        <f t="shared" si="11"/>
        <v>0.5210559184</v>
      </c>
      <c r="AB34" s="1">
        <f t="shared" si="12"/>
        <v>0.4382363462</v>
      </c>
      <c r="AC34" s="1">
        <f t="shared" si="13"/>
        <v>46059.25935</v>
      </c>
      <c r="AD34" s="8">
        <f t="shared" si="14"/>
        <v>27635.55561</v>
      </c>
      <c r="AE34" s="75">
        <f t="shared" si="15"/>
        <v>10508.4</v>
      </c>
      <c r="AF34" s="1">
        <f t="shared" si="16"/>
        <v>17127.15561</v>
      </c>
      <c r="AG34" s="92" t="s">
        <v>425</v>
      </c>
      <c r="AH34" s="80">
        <f t="shared" si="17"/>
        <v>5331.875545</v>
      </c>
      <c r="AI34" s="81">
        <f t="shared" si="18"/>
        <v>-38931.87554</v>
      </c>
      <c r="AJ34" s="81">
        <f t="shared" si="19"/>
        <v>-14931.87554</v>
      </c>
      <c r="AK34" s="82">
        <f t="shared" si="20"/>
        <v>-14931.87554</v>
      </c>
      <c r="AL34" s="82">
        <f t="shared" si="21"/>
        <v>-20931.87554</v>
      </c>
      <c r="AM34" s="82">
        <f t="shared" si="22"/>
        <v>-21804.71994</v>
      </c>
      <c r="AN34" s="83">
        <f t="shared" si="23"/>
        <v>2195.280064</v>
      </c>
      <c r="AO34" s="82">
        <f t="shared" si="24"/>
        <v>2195.280064</v>
      </c>
      <c r="AP34" s="82">
        <f t="shared" si="25"/>
        <v>-3804.719936</v>
      </c>
      <c r="AQ34" s="13"/>
    </row>
    <row r="35" ht="15.75" customHeight="1">
      <c r="A35" s="23" t="s">
        <v>84</v>
      </c>
      <c r="B35" s="23" t="s">
        <v>82</v>
      </c>
      <c r="C35" s="23" t="s">
        <v>52</v>
      </c>
      <c r="D35" s="24">
        <v>1.0</v>
      </c>
      <c r="E35" s="24">
        <v>1000.0</v>
      </c>
      <c r="F35" s="24">
        <f t="shared" si="1"/>
        <v>0.973</v>
      </c>
      <c r="G35" s="6">
        <f t="shared" si="2"/>
        <v>11676</v>
      </c>
      <c r="H35" s="24">
        <v>266.0</v>
      </c>
      <c r="I35" s="24">
        <v>0.5205</v>
      </c>
      <c r="J35" s="24">
        <v>84.0</v>
      </c>
      <c r="K35" s="24">
        <v>376.0</v>
      </c>
      <c r="L35" s="1">
        <f t="shared" si="3"/>
        <v>292</v>
      </c>
      <c r="M35" s="1">
        <f t="shared" si="4"/>
        <v>182</v>
      </c>
      <c r="N35" s="1">
        <f t="shared" si="5"/>
        <v>0.598630137</v>
      </c>
      <c r="O35" s="24">
        <v>0.5205</v>
      </c>
      <c r="T35" s="8"/>
      <c r="U35" s="24">
        <v>84.0</v>
      </c>
      <c r="V35" s="1">
        <f t="shared" si="6"/>
        <v>365</v>
      </c>
      <c r="W35" s="26">
        <f t="shared" si="7"/>
        <v>47.5</v>
      </c>
      <c r="X35" s="75">
        <f t="shared" si="8"/>
        <v>-230.6039929</v>
      </c>
      <c r="Y35" s="76">
        <f t="shared" si="9"/>
        <v>219.9017564</v>
      </c>
      <c r="Z35" s="77">
        <f t="shared" si="10"/>
        <v>219.9017564</v>
      </c>
      <c r="AA35" s="78">
        <f t="shared" si="11"/>
        <v>0.4723335791</v>
      </c>
      <c r="AB35" s="1">
        <f t="shared" si="12"/>
        <v>0.4767952055</v>
      </c>
      <c r="AC35" s="1">
        <f t="shared" si="13"/>
        <v>38269.55764</v>
      </c>
      <c r="AD35" s="8">
        <f t="shared" si="14"/>
        <v>22961.73458</v>
      </c>
      <c r="AE35" s="75">
        <f t="shared" si="15"/>
        <v>11676</v>
      </c>
      <c r="AF35" s="1">
        <f t="shared" si="16"/>
        <v>11285.73458</v>
      </c>
      <c r="AG35" s="93" t="s">
        <v>426</v>
      </c>
      <c r="AH35" s="80">
        <f t="shared" si="17"/>
        <v>5801.008333</v>
      </c>
      <c r="AI35" s="81">
        <f t="shared" si="18"/>
        <v>-39401.00833</v>
      </c>
      <c r="AJ35" s="81">
        <f t="shared" si="19"/>
        <v>-15401.00833</v>
      </c>
      <c r="AK35" s="82">
        <f t="shared" si="20"/>
        <v>-15401.00833</v>
      </c>
      <c r="AL35" s="82">
        <f t="shared" si="21"/>
        <v>-21401.00833</v>
      </c>
      <c r="AM35" s="82">
        <f t="shared" si="22"/>
        <v>-28115.27375</v>
      </c>
      <c r="AN35" s="83">
        <f t="shared" si="23"/>
        <v>-4115.27375</v>
      </c>
      <c r="AO35" s="82">
        <f t="shared" si="24"/>
        <v>-4115.27375</v>
      </c>
      <c r="AP35" s="82">
        <f t="shared" si="25"/>
        <v>-10115.27375</v>
      </c>
      <c r="AQ35" s="13"/>
    </row>
    <row r="36" ht="15.75" customHeight="1">
      <c r="A36" s="23" t="s">
        <v>86</v>
      </c>
      <c r="B36" s="23" t="s">
        <v>82</v>
      </c>
      <c r="C36" s="23" t="s">
        <v>52</v>
      </c>
      <c r="D36" s="24">
        <v>2.0</v>
      </c>
      <c r="E36" s="24">
        <v>1200.0</v>
      </c>
      <c r="F36" s="24">
        <f t="shared" si="1"/>
        <v>0.973</v>
      </c>
      <c r="G36" s="6">
        <f t="shared" si="2"/>
        <v>14011.2</v>
      </c>
      <c r="H36" s="24">
        <v>442.0</v>
      </c>
      <c r="I36" s="24">
        <v>0.1288</v>
      </c>
      <c r="J36" s="24">
        <v>109.0</v>
      </c>
      <c r="K36" s="24">
        <v>490.0</v>
      </c>
      <c r="L36" s="1">
        <f t="shared" si="3"/>
        <v>381</v>
      </c>
      <c r="M36" s="1">
        <f t="shared" si="4"/>
        <v>333</v>
      </c>
      <c r="N36" s="1">
        <f t="shared" si="5"/>
        <v>0.7992125984</v>
      </c>
      <c r="O36" s="24">
        <v>0.1288</v>
      </c>
      <c r="T36" s="8"/>
      <c r="U36" s="24">
        <v>109.0</v>
      </c>
      <c r="V36" s="1">
        <f t="shared" si="6"/>
        <v>476.25</v>
      </c>
      <c r="W36" s="26">
        <f t="shared" si="7"/>
        <v>61.375</v>
      </c>
      <c r="X36" s="75">
        <f t="shared" si="8"/>
        <v>-300.8908264</v>
      </c>
      <c r="Y36" s="76">
        <f t="shared" si="9"/>
        <v>286.6252369</v>
      </c>
      <c r="Z36" s="77">
        <f t="shared" si="10"/>
        <v>286.6252369</v>
      </c>
      <c r="AA36" s="78">
        <f t="shared" si="11"/>
        <v>0.4729663767</v>
      </c>
      <c r="AB36" s="1">
        <f t="shared" si="12"/>
        <v>0.4762944094</v>
      </c>
      <c r="AC36" s="1">
        <f t="shared" si="13"/>
        <v>49829.06925</v>
      </c>
      <c r="AD36" s="8">
        <f t="shared" si="14"/>
        <v>29897.44155</v>
      </c>
      <c r="AE36" s="75">
        <f t="shared" si="15"/>
        <v>14011.2</v>
      </c>
      <c r="AF36" s="1">
        <f t="shared" si="16"/>
        <v>15886.24155</v>
      </c>
      <c r="AG36" s="6"/>
      <c r="AH36" s="80">
        <f t="shared" si="17"/>
        <v>5794.915315</v>
      </c>
      <c r="AI36" s="81">
        <f t="shared" si="18"/>
        <v>-39394.91531</v>
      </c>
      <c r="AJ36" s="81">
        <f t="shared" si="19"/>
        <v>-15394.91531</v>
      </c>
      <c r="AK36" s="82">
        <f t="shared" si="20"/>
        <v>-15394.91531</v>
      </c>
      <c r="AL36" s="82">
        <f t="shared" si="21"/>
        <v>-21394.91531</v>
      </c>
      <c r="AM36" s="82">
        <f t="shared" si="22"/>
        <v>-23508.67376</v>
      </c>
      <c r="AN36" s="83">
        <f t="shared" si="23"/>
        <v>491.3262367</v>
      </c>
      <c r="AO36" s="82">
        <f t="shared" si="24"/>
        <v>491.3262367</v>
      </c>
      <c r="AP36" s="82">
        <f t="shared" si="25"/>
        <v>-5508.673763</v>
      </c>
      <c r="AQ36" s="13"/>
    </row>
    <row r="37" ht="15.75" customHeight="1">
      <c r="A37" s="23" t="s">
        <v>88</v>
      </c>
      <c r="B37" s="23" t="s">
        <v>89</v>
      </c>
      <c r="C37" s="23" t="s">
        <v>43</v>
      </c>
      <c r="D37" s="24">
        <v>1.0</v>
      </c>
      <c r="E37" s="24">
        <v>1200.0</v>
      </c>
      <c r="F37" s="24">
        <f t="shared" si="1"/>
        <v>0.973</v>
      </c>
      <c r="G37" s="6">
        <f t="shared" si="2"/>
        <v>14011.2</v>
      </c>
      <c r="H37" s="24">
        <v>354.0</v>
      </c>
      <c r="I37" s="24">
        <v>0.2411</v>
      </c>
      <c r="J37" s="24">
        <v>145.0</v>
      </c>
      <c r="K37" s="24">
        <v>434.0</v>
      </c>
      <c r="L37" s="1">
        <f t="shared" si="3"/>
        <v>289</v>
      </c>
      <c r="M37" s="1">
        <f t="shared" si="4"/>
        <v>209</v>
      </c>
      <c r="N37" s="1">
        <f t="shared" si="5"/>
        <v>0.6785467128</v>
      </c>
      <c r="O37" s="24">
        <v>0.2411</v>
      </c>
      <c r="T37" s="8"/>
      <c r="U37" s="24">
        <v>145.0</v>
      </c>
      <c r="V37" s="1">
        <f t="shared" si="6"/>
        <v>361.25</v>
      </c>
      <c r="W37" s="26">
        <f t="shared" si="7"/>
        <v>108.875</v>
      </c>
      <c r="X37" s="75">
        <f t="shared" si="8"/>
        <v>-228.2347738</v>
      </c>
      <c r="Y37" s="76">
        <f t="shared" si="9"/>
        <v>248.5739986</v>
      </c>
      <c r="Z37" s="77">
        <f t="shared" si="10"/>
        <v>248.5739986</v>
      </c>
      <c r="AA37" s="78">
        <f t="shared" si="11"/>
        <v>0.3867100308</v>
      </c>
      <c r="AB37" s="1">
        <f t="shared" si="12"/>
        <v>0.5445576817</v>
      </c>
      <c r="AC37" s="1">
        <f t="shared" si="13"/>
        <v>49407.45135</v>
      </c>
      <c r="AD37" s="8">
        <f t="shared" si="14"/>
        <v>29644.47081</v>
      </c>
      <c r="AE37" s="75">
        <f t="shared" si="15"/>
        <v>14011.2</v>
      </c>
      <c r="AF37" s="1">
        <f t="shared" si="16"/>
        <v>15633.27081</v>
      </c>
      <c r="AG37" s="6"/>
      <c r="AH37" s="80">
        <f t="shared" si="17"/>
        <v>6625.451794</v>
      </c>
      <c r="AI37" s="81">
        <f t="shared" si="18"/>
        <v>-40225.45179</v>
      </c>
      <c r="AJ37" s="81">
        <f t="shared" si="19"/>
        <v>-16225.45179</v>
      </c>
      <c r="AK37" s="82">
        <f t="shared" si="20"/>
        <v>-16225.45179</v>
      </c>
      <c r="AL37" s="82">
        <f t="shared" si="21"/>
        <v>-22225.45179</v>
      </c>
      <c r="AM37" s="82">
        <f t="shared" si="22"/>
        <v>-24592.18099</v>
      </c>
      <c r="AN37" s="83">
        <f t="shared" si="23"/>
        <v>-592.180985</v>
      </c>
      <c r="AO37" s="82">
        <f t="shared" si="24"/>
        <v>-592.180985</v>
      </c>
      <c r="AP37" s="82">
        <f t="shared" si="25"/>
        <v>-6592.180985</v>
      </c>
      <c r="AQ37" s="13"/>
    </row>
    <row r="38" ht="15.75" customHeight="1">
      <c r="A38" s="23" t="s">
        <v>90</v>
      </c>
      <c r="B38" s="23" t="s">
        <v>91</v>
      </c>
      <c r="C38" s="23" t="s">
        <v>43</v>
      </c>
      <c r="D38" s="24">
        <v>2.0</v>
      </c>
      <c r="E38" s="24">
        <v>920.0</v>
      </c>
      <c r="F38" s="24">
        <f t="shared" si="1"/>
        <v>0.973</v>
      </c>
      <c r="G38" s="6">
        <f t="shared" si="2"/>
        <v>10741.92</v>
      </c>
      <c r="H38" s="24">
        <v>123.0</v>
      </c>
      <c r="I38" s="24">
        <v>0.4521</v>
      </c>
      <c r="J38" s="24">
        <v>111.0</v>
      </c>
      <c r="K38" s="24">
        <v>147.0</v>
      </c>
      <c r="L38" s="1">
        <f t="shared" si="3"/>
        <v>36</v>
      </c>
      <c r="M38" s="1">
        <f t="shared" si="4"/>
        <v>12</v>
      </c>
      <c r="N38" s="1">
        <f t="shared" si="5"/>
        <v>0.3666666667</v>
      </c>
      <c r="O38" s="24">
        <v>0.4521</v>
      </c>
      <c r="T38" s="8"/>
      <c r="U38" s="24">
        <v>111.0</v>
      </c>
      <c r="V38" s="1">
        <f t="shared" si="6"/>
        <v>45</v>
      </c>
      <c r="W38" s="26">
        <f t="shared" si="7"/>
        <v>106.5</v>
      </c>
      <c r="X38" s="75">
        <f t="shared" si="8"/>
        <v>-28.43062926</v>
      </c>
      <c r="Y38" s="76">
        <f t="shared" si="9"/>
        <v>77.43309325</v>
      </c>
      <c r="Z38" s="77">
        <f t="shared" si="10"/>
        <v>111</v>
      </c>
      <c r="AA38" s="78">
        <f t="shared" si="11"/>
        <v>0.1</v>
      </c>
      <c r="AB38" s="1">
        <f t="shared" si="12"/>
        <v>0.77146</v>
      </c>
      <c r="AC38" s="1">
        <f t="shared" si="13"/>
        <v>31255.7019</v>
      </c>
      <c r="AD38" s="8">
        <f t="shared" si="14"/>
        <v>18753.42114</v>
      </c>
      <c r="AE38" s="75">
        <f t="shared" si="15"/>
        <v>10741.92</v>
      </c>
      <c r="AF38" s="1">
        <f t="shared" si="16"/>
        <v>8011.50114</v>
      </c>
      <c r="AG38" s="6"/>
      <c r="AH38" s="80">
        <f t="shared" si="17"/>
        <v>9386.096667</v>
      </c>
      <c r="AI38" s="81">
        <f t="shared" si="18"/>
        <v>-42986.09667</v>
      </c>
      <c r="AJ38" s="81">
        <f t="shared" si="19"/>
        <v>-18986.09667</v>
      </c>
      <c r="AK38" s="82">
        <f t="shared" si="20"/>
        <v>-18986.09667</v>
      </c>
      <c r="AL38" s="82">
        <f t="shared" si="21"/>
        <v>-24986.09667</v>
      </c>
      <c r="AM38" s="82">
        <f t="shared" si="22"/>
        <v>-34974.59553</v>
      </c>
      <c r="AN38" s="83">
        <f t="shared" si="23"/>
        <v>-10974.59553</v>
      </c>
      <c r="AO38" s="82">
        <f t="shared" si="24"/>
        <v>-10974.59553</v>
      </c>
      <c r="AP38" s="82">
        <f t="shared" si="25"/>
        <v>-16974.59553</v>
      </c>
      <c r="AQ38" s="13"/>
    </row>
    <row r="39" ht="15.75" customHeight="1">
      <c r="A39" s="23" t="s">
        <v>92</v>
      </c>
      <c r="B39" s="23" t="s">
        <v>89</v>
      </c>
      <c r="C39" s="23" t="s">
        <v>43</v>
      </c>
      <c r="D39" s="24">
        <v>2.0</v>
      </c>
      <c r="E39" s="24">
        <v>1300.0</v>
      </c>
      <c r="F39" s="24">
        <f t="shared" si="1"/>
        <v>0.973</v>
      </c>
      <c r="G39" s="6">
        <f t="shared" si="2"/>
        <v>15178.8</v>
      </c>
      <c r="H39" s="24">
        <v>377.0</v>
      </c>
      <c r="I39" s="24">
        <v>0.4795</v>
      </c>
      <c r="J39" s="24">
        <v>228.0</v>
      </c>
      <c r="K39" s="24">
        <v>457.0</v>
      </c>
      <c r="L39" s="1">
        <f t="shared" si="3"/>
        <v>229</v>
      </c>
      <c r="M39" s="1">
        <f t="shared" si="4"/>
        <v>149</v>
      </c>
      <c r="N39" s="1">
        <f t="shared" si="5"/>
        <v>0.6205240175</v>
      </c>
      <c r="O39" s="24">
        <v>0.4795</v>
      </c>
      <c r="T39" s="8"/>
      <c r="U39" s="24">
        <v>228.0</v>
      </c>
      <c r="V39" s="1">
        <f t="shared" si="6"/>
        <v>286.25</v>
      </c>
      <c r="W39" s="26">
        <f t="shared" si="7"/>
        <v>199.375</v>
      </c>
      <c r="X39" s="75">
        <f t="shared" si="8"/>
        <v>-180.8503917</v>
      </c>
      <c r="Y39" s="76">
        <f t="shared" si="9"/>
        <v>253.5188432</v>
      </c>
      <c r="Z39" s="77">
        <f t="shared" si="10"/>
        <v>253.5188432</v>
      </c>
      <c r="AA39" s="78">
        <f t="shared" si="11"/>
        <v>0.1891487972</v>
      </c>
      <c r="AB39" s="1">
        <f t="shared" si="12"/>
        <v>0.7009076419</v>
      </c>
      <c r="AC39" s="1">
        <f t="shared" si="13"/>
        <v>64858.05252</v>
      </c>
      <c r="AD39" s="8">
        <f t="shared" si="14"/>
        <v>38914.83151</v>
      </c>
      <c r="AE39" s="75">
        <f t="shared" si="15"/>
        <v>15178.8</v>
      </c>
      <c r="AF39" s="1">
        <f t="shared" si="16"/>
        <v>23736.03151</v>
      </c>
      <c r="AG39" s="6"/>
      <c r="AH39" s="80">
        <f t="shared" si="17"/>
        <v>8527.709643</v>
      </c>
      <c r="AI39" s="81">
        <f t="shared" si="18"/>
        <v>-42127.70964</v>
      </c>
      <c r="AJ39" s="81">
        <f t="shared" si="19"/>
        <v>-18127.70964</v>
      </c>
      <c r="AK39" s="82">
        <f t="shared" si="20"/>
        <v>-18127.70964</v>
      </c>
      <c r="AL39" s="82">
        <f t="shared" si="21"/>
        <v>-24127.70964</v>
      </c>
      <c r="AM39" s="82">
        <f t="shared" si="22"/>
        <v>-18391.67813</v>
      </c>
      <c r="AN39" s="83">
        <f t="shared" si="23"/>
        <v>5608.321866</v>
      </c>
      <c r="AO39" s="82">
        <f t="shared" si="24"/>
        <v>5608.321866</v>
      </c>
      <c r="AP39" s="82">
        <f t="shared" si="25"/>
        <v>-391.6781342</v>
      </c>
      <c r="AQ39" s="13"/>
    </row>
    <row r="40" ht="15.75" customHeight="1">
      <c r="A40" s="23" t="s">
        <v>93</v>
      </c>
      <c r="B40" s="23" t="s">
        <v>89</v>
      </c>
      <c r="C40" s="23" t="s">
        <v>52</v>
      </c>
      <c r="D40" s="24">
        <v>1.0</v>
      </c>
      <c r="E40" s="24">
        <v>1100.0</v>
      </c>
      <c r="F40" s="24">
        <f t="shared" si="1"/>
        <v>0.973</v>
      </c>
      <c r="G40" s="6">
        <f t="shared" si="2"/>
        <v>12843.6</v>
      </c>
      <c r="H40" s="24">
        <v>318.0</v>
      </c>
      <c r="I40" s="24">
        <v>0.2712</v>
      </c>
      <c r="J40" s="24">
        <v>90.0</v>
      </c>
      <c r="K40" s="24">
        <v>375.0</v>
      </c>
      <c r="L40" s="1">
        <f t="shared" si="3"/>
        <v>285</v>
      </c>
      <c r="M40" s="1">
        <f t="shared" si="4"/>
        <v>228</v>
      </c>
      <c r="N40" s="1">
        <f t="shared" si="5"/>
        <v>0.74</v>
      </c>
      <c r="O40" s="24">
        <v>0.2712</v>
      </c>
      <c r="T40" s="8"/>
      <c r="U40" s="24">
        <v>90.0</v>
      </c>
      <c r="V40" s="1">
        <f t="shared" si="6"/>
        <v>356.25</v>
      </c>
      <c r="W40" s="26">
        <f t="shared" si="7"/>
        <v>54.375</v>
      </c>
      <c r="X40" s="75">
        <f t="shared" si="8"/>
        <v>-225.075815</v>
      </c>
      <c r="Y40" s="76">
        <f t="shared" si="9"/>
        <v>218.6369882</v>
      </c>
      <c r="Z40" s="77">
        <f t="shared" si="10"/>
        <v>218.6369882</v>
      </c>
      <c r="AA40" s="78">
        <f t="shared" si="11"/>
        <v>0.4610862828</v>
      </c>
      <c r="AB40" s="1">
        <f t="shared" si="12"/>
        <v>0.4856963158</v>
      </c>
      <c r="AC40" s="1">
        <f t="shared" si="13"/>
        <v>38759.78059</v>
      </c>
      <c r="AD40" s="8">
        <f t="shared" si="14"/>
        <v>23255.86835</v>
      </c>
      <c r="AE40" s="75">
        <f t="shared" si="15"/>
        <v>12843.6</v>
      </c>
      <c r="AF40" s="1">
        <f t="shared" si="16"/>
        <v>10412.26835</v>
      </c>
      <c r="AG40" s="6"/>
      <c r="AH40" s="80">
        <f t="shared" si="17"/>
        <v>5909.305175</v>
      </c>
      <c r="AI40" s="81">
        <f t="shared" si="18"/>
        <v>-39509.30518</v>
      </c>
      <c r="AJ40" s="81">
        <f t="shared" si="19"/>
        <v>-15509.30518</v>
      </c>
      <c r="AK40" s="82">
        <f t="shared" si="20"/>
        <v>-15509.30518</v>
      </c>
      <c r="AL40" s="82">
        <f t="shared" si="21"/>
        <v>-21509.30518</v>
      </c>
      <c r="AM40" s="82">
        <f t="shared" si="22"/>
        <v>-29097.03682</v>
      </c>
      <c r="AN40" s="83">
        <f t="shared" si="23"/>
        <v>-5097.036824</v>
      </c>
      <c r="AO40" s="82">
        <f t="shared" si="24"/>
        <v>-5097.036824</v>
      </c>
      <c r="AP40" s="82">
        <f t="shared" si="25"/>
        <v>-11097.03682</v>
      </c>
      <c r="AQ40" s="13"/>
    </row>
    <row r="41" ht="15.75" customHeight="1">
      <c r="A41" s="23" t="s">
        <v>94</v>
      </c>
      <c r="B41" s="23" t="s">
        <v>89</v>
      </c>
      <c r="C41" s="23" t="s">
        <v>52</v>
      </c>
      <c r="D41" s="24">
        <v>2.0</v>
      </c>
      <c r="E41" s="24">
        <v>1200.0</v>
      </c>
      <c r="F41" s="24">
        <f t="shared" si="1"/>
        <v>0.973</v>
      </c>
      <c r="G41" s="6">
        <f t="shared" si="2"/>
        <v>14011.2</v>
      </c>
      <c r="H41" s="24">
        <v>198.0</v>
      </c>
      <c r="I41" s="24">
        <v>0.4301</v>
      </c>
      <c r="J41" s="24">
        <v>128.0</v>
      </c>
      <c r="K41" s="24">
        <v>238.0</v>
      </c>
      <c r="L41" s="1">
        <f t="shared" si="3"/>
        <v>110</v>
      </c>
      <c r="M41" s="1">
        <f t="shared" si="4"/>
        <v>70</v>
      </c>
      <c r="N41" s="1">
        <f t="shared" si="5"/>
        <v>0.6090909091</v>
      </c>
      <c r="O41" s="24">
        <v>0.4301</v>
      </c>
      <c r="T41" s="8"/>
      <c r="U41" s="24">
        <v>128.0</v>
      </c>
      <c r="V41" s="1">
        <f t="shared" si="6"/>
        <v>137.5</v>
      </c>
      <c r="W41" s="26">
        <f t="shared" si="7"/>
        <v>114.25</v>
      </c>
      <c r="X41" s="75">
        <f t="shared" si="8"/>
        <v>-86.8713672</v>
      </c>
      <c r="Y41" s="76">
        <f t="shared" si="9"/>
        <v>131.0177849</v>
      </c>
      <c r="Z41" s="77">
        <f t="shared" si="10"/>
        <v>131.0177849</v>
      </c>
      <c r="AA41" s="78">
        <f t="shared" si="11"/>
        <v>0.1219475268</v>
      </c>
      <c r="AB41" s="1">
        <f t="shared" si="12"/>
        <v>0.7540907273</v>
      </c>
      <c r="AC41" s="1">
        <f t="shared" si="13"/>
        <v>36061.74331</v>
      </c>
      <c r="AD41" s="8">
        <f t="shared" si="14"/>
        <v>21637.04598</v>
      </c>
      <c r="AE41" s="75">
        <f t="shared" si="15"/>
        <v>14011.2</v>
      </c>
      <c r="AF41" s="1">
        <f t="shared" si="16"/>
        <v>7625.845984</v>
      </c>
      <c r="AG41" s="6"/>
      <c r="AH41" s="80">
        <f t="shared" si="17"/>
        <v>9174.770515</v>
      </c>
      <c r="AI41" s="81">
        <f t="shared" si="18"/>
        <v>-42774.77052</v>
      </c>
      <c r="AJ41" s="81">
        <f t="shared" si="19"/>
        <v>-18774.77052</v>
      </c>
      <c r="AK41" s="82">
        <f t="shared" si="20"/>
        <v>-18774.77052</v>
      </c>
      <c r="AL41" s="82">
        <f t="shared" si="21"/>
        <v>-24774.77052</v>
      </c>
      <c r="AM41" s="82">
        <f t="shared" si="22"/>
        <v>-35148.92453</v>
      </c>
      <c r="AN41" s="83">
        <f t="shared" si="23"/>
        <v>-11148.92453</v>
      </c>
      <c r="AO41" s="82">
        <f t="shared" si="24"/>
        <v>-11148.92453</v>
      </c>
      <c r="AP41" s="82">
        <f t="shared" si="25"/>
        <v>-17148.92453</v>
      </c>
      <c r="AQ41" s="13"/>
    </row>
    <row r="42" ht="15.75" customHeight="1">
      <c r="A42" s="23" t="s">
        <v>95</v>
      </c>
      <c r="B42" s="23" t="s">
        <v>96</v>
      </c>
      <c r="C42" s="23" t="s">
        <v>43</v>
      </c>
      <c r="D42" s="24">
        <v>1.0</v>
      </c>
      <c r="E42" s="24">
        <v>1300.0</v>
      </c>
      <c r="F42" s="24">
        <f t="shared" si="1"/>
        <v>0.973</v>
      </c>
      <c r="G42" s="6">
        <f t="shared" si="2"/>
        <v>15178.8</v>
      </c>
      <c r="H42" s="24">
        <v>149.0</v>
      </c>
      <c r="I42" s="24">
        <v>0.5671</v>
      </c>
      <c r="J42" s="24">
        <v>126.0</v>
      </c>
      <c r="K42" s="24">
        <v>188.0</v>
      </c>
      <c r="L42" s="1">
        <f t="shared" si="3"/>
        <v>62</v>
      </c>
      <c r="M42" s="1">
        <f t="shared" si="4"/>
        <v>23</v>
      </c>
      <c r="N42" s="1">
        <f t="shared" si="5"/>
        <v>0.3967741935</v>
      </c>
      <c r="O42" s="24">
        <v>0.5671</v>
      </c>
      <c r="T42" s="8"/>
      <c r="U42" s="24">
        <v>126.0</v>
      </c>
      <c r="V42" s="1">
        <f t="shared" si="6"/>
        <v>77.5</v>
      </c>
      <c r="W42" s="26">
        <f t="shared" si="7"/>
        <v>118.25</v>
      </c>
      <c r="X42" s="75">
        <f t="shared" si="8"/>
        <v>-48.96386151</v>
      </c>
      <c r="Y42" s="76">
        <f t="shared" si="9"/>
        <v>100.7736606</v>
      </c>
      <c r="Z42" s="77">
        <f t="shared" si="10"/>
        <v>126</v>
      </c>
      <c r="AA42" s="78">
        <f t="shared" si="11"/>
        <v>0.1</v>
      </c>
      <c r="AB42" s="1">
        <f t="shared" si="12"/>
        <v>0.77146</v>
      </c>
      <c r="AC42" s="1">
        <f t="shared" si="13"/>
        <v>35479.4454</v>
      </c>
      <c r="AD42" s="8">
        <f t="shared" si="14"/>
        <v>21287.66724</v>
      </c>
      <c r="AE42" s="75">
        <f t="shared" si="15"/>
        <v>15178.8</v>
      </c>
      <c r="AF42" s="1">
        <f t="shared" si="16"/>
        <v>6108.86724</v>
      </c>
      <c r="AG42" s="6"/>
      <c r="AH42" s="80">
        <f t="shared" si="17"/>
        <v>9386.096667</v>
      </c>
      <c r="AI42" s="81">
        <f t="shared" si="18"/>
        <v>-42986.09667</v>
      </c>
      <c r="AJ42" s="81">
        <f t="shared" si="19"/>
        <v>-18986.09667</v>
      </c>
      <c r="AK42" s="82">
        <f t="shared" si="20"/>
        <v>-18986.09667</v>
      </c>
      <c r="AL42" s="82">
        <f t="shared" si="21"/>
        <v>-24986.09667</v>
      </c>
      <c r="AM42" s="82">
        <f t="shared" si="22"/>
        <v>-36877.22943</v>
      </c>
      <c r="AN42" s="83">
        <f t="shared" si="23"/>
        <v>-12877.22943</v>
      </c>
      <c r="AO42" s="82">
        <f t="shared" si="24"/>
        <v>-12877.22943</v>
      </c>
      <c r="AP42" s="82">
        <f t="shared" si="25"/>
        <v>-18877.22943</v>
      </c>
      <c r="AQ42" s="13"/>
    </row>
    <row r="43" ht="15.75" customHeight="1">
      <c r="A43" s="23" t="s">
        <v>99</v>
      </c>
      <c r="B43" s="23" t="s">
        <v>96</v>
      </c>
      <c r="C43" s="23" t="s">
        <v>43</v>
      </c>
      <c r="D43" s="24">
        <v>2.0</v>
      </c>
      <c r="E43" s="24">
        <v>1700.0</v>
      </c>
      <c r="F43" s="24">
        <f t="shared" si="1"/>
        <v>0.973</v>
      </c>
      <c r="G43" s="6">
        <f t="shared" si="2"/>
        <v>19849.2</v>
      </c>
      <c r="H43" s="24">
        <v>210.0</v>
      </c>
      <c r="I43" s="24">
        <v>0.3205</v>
      </c>
      <c r="J43" s="24">
        <v>152.0</v>
      </c>
      <c r="K43" s="24">
        <v>247.0</v>
      </c>
      <c r="L43" s="1">
        <f t="shared" si="3"/>
        <v>95</v>
      </c>
      <c r="M43" s="1">
        <f t="shared" si="4"/>
        <v>58</v>
      </c>
      <c r="N43" s="1">
        <f t="shared" si="5"/>
        <v>0.5884210526</v>
      </c>
      <c r="O43" s="24">
        <v>0.3205</v>
      </c>
      <c r="T43" s="8"/>
      <c r="U43" s="24">
        <v>152.0</v>
      </c>
      <c r="V43" s="1">
        <f t="shared" si="6"/>
        <v>118.75</v>
      </c>
      <c r="W43" s="26">
        <f t="shared" si="7"/>
        <v>140.125</v>
      </c>
      <c r="X43" s="75">
        <f t="shared" si="8"/>
        <v>-75.02527167</v>
      </c>
      <c r="Y43" s="76">
        <f t="shared" si="9"/>
        <v>133.8789961</v>
      </c>
      <c r="Z43" s="77">
        <f t="shared" si="10"/>
        <v>152</v>
      </c>
      <c r="AA43" s="78">
        <f t="shared" si="11"/>
        <v>0.1</v>
      </c>
      <c r="AB43" s="1">
        <f t="shared" si="12"/>
        <v>0.77146</v>
      </c>
      <c r="AC43" s="1">
        <f t="shared" si="13"/>
        <v>42800.6008</v>
      </c>
      <c r="AD43" s="8">
        <f t="shared" si="14"/>
        <v>25680.36048</v>
      </c>
      <c r="AE43" s="75">
        <f t="shared" si="15"/>
        <v>19849.2</v>
      </c>
      <c r="AF43" s="1">
        <f t="shared" si="16"/>
        <v>5831.16048</v>
      </c>
      <c r="AG43" s="6"/>
      <c r="AH43" s="80">
        <f t="shared" si="17"/>
        <v>9386.096667</v>
      </c>
      <c r="AI43" s="81">
        <f t="shared" si="18"/>
        <v>-42986.09667</v>
      </c>
      <c r="AJ43" s="81">
        <f t="shared" si="19"/>
        <v>-18986.09667</v>
      </c>
      <c r="AK43" s="82">
        <f t="shared" si="20"/>
        <v>-18986.09667</v>
      </c>
      <c r="AL43" s="82">
        <f t="shared" si="21"/>
        <v>-24986.09667</v>
      </c>
      <c r="AM43" s="82">
        <f t="shared" si="22"/>
        <v>-37154.93619</v>
      </c>
      <c r="AN43" s="83">
        <f t="shared" si="23"/>
        <v>-13154.93619</v>
      </c>
      <c r="AO43" s="82">
        <f t="shared" si="24"/>
        <v>-13154.93619</v>
      </c>
      <c r="AP43" s="82">
        <f t="shared" si="25"/>
        <v>-19154.93619</v>
      </c>
      <c r="AQ43" s="13"/>
    </row>
    <row r="44" ht="15.75" customHeight="1">
      <c r="A44" s="23" t="s">
        <v>104</v>
      </c>
      <c r="B44" s="23" t="s">
        <v>96</v>
      </c>
      <c r="C44" s="23" t="s">
        <v>52</v>
      </c>
      <c r="D44" s="24">
        <v>1.0</v>
      </c>
      <c r="E44" s="24">
        <v>1200.0</v>
      </c>
      <c r="F44" s="24">
        <f t="shared" si="1"/>
        <v>0.973</v>
      </c>
      <c r="G44" s="6">
        <f t="shared" si="2"/>
        <v>14011.2</v>
      </c>
      <c r="H44" s="24">
        <v>187.0</v>
      </c>
      <c r="I44" s="24">
        <v>0.4493</v>
      </c>
      <c r="J44" s="24">
        <v>141.0</v>
      </c>
      <c r="K44" s="24">
        <v>263.0</v>
      </c>
      <c r="L44" s="1">
        <f t="shared" si="3"/>
        <v>122</v>
      </c>
      <c r="M44" s="1">
        <f t="shared" si="4"/>
        <v>46</v>
      </c>
      <c r="N44" s="1">
        <f t="shared" si="5"/>
        <v>0.4016393443</v>
      </c>
      <c r="O44" s="24">
        <v>0.4493</v>
      </c>
      <c r="T44" s="8"/>
      <c r="U44" s="24">
        <v>141.0</v>
      </c>
      <c r="V44" s="1">
        <f t="shared" si="6"/>
        <v>152.5</v>
      </c>
      <c r="W44" s="26">
        <f t="shared" si="7"/>
        <v>125.75</v>
      </c>
      <c r="X44" s="75">
        <f t="shared" si="8"/>
        <v>-96.34824362</v>
      </c>
      <c r="Y44" s="76">
        <f t="shared" si="9"/>
        <v>144.828816</v>
      </c>
      <c r="Z44" s="77">
        <f t="shared" si="10"/>
        <v>144.828816</v>
      </c>
      <c r="AA44" s="78">
        <f t="shared" si="11"/>
        <v>0.1251069903</v>
      </c>
      <c r="AB44" s="1">
        <f t="shared" si="12"/>
        <v>0.7515903279</v>
      </c>
      <c r="AC44" s="1">
        <f t="shared" si="13"/>
        <v>39730.95712</v>
      </c>
      <c r="AD44" s="8">
        <f t="shared" si="14"/>
        <v>23838.57427</v>
      </c>
      <c r="AE44" s="75">
        <f t="shared" si="15"/>
        <v>14011.2</v>
      </c>
      <c r="AF44" s="1">
        <f t="shared" si="16"/>
        <v>9827.374273</v>
      </c>
      <c r="AG44" s="6"/>
      <c r="AH44" s="80">
        <f t="shared" si="17"/>
        <v>9144.348989</v>
      </c>
      <c r="AI44" s="81">
        <f t="shared" si="18"/>
        <v>-42744.34899</v>
      </c>
      <c r="AJ44" s="81">
        <f t="shared" si="19"/>
        <v>-18744.34899</v>
      </c>
      <c r="AK44" s="82">
        <f t="shared" si="20"/>
        <v>-18744.34899</v>
      </c>
      <c r="AL44" s="82">
        <f t="shared" si="21"/>
        <v>-24744.34899</v>
      </c>
      <c r="AM44" s="82">
        <f t="shared" si="22"/>
        <v>-32916.97472</v>
      </c>
      <c r="AN44" s="83">
        <f t="shared" si="23"/>
        <v>-8916.974716</v>
      </c>
      <c r="AO44" s="82">
        <f t="shared" si="24"/>
        <v>-8916.974716</v>
      </c>
      <c r="AP44" s="82">
        <f t="shared" si="25"/>
        <v>-14916.97472</v>
      </c>
      <c r="AQ44" s="13"/>
    </row>
    <row r="45" ht="15.75" customHeight="1">
      <c r="A45" s="23" t="s">
        <v>108</v>
      </c>
      <c r="B45" s="23" t="s">
        <v>96</v>
      </c>
      <c r="C45" s="23" t="s">
        <v>52</v>
      </c>
      <c r="D45" s="24">
        <v>2.0</v>
      </c>
      <c r="E45" s="24">
        <v>1900.0</v>
      </c>
      <c r="F45" s="24">
        <f t="shared" si="1"/>
        <v>0.973</v>
      </c>
      <c r="G45" s="6">
        <f t="shared" si="2"/>
        <v>22184.4</v>
      </c>
      <c r="H45" s="24">
        <v>225.0</v>
      </c>
      <c r="I45" s="24">
        <v>0.5096</v>
      </c>
      <c r="J45" s="24">
        <v>157.0</v>
      </c>
      <c r="K45" s="24">
        <v>314.0</v>
      </c>
      <c r="L45" s="1">
        <f t="shared" si="3"/>
        <v>157</v>
      </c>
      <c r="M45" s="1">
        <f t="shared" si="4"/>
        <v>68</v>
      </c>
      <c r="N45" s="1">
        <f t="shared" si="5"/>
        <v>0.4464968153</v>
      </c>
      <c r="O45" s="24">
        <v>0.5096</v>
      </c>
      <c r="T45" s="8"/>
      <c r="U45" s="24">
        <v>157.0</v>
      </c>
      <c r="V45" s="1">
        <f t="shared" si="6"/>
        <v>196.25</v>
      </c>
      <c r="W45" s="26">
        <f t="shared" si="7"/>
        <v>137.375</v>
      </c>
      <c r="X45" s="75">
        <f t="shared" si="8"/>
        <v>-123.9891332</v>
      </c>
      <c r="Y45" s="76">
        <f t="shared" si="9"/>
        <v>174.1526567</v>
      </c>
      <c r="Z45" s="77">
        <f t="shared" si="10"/>
        <v>174.1526567</v>
      </c>
      <c r="AA45" s="78">
        <f t="shared" si="11"/>
        <v>0.1874020723</v>
      </c>
      <c r="AB45" s="1">
        <f t="shared" si="12"/>
        <v>0.70229</v>
      </c>
      <c r="AC45" s="1">
        <f t="shared" si="13"/>
        <v>44641.56928</v>
      </c>
      <c r="AD45" s="8">
        <f t="shared" si="14"/>
        <v>26784.94157</v>
      </c>
      <c r="AE45" s="75">
        <f t="shared" si="15"/>
        <v>22184.4</v>
      </c>
      <c r="AF45" s="1">
        <f t="shared" si="16"/>
        <v>4600.541569</v>
      </c>
      <c r="AG45" s="6"/>
      <c r="AH45" s="80">
        <f t="shared" si="17"/>
        <v>8544.528333</v>
      </c>
      <c r="AI45" s="81">
        <f t="shared" si="18"/>
        <v>-42144.52833</v>
      </c>
      <c r="AJ45" s="81">
        <f t="shared" si="19"/>
        <v>-18144.52833</v>
      </c>
      <c r="AK45" s="82">
        <f t="shared" si="20"/>
        <v>-18144.52833</v>
      </c>
      <c r="AL45" s="82">
        <f t="shared" si="21"/>
        <v>-24144.52833</v>
      </c>
      <c r="AM45" s="82">
        <f t="shared" si="22"/>
        <v>-37543.98676</v>
      </c>
      <c r="AN45" s="83">
        <f t="shared" si="23"/>
        <v>-13543.98676</v>
      </c>
      <c r="AO45" s="82">
        <f t="shared" si="24"/>
        <v>-13543.98676</v>
      </c>
      <c r="AP45" s="82">
        <f t="shared" si="25"/>
        <v>-19543.98676</v>
      </c>
      <c r="AQ45" s="13"/>
    </row>
    <row r="46" ht="15.75" customHeight="1">
      <c r="A46" s="23" t="s">
        <v>110</v>
      </c>
      <c r="B46" s="23" t="s">
        <v>111</v>
      </c>
      <c r="C46" s="23" t="s">
        <v>43</v>
      </c>
      <c r="D46" s="24">
        <v>1.0</v>
      </c>
      <c r="E46" s="24">
        <v>1000.0</v>
      </c>
      <c r="F46" s="24">
        <f t="shared" si="1"/>
        <v>0.973</v>
      </c>
      <c r="G46" s="6">
        <f t="shared" si="2"/>
        <v>11676</v>
      </c>
      <c r="H46" s="24">
        <v>123.0</v>
      </c>
      <c r="I46" s="24">
        <v>0.7205</v>
      </c>
      <c r="J46" s="24">
        <v>93.0</v>
      </c>
      <c r="K46" s="24">
        <v>159.0</v>
      </c>
      <c r="L46" s="1">
        <f t="shared" si="3"/>
        <v>66</v>
      </c>
      <c r="M46" s="1">
        <f t="shared" si="4"/>
        <v>30</v>
      </c>
      <c r="N46" s="1">
        <f t="shared" si="5"/>
        <v>0.4636363636</v>
      </c>
      <c r="O46" s="24">
        <v>0.7205</v>
      </c>
      <c r="T46" s="8"/>
      <c r="U46" s="24">
        <v>93.0</v>
      </c>
      <c r="V46" s="1">
        <f t="shared" si="6"/>
        <v>82.5</v>
      </c>
      <c r="W46" s="26">
        <f t="shared" si="7"/>
        <v>84.75</v>
      </c>
      <c r="X46" s="75">
        <f t="shared" si="8"/>
        <v>-52.12282032</v>
      </c>
      <c r="Y46" s="76">
        <f t="shared" si="9"/>
        <v>86.71067096</v>
      </c>
      <c r="Z46" s="77">
        <f t="shared" si="10"/>
        <v>93</v>
      </c>
      <c r="AA46" s="78">
        <f t="shared" si="11"/>
        <v>0.1</v>
      </c>
      <c r="AB46" s="1">
        <f t="shared" si="12"/>
        <v>0.77146</v>
      </c>
      <c r="AC46" s="1">
        <f t="shared" si="13"/>
        <v>26187.2097</v>
      </c>
      <c r="AD46" s="8">
        <f t="shared" si="14"/>
        <v>15712.32582</v>
      </c>
      <c r="AE46" s="75">
        <f t="shared" si="15"/>
        <v>11676</v>
      </c>
      <c r="AF46" s="1">
        <f t="shared" si="16"/>
        <v>4036.32582</v>
      </c>
      <c r="AG46" s="6"/>
      <c r="AH46" s="80">
        <f t="shared" si="17"/>
        <v>9386.096667</v>
      </c>
      <c r="AI46" s="81">
        <f t="shared" si="18"/>
        <v>-42986.09667</v>
      </c>
      <c r="AJ46" s="81">
        <f t="shared" si="19"/>
        <v>-18986.09667</v>
      </c>
      <c r="AK46" s="82">
        <f t="shared" si="20"/>
        <v>-18986.09667</v>
      </c>
      <c r="AL46" s="82">
        <f t="shared" si="21"/>
        <v>-24986.09667</v>
      </c>
      <c r="AM46" s="82">
        <f t="shared" si="22"/>
        <v>-38949.77085</v>
      </c>
      <c r="AN46" s="83">
        <f t="shared" si="23"/>
        <v>-14949.77085</v>
      </c>
      <c r="AO46" s="82">
        <f t="shared" si="24"/>
        <v>-14949.77085</v>
      </c>
      <c r="AP46" s="82">
        <f t="shared" si="25"/>
        <v>-20949.77085</v>
      </c>
      <c r="AQ46" s="13"/>
    </row>
    <row r="47" ht="15.75" customHeight="1">
      <c r="A47" s="23" t="s">
        <v>112</v>
      </c>
      <c r="B47" s="23" t="s">
        <v>111</v>
      </c>
      <c r="C47" s="23" t="s">
        <v>43</v>
      </c>
      <c r="D47" s="24">
        <v>2.0</v>
      </c>
      <c r="E47" s="24">
        <v>1500.0</v>
      </c>
      <c r="F47" s="24">
        <f t="shared" si="1"/>
        <v>0.973</v>
      </c>
      <c r="G47" s="6">
        <f t="shared" si="2"/>
        <v>17514</v>
      </c>
      <c r="H47" s="24">
        <v>263.0</v>
      </c>
      <c r="I47" s="24">
        <v>0.4959</v>
      </c>
      <c r="J47" s="24">
        <v>145.0</v>
      </c>
      <c r="K47" s="24">
        <v>462.0</v>
      </c>
      <c r="L47" s="1">
        <f t="shared" si="3"/>
        <v>317</v>
      </c>
      <c r="M47" s="1">
        <f t="shared" si="4"/>
        <v>118</v>
      </c>
      <c r="N47" s="1">
        <f t="shared" si="5"/>
        <v>0.3977917981</v>
      </c>
      <c r="O47" s="24">
        <v>0.4959</v>
      </c>
      <c r="T47" s="8"/>
      <c r="U47" s="24">
        <v>145.0</v>
      </c>
      <c r="V47" s="1">
        <f t="shared" si="6"/>
        <v>396.25</v>
      </c>
      <c r="W47" s="26">
        <f t="shared" si="7"/>
        <v>105.375</v>
      </c>
      <c r="X47" s="75">
        <f t="shared" si="8"/>
        <v>-250.3474855</v>
      </c>
      <c r="Y47" s="76">
        <f t="shared" si="9"/>
        <v>265.6330711</v>
      </c>
      <c r="Z47" s="77">
        <f t="shared" si="10"/>
        <v>265.6330711</v>
      </c>
      <c r="AA47" s="78">
        <f t="shared" si="11"/>
        <v>0.4044367726</v>
      </c>
      <c r="AB47" s="1">
        <f t="shared" si="12"/>
        <v>0.5305287382</v>
      </c>
      <c r="AC47" s="1">
        <f t="shared" si="13"/>
        <v>51437.98199</v>
      </c>
      <c r="AD47" s="8">
        <f t="shared" si="14"/>
        <v>30862.78919</v>
      </c>
      <c r="AE47" s="75">
        <f t="shared" si="15"/>
        <v>17514</v>
      </c>
      <c r="AF47" s="1">
        <f t="shared" si="16"/>
        <v>13348.78919</v>
      </c>
      <c r="AG47" s="6"/>
      <c r="AH47" s="80">
        <f t="shared" si="17"/>
        <v>6454.766314</v>
      </c>
      <c r="AI47" s="81">
        <f t="shared" si="18"/>
        <v>-40054.76631</v>
      </c>
      <c r="AJ47" s="81">
        <f t="shared" si="19"/>
        <v>-16054.76631</v>
      </c>
      <c r="AK47" s="82">
        <f t="shared" si="20"/>
        <v>-16054.76631</v>
      </c>
      <c r="AL47" s="82">
        <f t="shared" si="21"/>
        <v>-22054.76631</v>
      </c>
      <c r="AM47" s="82">
        <f t="shared" si="22"/>
        <v>-26705.97712</v>
      </c>
      <c r="AN47" s="83">
        <f t="shared" si="23"/>
        <v>-2705.977122</v>
      </c>
      <c r="AO47" s="82">
        <f t="shared" si="24"/>
        <v>-2705.977122</v>
      </c>
      <c r="AP47" s="82">
        <f t="shared" si="25"/>
        <v>-8705.977122</v>
      </c>
      <c r="AQ47" s="13"/>
    </row>
    <row r="48" ht="15.75" customHeight="1">
      <c r="A48" s="23" t="s">
        <v>113</v>
      </c>
      <c r="B48" s="23" t="s">
        <v>111</v>
      </c>
      <c r="C48" s="23" t="s">
        <v>52</v>
      </c>
      <c r="D48" s="24">
        <v>1.0</v>
      </c>
      <c r="E48" s="24">
        <v>1300.0</v>
      </c>
      <c r="F48" s="24">
        <f t="shared" si="1"/>
        <v>0.973</v>
      </c>
      <c r="G48" s="6">
        <f t="shared" si="2"/>
        <v>15178.8</v>
      </c>
      <c r="H48" s="24">
        <v>238.0</v>
      </c>
      <c r="I48" s="24">
        <v>0.4493</v>
      </c>
      <c r="J48" s="24">
        <v>181.0</v>
      </c>
      <c r="K48" s="24">
        <v>316.0</v>
      </c>
      <c r="L48" s="1">
        <f t="shared" si="3"/>
        <v>135</v>
      </c>
      <c r="M48" s="1">
        <f t="shared" si="4"/>
        <v>57</v>
      </c>
      <c r="N48" s="1">
        <f t="shared" si="5"/>
        <v>0.4377777778</v>
      </c>
      <c r="O48" s="24">
        <v>0.4493</v>
      </c>
      <c r="T48" s="8"/>
      <c r="U48" s="24">
        <v>181.0</v>
      </c>
      <c r="V48" s="1">
        <f t="shared" si="6"/>
        <v>168.75</v>
      </c>
      <c r="W48" s="26">
        <f t="shared" si="7"/>
        <v>164.125</v>
      </c>
      <c r="X48" s="75">
        <f t="shared" si="8"/>
        <v>-106.6148597</v>
      </c>
      <c r="Y48" s="76">
        <f t="shared" si="9"/>
        <v>172.7490997</v>
      </c>
      <c r="Z48" s="77">
        <f t="shared" si="10"/>
        <v>181</v>
      </c>
      <c r="AA48" s="78">
        <f t="shared" si="11"/>
        <v>0.1</v>
      </c>
      <c r="AB48" s="1">
        <f t="shared" si="12"/>
        <v>0.77146</v>
      </c>
      <c r="AC48" s="1">
        <f t="shared" si="13"/>
        <v>50966.5049</v>
      </c>
      <c r="AD48" s="8">
        <f t="shared" si="14"/>
        <v>30579.90294</v>
      </c>
      <c r="AE48" s="75">
        <f t="shared" si="15"/>
        <v>15178.8</v>
      </c>
      <c r="AF48" s="1">
        <f t="shared" si="16"/>
        <v>15401.10294</v>
      </c>
      <c r="AG48" s="6"/>
      <c r="AH48" s="80">
        <f t="shared" si="17"/>
        <v>9386.096667</v>
      </c>
      <c r="AI48" s="81">
        <f t="shared" si="18"/>
        <v>-42986.09667</v>
      </c>
      <c r="AJ48" s="81">
        <f t="shared" si="19"/>
        <v>-18986.09667</v>
      </c>
      <c r="AK48" s="82">
        <f t="shared" si="20"/>
        <v>-18986.09667</v>
      </c>
      <c r="AL48" s="82">
        <f t="shared" si="21"/>
        <v>-24986.09667</v>
      </c>
      <c r="AM48" s="82">
        <f t="shared" si="22"/>
        <v>-27584.99373</v>
      </c>
      <c r="AN48" s="83">
        <f t="shared" si="23"/>
        <v>-3584.993727</v>
      </c>
      <c r="AO48" s="82">
        <f t="shared" si="24"/>
        <v>-3584.993727</v>
      </c>
      <c r="AP48" s="82">
        <f t="shared" si="25"/>
        <v>-9584.993727</v>
      </c>
      <c r="AQ48" s="13"/>
    </row>
    <row r="49" ht="15.75" customHeight="1">
      <c r="A49" s="23" t="s">
        <v>116</v>
      </c>
      <c r="B49" s="23" t="s">
        <v>91</v>
      </c>
      <c r="C49" s="23" t="s">
        <v>52</v>
      </c>
      <c r="D49" s="24">
        <v>1.0</v>
      </c>
      <c r="E49" s="24">
        <v>850.0</v>
      </c>
      <c r="F49" s="24">
        <f t="shared" si="1"/>
        <v>0.973</v>
      </c>
      <c r="G49" s="6">
        <f t="shared" si="2"/>
        <v>9924.6</v>
      </c>
      <c r="H49" s="24">
        <v>146.0</v>
      </c>
      <c r="I49" s="24">
        <v>0.5315</v>
      </c>
      <c r="J49" s="24">
        <v>96.0</v>
      </c>
      <c r="K49" s="24">
        <v>245.0</v>
      </c>
      <c r="L49" s="1">
        <f t="shared" si="3"/>
        <v>149</v>
      </c>
      <c r="M49" s="1">
        <f t="shared" si="4"/>
        <v>50</v>
      </c>
      <c r="N49" s="1">
        <f t="shared" si="5"/>
        <v>0.3684563758</v>
      </c>
      <c r="O49" s="24">
        <v>0.5315</v>
      </c>
      <c r="T49" s="8"/>
      <c r="U49" s="24">
        <v>96.0</v>
      </c>
      <c r="V49" s="1">
        <f t="shared" si="6"/>
        <v>186.25</v>
      </c>
      <c r="W49" s="26">
        <f t="shared" si="7"/>
        <v>77.375</v>
      </c>
      <c r="X49" s="75">
        <f t="shared" si="8"/>
        <v>-117.6712156</v>
      </c>
      <c r="Y49" s="76">
        <f t="shared" si="9"/>
        <v>138.778636</v>
      </c>
      <c r="Z49" s="77">
        <f t="shared" si="10"/>
        <v>138.778636</v>
      </c>
      <c r="AA49" s="78">
        <f t="shared" si="11"/>
        <v>0.3296839515</v>
      </c>
      <c r="AB49" s="1">
        <f t="shared" si="12"/>
        <v>0.5896881208</v>
      </c>
      <c r="AC49" s="1">
        <f t="shared" si="13"/>
        <v>29870.18126</v>
      </c>
      <c r="AD49" s="8">
        <f t="shared" si="14"/>
        <v>17922.10876</v>
      </c>
      <c r="AE49" s="75">
        <f t="shared" si="15"/>
        <v>9924.6</v>
      </c>
      <c r="AF49" s="1">
        <f t="shared" si="16"/>
        <v>7997.508758</v>
      </c>
      <c r="AG49" s="6"/>
      <c r="AH49" s="80">
        <f t="shared" si="17"/>
        <v>7174.538803</v>
      </c>
      <c r="AI49" s="81">
        <f t="shared" si="18"/>
        <v>-40774.5388</v>
      </c>
      <c r="AJ49" s="81">
        <f t="shared" si="19"/>
        <v>-16774.5388</v>
      </c>
      <c r="AK49" s="82">
        <f t="shared" si="20"/>
        <v>-16774.5388</v>
      </c>
      <c r="AL49" s="82">
        <f t="shared" si="21"/>
        <v>-22774.5388</v>
      </c>
      <c r="AM49" s="82">
        <f t="shared" si="22"/>
        <v>-32777.03005</v>
      </c>
      <c r="AN49" s="83">
        <f t="shared" si="23"/>
        <v>-8777.030046</v>
      </c>
      <c r="AO49" s="82">
        <f t="shared" si="24"/>
        <v>-8777.030046</v>
      </c>
      <c r="AP49" s="82">
        <f t="shared" si="25"/>
        <v>-14777.03005</v>
      </c>
      <c r="AQ49" s="13"/>
    </row>
    <row r="50" ht="15.75" customHeight="1">
      <c r="A50" s="23" t="s">
        <v>119</v>
      </c>
      <c r="B50" s="23" t="s">
        <v>111</v>
      </c>
      <c r="C50" s="23" t="s">
        <v>52</v>
      </c>
      <c r="D50" s="24">
        <v>2.0</v>
      </c>
      <c r="E50" s="24">
        <v>1800.0</v>
      </c>
      <c r="F50" s="24">
        <f t="shared" si="1"/>
        <v>0.973</v>
      </c>
      <c r="G50" s="6">
        <f t="shared" si="2"/>
        <v>21016.8</v>
      </c>
      <c r="H50" s="24">
        <v>349.0</v>
      </c>
      <c r="I50" s="24">
        <v>0.1507</v>
      </c>
      <c r="J50" s="24">
        <v>145.0</v>
      </c>
      <c r="K50" s="24">
        <v>412.0</v>
      </c>
      <c r="L50" s="1">
        <f t="shared" si="3"/>
        <v>267</v>
      </c>
      <c r="M50" s="1">
        <f t="shared" si="4"/>
        <v>204</v>
      </c>
      <c r="N50" s="1">
        <f t="shared" si="5"/>
        <v>0.7112359551</v>
      </c>
      <c r="O50" s="24">
        <v>0.1507</v>
      </c>
      <c r="T50" s="8"/>
      <c r="U50" s="24">
        <v>145.0</v>
      </c>
      <c r="V50" s="1">
        <f t="shared" si="6"/>
        <v>333.75</v>
      </c>
      <c r="W50" s="26">
        <f t="shared" si="7"/>
        <v>111.625</v>
      </c>
      <c r="X50" s="75">
        <f t="shared" si="8"/>
        <v>-210.8605004</v>
      </c>
      <c r="Y50" s="76">
        <f t="shared" si="9"/>
        <v>235.1704416</v>
      </c>
      <c r="Z50" s="77">
        <f t="shared" si="10"/>
        <v>235.1704416</v>
      </c>
      <c r="AA50" s="78">
        <f t="shared" si="11"/>
        <v>0.3701736079</v>
      </c>
      <c r="AB50" s="1">
        <f t="shared" si="12"/>
        <v>0.5576446067</v>
      </c>
      <c r="AC50" s="1">
        <f t="shared" si="13"/>
        <v>47866.65788</v>
      </c>
      <c r="AD50" s="8">
        <f t="shared" si="14"/>
        <v>28719.99473</v>
      </c>
      <c r="AE50" s="75">
        <f t="shared" si="15"/>
        <v>21016.8</v>
      </c>
      <c r="AF50" s="1">
        <f t="shared" si="16"/>
        <v>7703.194727</v>
      </c>
      <c r="AG50" s="6"/>
      <c r="AH50" s="80">
        <f t="shared" si="17"/>
        <v>6784.676049</v>
      </c>
      <c r="AI50" s="81">
        <f t="shared" si="18"/>
        <v>-40384.67605</v>
      </c>
      <c r="AJ50" s="81">
        <f t="shared" si="19"/>
        <v>-16384.67605</v>
      </c>
      <c r="AK50" s="82">
        <f t="shared" si="20"/>
        <v>-16384.67605</v>
      </c>
      <c r="AL50" s="82">
        <f t="shared" si="21"/>
        <v>-22384.67605</v>
      </c>
      <c r="AM50" s="82">
        <f t="shared" si="22"/>
        <v>-32681.48132</v>
      </c>
      <c r="AN50" s="83">
        <f t="shared" si="23"/>
        <v>-8681.481321</v>
      </c>
      <c r="AO50" s="82">
        <f t="shared" si="24"/>
        <v>-8681.481321</v>
      </c>
      <c r="AP50" s="82">
        <f t="shared" si="25"/>
        <v>-14681.48132</v>
      </c>
      <c r="AQ50" s="13"/>
    </row>
    <row r="51" ht="15.75" customHeight="1">
      <c r="A51" s="23" t="s">
        <v>125</v>
      </c>
      <c r="B51" s="23" t="s">
        <v>126</v>
      </c>
      <c r="C51" s="23" t="s">
        <v>43</v>
      </c>
      <c r="D51" s="24">
        <v>1.0</v>
      </c>
      <c r="E51" s="24">
        <v>1100.0</v>
      </c>
      <c r="F51" s="24">
        <f t="shared" si="1"/>
        <v>0.973</v>
      </c>
      <c r="G51" s="6">
        <f t="shared" si="2"/>
        <v>12843.6</v>
      </c>
      <c r="H51" s="24">
        <v>147.0</v>
      </c>
      <c r="I51" s="24">
        <v>0.6</v>
      </c>
      <c r="J51" s="24">
        <v>99.0</v>
      </c>
      <c r="K51" s="24">
        <v>215.0</v>
      </c>
      <c r="L51" s="1">
        <f t="shared" si="3"/>
        <v>116</v>
      </c>
      <c r="M51" s="1">
        <f t="shared" si="4"/>
        <v>48</v>
      </c>
      <c r="N51" s="1">
        <f t="shared" si="5"/>
        <v>0.4310344828</v>
      </c>
      <c r="O51" s="24">
        <v>0.6</v>
      </c>
      <c r="T51" s="8"/>
      <c r="U51" s="24">
        <v>99.0</v>
      </c>
      <c r="V51" s="1">
        <f t="shared" si="6"/>
        <v>145</v>
      </c>
      <c r="W51" s="26">
        <f t="shared" si="7"/>
        <v>84.5</v>
      </c>
      <c r="X51" s="75">
        <f t="shared" si="8"/>
        <v>-91.60980541</v>
      </c>
      <c r="Y51" s="76">
        <f t="shared" si="9"/>
        <v>120.1733005</v>
      </c>
      <c r="Z51" s="77">
        <f t="shared" si="10"/>
        <v>120.1733005</v>
      </c>
      <c r="AA51" s="78">
        <f t="shared" si="11"/>
        <v>0.2460227619</v>
      </c>
      <c r="AB51" s="1">
        <f t="shared" si="12"/>
        <v>0.6558975862</v>
      </c>
      <c r="AC51" s="1">
        <f t="shared" si="13"/>
        <v>28769.80286</v>
      </c>
      <c r="AD51" s="8">
        <f t="shared" si="14"/>
        <v>17261.88172</v>
      </c>
      <c r="AE51" s="75">
        <f t="shared" si="15"/>
        <v>12843.6</v>
      </c>
      <c r="AF51" s="1">
        <f t="shared" si="16"/>
        <v>4418.281719</v>
      </c>
      <c r="AG51" s="6"/>
      <c r="AH51" s="80">
        <f t="shared" si="17"/>
        <v>7980.087299</v>
      </c>
      <c r="AI51" s="81">
        <f t="shared" si="18"/>
        <v>-41580.0873</v>
      </c>
      <c r="AJ51" s="81">
        <f t="shared" si="19"/>
        <v>-17580.0873</v>
      </c>
      <c r="AK51" s="82">
        <f t="shared" si="20"/>
        <v>-17580.0873</v>
      </c>
      <c r="AL51" s="82">
        <f t="shared" si="21"/>
        <v>-23580.0873</v>
      </c>
      <c r="AM51" s="82">
        <f t="shared" si="22"/>
        <v>-37161.80558</v>
      </c>
      <c r="AN51" s="83">
        <f t="shared" si="23"/>
        <v>-13161.80558</v>
      </c>
      <c r="AO51" s="82">
        <f t="shared" si="24"/>
        <v>-13161.80558</v>
      </c>
      <c r="AP51" s="82">
        <f t="shared" si="25"/>
        <v>-19161.80558</v>
      </c>
      <c r="AQ51" s="13"/>
    </row>
    <row r="52" ht="15.75" customHeight="1">
      <c r="A52" s="23" t="s">
        <v>129</v>
      </c>
      <c r="B52" s="23" t="s">
        <v>126</v>
      </c>
      <c r="C52" s="23" t="s">
        <v>43</v>
      </c>
      <c r="D52" s="24">
        <v>2.0</v>
      </c>
      <c r="E52" s="24">
        <v>1400.0</v>
      </c>
      <c r="F52" s="24">
        <f t="shared" si="1"/>
        <v>0.973</v>
      </c>
      <c r="G52" s="6">
        <f t="shared" si="2"/>
        <v>16346.4</v>
      </c>
      <c r="H52" s="24">
        <v>151.0</v>
      </c>
      <c r="I52" s="24">
        <v>0.526</v>
      </c>
      <c r="J52" s="24">
        <v>120.0</v>
      </c>
      <c r="K52" s="24">
        <v>188.0</v>
      </c>
      <c r="L52" s="1">
        <f t="shared" si="3"/>
        <v>68</v>
      </c>
      <c r="M52" s="1">
        <f t="shared" si="4"/>
        <v>31</v>
      </c>
      <c r="N52" s="1">
        <f t="shared" si="5"/>
        <v>0.4647058824</v>
      </c>
      <c r="O52" s="24">
        <v>0.526</v>
      </c>
      <c r="T52" s="8"/>
      <c r="U52" s="24">
        <v>120.0</v>
      </c>
      <c r="V52" s="1">
        <f t="shared" si="6"/>
        <v>85</v>
      </c>
      <c r="W52" s="26">
        <f t="shared" si="7"/>
        <v>111.5</v>
      </c>
      <c r="X52" s="75">
        <f t="shared" si="8"/>
        <v>-53.70229972</v>
      </c>
      <c r="Y52" s="76">
        <f t="shared" si="9"/>
        <v>101.4291761</v>
      </c>
      <c r="Z52" s="77">
        <f t="shared" si="10"/>
        <v>120</v>
      </c>
      <c r="AA52" s="78">
        <f t="shared" si="11"/>
        <v>0.1</v>
      </c>
      <c r="AB52" s="1">
        <f t="shared" si="12"/>
        <v>0.77146</v>
      </c>
      <c r="AC52" s="1">
        <f t="shared" si="13"/>
        <v>33789.948</v>
      </c>
      <c r="AD52" s="8">
        <f t="shared" si="14"/>
        <v>20273.9688</v>
      </c>
      <c r="AE52" s="75">
        <f t="shared" si="15"/>
        <v>16346.4</v>
      </c>
      <c r="AF52" s="1">
        <f t="shared" si="16"/>
        <v>3927.5688</v>
      </c>
      <c r="AG52" s="6"/>
      <c r="AH52" s="80">
        <f t="shared" si="17"/>
        <v>9386.096667</v>
      </c>
      <c r="AI52" s="81">
        <f t="shared" si="18"/>
        <v>-42986.09667</v>
      </c>
      <c r="AJ52" s="81">
        <f t="shared" si="19"/>
        <v>-18986.09667</v>
      </c>
      <c r="AK52" s="82">
        <f t="shared" si="20"/>
        <v>-18986.09667</v>
      </c>
      <c r="AL52" s="82">
        <f t="shared" si="21"/>
        <v>-24986.09667</v>
      </c>
      <c r="AM52" s="82">
        <f t="shared" si="22"/>
        <v>-39058.52787</v>
      </c>
      <c r="AN52" s="83">
        <f t="shared" si="23"/>
        <v>-15058.52787</v>
      </c>
      <c r="AO52" s="82">
        <f t="shared" si="24"/>
        <v>-15058.52787</v>
      </c>
      <c r="AP52" s="82">
        <f t="shared" si="25"/>
        <v>-21058.52787</v>
      </c>
      <c r="AQ52" s="13"/>
    </row>
    <row r="53" ht="15.75" customHeight="1">
      <c r="A53" s="23" t="s">
        <v>130</v>
      </c>
      <c r="B53" s="23" t="s">
        <v>126</v>
      </c>
      <c r="C53" s="23" t="s">
        <v>52</v>
      </c>
      <c r="D53" s="24">
        <v>1.0</v>
      </c>
      <c r="E53" s="24">
        <v>1300.0</v>
      </c>
      <c r="F53" s="24">
        <f t="shared" si="1"/>
        <v>0.973</v>
      </c>
      <c r="G53" s="6">
        <f t="shared" si="2"/>
        <v>15178.8</v>
      </c>
      <c r="H53" s="24">
        <v>429.0</v>
      </c>
      <c r="I53" s="24">
        <v>0.211</v>
      </c>
      <c r="J53" s="24">
        <v>263.0</v>
      </c>
      <c r="K53" s="24">
        <v>489.0</v>
      </c>
      <c r="L53" s="1">
        <f t="shared" si="3"/>
        <v>226</v>
      </c>
      <c r="M53" s="1">
        <f t="shared" si="4"/>
        <v>166</v>
      </c>
      <c r="N53" s="1">
        <f t="shared" si="5"/>
        <v>0.6876106195</v>
      </c>
      <c r="O53" s="24">
        <v>0.211</v>
      </c>
      <c r="T53" s="8"/>
      <c r="U53" s="24">
        <v>263.0</v>
      </c>
      <c r="V53" s="1">
        <f t="shared" si="6"/>
        <v>282.5</v>
      </c>
      <c r="W53" s="26">
        <f t="shared" si="7"/>
        <v>234.75</v>
      </c>
      <c r="X53" s="75">
        <f t="shared" si="8"/>
        <v>-178.4811726</v>
      </c>
      <c r="Y53" s="76">
        <f t="shared" si="9"/>
        <v>269.1910854</v>
      </c>
      <c r="Z53" s="77">
        <f t="shared" si="10"/>
        <v>269.1910854</v>
      </c>
      <c r="AA53" s="78">
        <f t="shared" si="11"/>
        <v>0.1219153466</v>
      </c>
      <c r="AB53" s="1">
        <f t="shared" si="12"/>
        <v>0.7541161947</v>
      </c>
      <c r="AC53" s="1">
        <f t="shared" si="13"/>
        <v>74095.4953</v>
      </c>
      <c r="AD53" s="8">
        <f t="shared" si="14"/>
        <v>44457.29718</v>
      </c>
      <c r="AE53" s="75">
        <f t="shared" si="15"/>
        <v>15178.8</v>
      </c>
      <c r="AF53" s="1">
        <f t="shared" si="16"/>
        <v>29278.49718</v>
      </c>
      <c r="AG53" s="6"/>
      <c r="AH53" s="80">
        <f t="shared" si="17"/>
        <v>9175.080369</v>
      </c>
      <c r="AI53" s="81">
        <f t="shared" si="18"/>
        <v>-42775.08037</v>
      </c>
      <c r="AJ53" s="81">
        <f t="shared" si="19"/>
        <v>-18775.08037</v>
      </c>
      <c r="AK53" s="82">
        <f t="shared" si="20"/>
        <v>-18775.08037</v>
      </c>
      <c r="AL53" s="82">
        <f t="shared" si="21"/>
        <v>-24775.08037</v>
      </c>
      <c r="AM53" s="82">
        <f t="shared" si="22"/>
        <v>-13496.58319</v>
      </c>
      <c r="AN53" s="83">
        <f t="shared" si="23"/>
        <v>10503.41681</v>
      </c>
      <c r="AO53" s="82">
        <f t="shared" si="24"/>
        <v>10503.41681</v>
      </c>
      <c r="AP53" s="82">
        <f t="shared" si="25"/>
        <v>4503.41681</v>
      </c>
      <c r="AQ53" s="13"/>
    </row>
    <row r="54" ht="15.75" customHeight="1">
      <c r="A54" s="23" t="s">
        <v>131</v>
      </c>
      <c r="B54" s="23" t="s">
        <v>126</v>
      </c>
      <c r="C54" s="23" t="s">
        <v>52</v>
      </c>
      <c r="D54" s="24">
        <v>2.0</v>
      </c>
      <c r="E54" s="24">
        <v>1900.0</v>
      </c>
      <c r="F54" s="24">
        <f t="shared" si="1"/>
        <v>0.973</v>
      </c>
      <c r="G54" s="6">
        <f t="shared" si="2"/>
        <v>22184.4</v>
      </c>
      <c r="H54" s="24">
        <v>441.0</v>
      </c>
      <c r="I54" s="24">
        <v>0.3315</v>
      </c>
      <c r="J54" s="24">
        <v>335.0</v>
      </c>
      <c r="K54" s="24">
        <v>502.0</v>
      </c>
      <c r="L54" s="1">
        <f t="shared" si="3"/>
        <v>167</v>
      </c>
      <c r="M54" s="1">
        <f t="shared" si="4"/>
        <v>106</v>
      </c>
      <c r="N54" s="1">
        <f t="shared" si="5"/>
        <v>0.6077844311</v>
      </c>
      <c r="O54" s="24">
        <v>0.3315</v>
      </c>
      <c r="T54" s="8"/>
      <c r="U54" s="24">
        <v>335.0</v>
      </c>
      <c r="V54" s="1">
        <f t="shared" si="6"/>
        <v>208.75</v>
      </c>
      <c r="W54" s="26">
        <f t="shared" si="7"/>
        <v>314.125</v>
      </c>
      <c r="X54" s="75">
        <f t="shared" si="8"/>
        <v>-131.8865302</v>
      </c>
      <c r="Y54" s="76">
        <f t="shared" si="9"/>
        <v>269.2451826</v>
      </c>
      <c r="Z54" s="77">
        <f t="shared" si="10"/>
        <v>335</v>
      </c>
      <c r="AA54" s="78">
        <f t="shared" si="11"/>
        <v>0.1</v>
      </c>
      <c r="AB54" s="1">
        <f t="shared" si="12"/>
        <v>0.77146</v>
      </c>
      <c r="AC54" s="1">
        <f t="shared" si="13"/>
        <v>94330.2715</v>
      </c>
      <c r="AD54" s="8">
        <f t="shared" si="14"/>
        <v>56598.1629</v>
      </c>
      <c r="AE54" s="75">
        <f t="shared" si="15"/>
        <v>22184.4</v>
      </c>
      <c r="AF54" s="1">
        <f t="shared" si="16"/>
        <v>34413.7629</v>
      </c>
      <c r="AG54" s="6"/>
      <c r="AH54" s="80">
        <f t="shared" si="17"/>
        <v>9386.096667</v>
      </c>
      <c r="AI54" s="81">
        <f t="shared" si="18"/>
        <v>-42986.09667</v>
      </c>
      <c r="AJ54" s="81">
        <f t="shared" si="19"/>
        <v>-18986.09667</v>
      </c>
      <c r="AK54" s="82">
        <f t="shared" si="20"/>
        <v>-18986.09667</v>
      </c>
      <c r="AL54" s="82">
        <f t="shared" si="21"/>
        <v>-24986.09667</v>
      </c>
      <c r="AM54" s="82">
        <f t="shared" si="22"/>
        <v>-8572.333767</v>
      </c>
      <c r="AN54" s="83">
        <f t="shared" si="23"/>
        <v>15427.66623</v>
      </c>
      <c r="AO54" s="82">
        <f t="shared" si="24"/>
        <v>15427.66623</v>
      </c>
      <c r="AP54" s="82">
        <f t="shared" si="25"/>
        <v>9427.666233</v>
      </c>
      <c r="AQ54" s="13"/>
    </row>
    <row r="55" ht="15.75" customHeight="1">
      <c r="A55" s="23" t="s">
        <v>132</v>
      </c>
      <c r="B55" s="23" t="s">
        <v>133</v>
      </c>
      <c r="C55" s="23" t="s">
        <v>43</v>
      </c>
      <c r="D55" s="24">
        <v>1.0</v>
      </c>
      <c r="E55" s="24">
        <v>900.0</v>
      </c>
      <c r="F55" s="24">
        <f t="shared" si="1"/>
        <v>0.973</v>
      </c>
      <c r="G55" s="6">
        <f t="shared" si="2"/>
        <v>10508.4</v>
      </c>
      <c r="H55" s="24">
        <v>144.0</v>
      </c>
      <c r="I55" s="24">
        <v>0.3288</v>
      </c>
      <c r="J55" s="24">
        <v>98.0</v>
      </c>
      <c r="K55" s="24">
        <v>195.0</v>
      </c>
      <c r="L55" s="1">
        <f t="shared" si="3"/>
        <v>97</v>
      </c>
      <c r="M55" s="1">
        <f t="shared" si="4"/>
        <v>46</v>
      </c>
      <c r="N55" s="1">
        <f t="shared" si="5"/>
        <v>0.4793814433</v>
      </c>
      <c r="O55" s="24">
        <v>0.3288</v>
      </c>
      <c r="T55" s="8"/>
      <c r="U55" s="24">
        <v>98.0</v>
      </c>
      <c r="V55" s="1">
        <f t="shared" si="6"/>
        <v>121.25</v>
      </c>
      <c r="W55" s="26">
        <f t="shared" si="7"/>
        <v>85.875</v>
      </c>
      <c r="X55" s="75">
        <f t="shared" si="8"/>
        <v>-76.60475107</v>
      </c>
      <c r="Y55" s="76">
        <f t="shared" si="9"/>
        <v>108.0975013</v>
      </c>
      <c r="Z55" s="77">
        <f t="shared" si="10"/>
        <v>108.0975013</v>
      </c>
      <c r="AA55" s="78">
        <f t="shared" si="11"/>
        <v>0.1832783609</v>
      </c>
      <c r="AB55" s="1">
        <f t="shared" si="12"/>
        <v>0.7055535052</v>
      </c>
      <c r="AC55" s="1">
        <f t="shared" si="13"/>
        <v>27838.02838</v>
      </c>
      <c r="AD55" s="8">
        <f t="shared" si="14"/>
        <v>16702.81703</v>
      </c>
      <c r="AE55" s="75">
        <f t="shared" si="15"/>
        <v>10508.4</v>
      </c>
      <c r="AF55" s="1">
        <f t="shared" si="16"/>
        <v>6194.41703</v>
      </c>
      <c r="AG55" s="6"/>
      <c r="AH55" s="80">
        <f t="shared" si="17"/>
        <v>8584.234313</v>
      </c>
      <c r="AI55" s="81">
        <f t="shared" si="18"/>
        <v>-42184.23431</v>
      </c>
      <c r="AJ55" s="81">
        <f t="shared" si="19"/>
        <v>-18184.23431</v>
      </c>
      <c r="AK55" s="82">
        <f t="shared" si="20"/>
        <v>-18184.23431</v>
      </c>
      <c r="AL55" s="82">
        <f t="shared" si="21"/>
        <v>-24184.23431</v>
      </c>
      <c r="AM55" s="82">
        <f t="shared" si="22"/>
        <v>-35989.81728</v>
      </c>
      <c r="AN55" s="83">
        <f t="shared" si="23"/>
        <v>-11989.81728</v>
      </c>
      <c r="AO55" s="82">
        <f t="shared" si="24"/>
        <v>-11989.81728</v>
      </c>
      <c r="AP55" s="82">
        <f t="shared" si="25"/>
        <v>-17989.81728</v>
      </c>
      <c r="AQ55" s="13"/>
    </row>
    <row r="56" ht="15.75" customHeight="1">
      <c r="A56" s="23" t="s">
        <v>134</v>
      </c>
      <c r="B56" s="23" t="s">
        <v>133</v>
      </c>
      <c r="C56" s="23" t="s">
        <v>43</v>
      </c>
      <c r="D56" s="24">
        <v>2.0</v>
      </c>
      <c r="E56" s="24">
        <v>1400.0</v>
      </c>
      <c r="F56" s="24">
        <f t="shared" si="1"/>
        <v>0.973</v>
      </c>
      <c r="G56" s="6">
        <f t="shared" si="2"/>
        <v>16346.4</v>
      </c>
      <c r="H56" s="24">
        <v>136.0</v>
      </c>
      <c r="I56" s="24">
        <v>0.6192</v>
      </c>
      <c r="J56" s="24">
        <v>77.0</v>
      </c>
      <c r="K56" s="24">
        <v>260.0</v>
      </c>
      <c r="L56" s="1">
        <f t="shared" si="3"/>
        <v>183</v>
      </c>
      <c r="M56" s="1">
        <f t="shared" si="4"/>
        <v>59</v>
      </c>
      <c r="N56" s="1">
        <f t="shared" si="5"/>
        <v>0.3579234973</v>
      </c>
      <c r="O56" s="24">
        <v>0.6192</v>
      </c>
      <c r="T56" s="8"/>
      <c r="U56" s="24">
        <v>77.0</v>
      </c>
      <c r="V56" s="1">
        <f t="shared" si="6"/>
        <v>228.75</v>
      </c>
      <c r="W56" s="26">
        <f t="shared" si="7"/>
        <v>54.125</v>
      </c>
      <c r="X56" s="75">
        <f t="shared" si="8"/>
        <v>-144.5223654</v>
      </c>
      <c r="Y56" s="76">
        <f t="shared" si="9"/>
        <v>149.993224</v>
      </c>
      <c r="Z56" s="77">
        <f t="shared" si="10"/>
        <v>149.993224</v>
      </c>
      <c r="AA56" s="78">
        <f t="shared" si="11"/>
        <v>0.4190960613</v>
      </c>
      <c r="AB56" s="1">
        <f t="shared" si="12"/>
        <v>0.518927377</v>
      </c>
      <c r="AC56" s="1">
        <f t="shared" si="13"/>
        <v>28409.99047</v>
      </c>
      <c r="AD56" s="8">
        <f t="shared" si="14"/>
        <v>17045.99428</v>
      </c>
      <c r="AE56" s="75">
        <f t="shared" si="15"/>
        <v>16346.4</v>
      </c>
      <c r="AF56" s="1">
        <f t="shared" si="16"/>
        <v>699.5942807</v>
      </c>
      <c r="AG56" s="6"/>
      <c r="AH56" s="80">
        <f t="shared" si="17"/>
        <v>6313.616421</v>
      </c>
      <c r="AI56" s="81">
        <f t="shared" si="18"/>
        <v>-39913.61642</v>
      </c>
      <c r="AJ56" s="81">
        <f t="shared" si="19"/>
        <v>-15913.61642</v>
      </c>
      <c r="AK56" s="82">
        <f t="shared" si="20"/>
        <v>-15913.61642</v>
      </c>
      <c r="AL56" s="82">
        <f t="shared" si="21"/>
        <v>-21913.61642</v>
      </c>
      <c r="AM56" s="82">
        <f t="shared" si="22"/>
        <v>-39214.02214</v>
      </c>
      <c r="AN56" s="83">
        <f t="shared" si="23"/>
        <v>-15214.02214</v>
      </c>
      <c r="AO56" s="82">
        <f t="shared" si="24"/>
        <v>-15214.02214</v>
      </c>
      <c r="AP56" s="82">
        <f t="shared" si="25"/>
        <v>-21214.02214</v>
      </c>
      <c r="AQ56" s="13"/>
    </row>
    <row r="57" ht="15.75" customHeight="1">
      <c r="A57" s="23" t="s">
        <v>135</v>
      </c>
      <c r="B57" s="23" t="s">
        <v>133</v>
      </c>
      <c r="C57" s="23" t="s">
        <v>52</v>
      </c>
      <c r="D57" s="24">
        <v>1.0</v>
      </c>
      <c r="E57" s="24">
        <v>1400.0</v>
      </c>
      <c r="F57" s="24">
        <f t="shared" si="1"/>
        <v>0.973</v>
      </c>
      <c r="G57" s="6">
        <f t="shared" si="2"/>
        <v>16346.4</v>
      </c>
      <c r="H57" s="24">
        <v>305.0</v>
      </c>
      <c r="I57" s="24">
        <v>0.2712</v>
      </c>
      <c r="J57" s="24">
        <v>173.0</v>
      </c>
      <c r="K57" s="24">
        <v>322.0</v>
      </c>
      <c r="L57" s="1">
        <f t="shared" si="3"/>
        <v>149</v>
      </c>
      <c r="M57" s="1">
        <f t="shared" si="4"/>
        <v>132</v>
      </c>
      <c r="N57" s="1">
        <f t="shared" si="5"/>
        <v>0.8087248322</v>
      </c>
      <c r="O57" s="24">
        <v>0.2712</v>
      </c>
      <c r="T57" s="8"/>
      <c r="U57" s="24">
        <v>173.0</v>
      </c>
      <c r="V57" s="1">
        <f t="shared" si="6"/>
        <v>186.25</v>
      </c>
      <c r="W57" s="26">
        <f t="shared" si="7"/>
        <v>154.375</v>
      </c>
      <c r="X57" s="75">
        <f t="shared" si="8"/>
        <v>-117.6712156</v>
      </c>
      <c r="Y57" s="76">
        <f t="shared" si="9"/>
        <v>177.278636</v>
      </c>
      <c r="Z57" s="77">
        <f t="shared" si="10"/>
        <v>177.278636</v>
      </c>
      <c r="AA57" s="78">
        <f t="shared" si="11"/>
        <v>0.1229725421</v>
      </c>
      <c r="AB57" s="1">
        <f t="shared" si="12"/>
        <v>0.7532795302</v>
      </c>
      <c r="AC57" s="1">
        <f t="shared" si="13"/>
        <v>48742.23418</v>
      </c>
      <c r="AD57" s="8">
        <f t="shared" si="14"/>
        <v>29245.34051</v>
      </c>
      <c r="AE57" s="75">
        <f t="shared" si="15"/>
        <v>16346.4</v>
      </c>
      <c r="AF57" s="1">
        <f t="shared" si="16"/>
        <v>12898.94051</v>
      </c>
      <c r="AG57" s="6"/>
      <c r="AH57" s="80">
        <f t="shared" si="17"/>
        <v>9164.900951</v>
      </c>
      <c r="AI57" s="81">
        <f t="shared" si="18"/>
        <v>-42764.90095</v>
      </c>
      <c r="AJ57" s="81">
        <f t="shared" si="19"/>
        <v>-18764.90095</v>
      </c>
      <c r="AK57" s="82">
        <f t="shared" si="20"/>
        <v>-18764.90095</v>
      </c>
      <c r="AL57" s="82">
        <f t="shared" si="21"/>
        <v>-24764.90095</v>
      </c>
      <c r="AM57" s="82">
        <f t="shared" si="22"/>
        <v>-29865.96044</v>
      </c>
      <c r="AN57" s="83">
        <f t="shared" si="23"/>
        <v>-5865.960444</v>
      </c>
      <c r="AO57" s="82">
        <f t="shared" si="24"/>
        <v>-5865.960444</v>
      </c>
      <c r="AP57" s="82">
        <f t="shared" si="25"/>
        <v>-11865.96044</v>
      </c>
      <c r="AQ57" s="13"/>
    </row>
    <row r="58" ht="15.75" customHeight="1">
      <c r="A58" s="23" t="s">
        <v>136</v>
      </c>
      <c r="B58" s="23" t="s">
        <v>133</v>
      </c>
      <c r="C58" s="23" t="s">
        <v>52</v>
      </c>
      <c r="D58" s="24">
        <v>2.0</v>
      </c>
      <c r="E58" s="24">
        <v>1700.0</v>
      </c>
      <c r="F58" s="24">
        <f t="shared" si="1"/>
        <v>0.973</v>
      </c>
      <c r="G58" s="6">
        <f t="shared" si="2"/>
        <v>19849.2</v>
      </c>
      <c r="H58" s="24">
        <v>425.0</v>
      </c>
      <c r="I58" s="24">
        <v>0.3288</v>
      </c>
      <c r="J58" s="24">
        <v>176.0</v>
      </c>
      <c r="K58" s="24">
        <v>469.0</v>
      </c>
      <c r="L58" s="1">
        <f t="shared" si="3"/>
        <v>293</v>
      </c>
      <c r="M58" s="1">
        <f t="shared" si="4"/>
        <v>249</v>
      </c>
      <c r="N58" s="1">
        <f t="shared" si="5"/>
        <v>0.7798634812</v>
      </c>
      <c r="O58" s="24">
        <v>0.3288</v>
      </c>
      <c r="T58" s="8"/>
      <c r="U58" s="24">
        <v>176.0</v>
      </c>
      <c r="V58" s="1">
        <f t="shared" si="6"/>
        <v>366.25</v>
      </c>
      <c r="W58" s="26">
        <f t="shared" si="7"/>
        <v>139.375</v>
      </c>
      <c r="X58" s="75">
        <f t="shared" si="8"/>
        <v>-231.3937326</v>
      </c>
      <c r="Y58" s="76">
        <f t="shared" si="9"/>
        <v>266.511009</v>
      </c>
      <c r="Z58" s="77">
        <f t="shared" si="10"/>
        <v>266.511009</v>
      </c>
      <c r="AA58" s="78">
        <f t="shared" si="11"/>
        <v>0.3471290347</v>
      </c>
      <c r="AB58" s="1">
        <f t="shared" si="12"/>
        <v>0.5758820819</v>
      </c>
      <c r="AC58" s="1">
        <f t="shared" si="13"/>
        <v>56019.80387</v>
      </c>
      <c r="AD58" s="8">
        <f t="shared" si="14"/>
        <v>33611.88232</v>
      </c>
      <c r="AE58" s="75">
        <f t="shared" si="15"/>
        <v>19849.2</v>
      </c>
      <c r="AF58" s="1">
        <f t="shared" si="16"/>
        <v>13762.68232</v>
      </c>
      <c r="AG58" s="6"/>
      <c r="AH58" s="80">
        <f t="shared" si="17"/>
        <v>7006.56533</v>
      </c>
      <c r="AI58" s="81">
        <f t="shared" si="18"/>
        <v>-40606.56533</v>
      </c>
      <c r="AJ58" s="81">
        <f t="shared" si="19"/>
        <v>-16606.56533</v>
      </c>
      <c r="AK58" s="82">
        <f t="shared" si="20"/>
        <v>-16606.56533</v>
      </c>
      <c r="AL58" s="82">
        <f t="shared" si="21"/>
        <v>-22606.56533</v>
      </c>
      <c r="AM58" s="82">
        <f t="shared" si="22"/>
        <v>-26843.88301</v>
      </c>
      <c r="AN58" s="83">
        <f t="shared" si="23"/>
        <v>-2843.883011</v>
      </c>
      <c r="AO58" s="82">
        <f t="shared" si="24"/>
        <v>-2843.883011</v>
      </c>
      <c r="AP58" s="82">
        <f t="shared" si="25"/>
        <v>-8843.883011</v>
      </c>
      <c r="AQ58" s="13"/>
    </row>
    <row r="59" ht="15.75" customHeight="1">
      <c r="A59" s="23" t="s">
        <v>137</v>
      </c>
      <c r="B59" s="23" t="s">
        <v>138</v>
      </c>
      <c r="C59" s="23" t="s">
        <v>43</v>
      </c>
      <c r="D59" s="24">
        <v>1.0</v>
      </c>
      <c r="E59" s="24">
        <v>800.0</v>
      </c>
      <c r="F59" s="24">
        <f t="shared" si="1"/>
        <v>0.973</v>
      </c>
      <c r="G59" s="6">
        <f t="shared" si="2"/>
        <v>9340.8</v>
      </c>
      <c r="H59" s="24">
        <v>176.0</v>
      </c>
      <c r="I59" s="24">
        <v>0.4137</v>
      </c>
      <c r="J59" s="24">
        <v>86.0</v>
      </c>
      <c r="K59" s="24">
        <v>224.0</v>
      </c>
      <c r="L59" s="1">
        <f t="shared" si="3"/>
        <v>138</v>
      </c>
      <c r="M59" s="1">
        <f t="shared" si="4"/>
        <v>90</v>
      </c>
      <c r="N59" s="1">
        <f t="shared" si="5"/>
        <v>0.6217391304</v>
      </c>
      <c r="O59" s="24">
        <v>0.4137</v>
      </c>
      <c r="T59" s="8"/>
      <c r="U59" s="24">
        <v>86.0</v>
      </c>
      <c r="V59" s="1">
        <f t="shared" si="6"/>
        <v>172.5</v>
      </c>
      <c r="W59" s="26">
        <f t="shared" si="7"/>
        <v>68.75</v>
      </c>
      <c r="X59" s="75">
        <f t="shared" si="8"/>
        <v>-108.9840788</v>
      </c>
      <c r="Y59" s="76">
        <f t="shared" si="9"/>
        <v>127.0768575</v>
      </c>
      <c r="Z59" s="77">
        <f t="shared" si="10"/>
        <v>127.0768575</v>
      </c>
      <c r="AA59" s="78">
        <f t="shared" si="11"/>
        <v>0.33812671</v>
      </c>
      <c r="AB59" s="1">
        <f t="shared" si="12"/>
        <v>0.5830065217</v>
      </c>
      <c r="AC59" s="1">
        <f t="shared" si="13"/>
        <v>27041.62238</v>
      </c>
      <c r="AD59" s="8">
        <f t="shared" si="14"/>
        <v>16224.97343</v>
      </c>
      <c r="AE59" s="75">
        <f t="shared" si="15"/>
        <v>9340.8</v>
      </c>
      <c r="AF59" s="1">
        <f t="shared" si="16"/>
        <v>6884.17343</v>
      </c>
      <c r="AG59" s="6"/>
      <c r="AH59" s="80">
        <f t="shared" si="17"/>
        <v>7093.246014</v>
      </c>
      <c r="AI59" s="81">
        <f t="shared" si="18"/>
        <v>-40693.24601</v>
      </c>
      <c r="AJ59" s="81">
        <f t="shared" si="19"/>
        <v>-16693.24601</v>
      </c>
      <c r="AK59" s="82">
        <f t="shared" si="20"/>
        <v>-16693.24601</v>
      </c>
      <c r="AL59" s="82">
        <f t="shared" si="21"/>
        <v>-22693.24601</v>
      </c>
      <c r="AM59" s="82">
        <f t="shared" si="22"/>
        <v>-33809.07258</v>
      </c>
      <c r="AN59" s="83">
        <f t="shared" si="23"/>
        <v>-9809.072585</v>
      </c>
      <c r="AO59" s="82">
        <f t="shared" si="24"/>
        <v>-9809.072585</v>
      </c>
      <c r="AP59" s="82">
        <f t="shared" si="25"/>
        <v>-15809.07258</v>
      </c>
      <c r="AQ59" s="13"/>
    </row>
    <row r="60" ht="15.75" customHeight="1">
      <c r="A60" s="23" t="s">
        <v>139</v>
      </c>
      <c r="B60" s="23" t="s">
        <v>91</v>
      </c>
      <c r="C60" s="23" t="s">
        <v>52</v>
      </c>
      <c r="D60" s="24">
        <v>2.0</v>
      </c>
      <c r="E60" s="24">
        <v>900.0</v>
      </c>
      <c r="F60" s="24">
        <f t="shared" si="1"/>
        <v>0.973</v>
      </c>
      <c r="G60" s="6">
        <f t="shared" si="2"/>
        <v>10508.4</v>
      </c>
      <c r="H60" s="24">
        <v>169.0</v>
      </c>
      <c r="I60" s="24">
        <v>0.4795</v>
      </c>
      <c r="J60" s="24">
        <v>111.0</v>
      </c>
      <c r="K60" s="24">
        <v>276.0</v>
      </c>
      <c r="L60" s="1">
        <f t="shared" si="3"/>
        <v>165</v>
      </c>
      <c r="M60" s="1">
        <f t="shared" si="4"/>
        <v>58</v>
      </c>
      <c r="N60" s="1">
        <f t="shared" si="5"/>
        <v>0.3812121212</v>
      </c>
      <c r="O60" s="24">
        <v>0.4795</v>
      </c>
      <c r="T60" s="8"/>
      <c r="U60" s="24">
        <v>111.0</v>
      </c>
      <c r="V60" s="1">
        <f t="shared" si="6"/>
        <v>206.25</v>
      </c>
      <c r="W60" s="26">
        <f t="shared" si="7"/>
        <v>90.375</v>
      </c>
      <c r="X60" s="75">
        <f t="shared" si="8"/>
        <v>-130.3070508</v>
      </c>
      <c r="Y60" s="76">
        <f t="shared" si="9"/>
        <v>156.0266774</v>
      </c>
      <c r="Z60" s="77">
        <f t="shared" si="10"/>
        <v>156.0266774</v>
      </c>
      <c r="AA60" s="78">
        <f t="shared" si="11"/>
        <v>0.3183111632</v>
      </c>
      <c r="AB60" s="1">
        <f t="shared" si="12"/>
        <v>0.5986885455</v>
      </c>
      <c r="AC60" s="1">
        <f t="shared" si="13"/>
        <v>34095.15536</v>
      </c>
      <c r="AD60" s="8">
        <f t="shared" si="14"/>
        <v>20457.09322</v>
      </c>
      <c r="AE60" s="75">
        <f t="shared" si="15"/>
        <v>10508.4</v>
      </c>
      <c r="AF60" s="1">
        <f t="shared" si="16"/>
        <v>9948.693216</v>
      </c>
      <c r="AG60" s="6"/>
      <c r="AH60" s="80">
        <f t="shared" si="17"/>
        <v>7284.04397</v>
      </c>
      <c r="AI60" s="81">
        <f t="shared" si="18"/>
        <v>-40884.04397</v>
      </c>
      <c r="AJ60" s="81">
        <f t="shared" si="19"/>
        <v>-16884.04397</v>
      </c>
      <c r="AK60" s="82">
        <f t="shared" si="20"/>
        <v>-16884.04397</v>
      </c>
      <c r="AL60" s="82">
        <f t="shared" si="21"/>
        <v>-22884.04397</v>
      </c>
      <c r="AM60" s="82">
        <f t="shared" si="22"/>
        <v>-30935.35075</v>
      </c>
      <c r="AN60" s="83">
        <f t="shared" si="23"/>
        <v>-6935.350753</v>
      </c>
      <c r="AO60" s="82">
        <f t="shared" si="24"/>
        <v>-6935.350753</v>
      </c>
      <c r="AP60" s="82">
        <f t="shared" si="25"/>
        <v>-12935.35075</v>
      </c>
      <c r="AQ60" s="13"/>
    </row>
    <row r="61" ht="15.75" customHeight="1">
      <c r="A61" s="23" t="s">
        <v>140</v>
      </c>
      <c r="B61" s="23" t="s">
        <v>138</v>
      </c>
      <c r="C61" s="23" t="s">
        <v>43</v>
      </c>
      <c r="D61" s="24">
        <v>2.0</v>
      </c>
      <c r="E61" s="24">
        <v>1300.0</v>
      </c>
      <c r="F61" s="24">
        <f t="shared" si="1"/>
        <v>0.973</v>
      </c>
      <c r="G61" s="6">
        <f t="shared" si="2"/>
        <v>15178.8</v>
      </c>
      <c r="H61" s="24">
        <v>207.0</v>
      </c>
      <c r="I61" s="24">
        <v>0.6301</v>
      </c>
      <c r="J61" s="24">
        <v>127.0</v>
      </c>
      <c r="K61" s="24">
        <v>276.0</v>
      </c>
      <c r="L61" s="1">
        <f t="shared" si="3"/>
        <v>149</v>
      </c>
      <c r="M61" s="1">
        <f t="shared" si="4"/>
        <v>80</v>
      </c>
      <c r="N61" s="1">
        <f t="shared" si="5"/>
        <v>0.5295302013</v>
      </c>
      <c r="O61" s="24">
        <v>0.6301</v>
      </c>
      <c r="T61" s="8"/>
      <c r="U61" s="24">
        <v>127.0</v>
      </c>
      <c r="V61" s="1">
        <f t="shared" si="6"/>
        <v>186.25</v>
      </c>
      <c r="W61" s="26">
        <f t="shared" si="7"/>
        <v>108.375</v>
      </c>
      <c r="X61" s="75">
        <f t="shared" si="8"/>
        <v>-117.6712156</v>
      </c>
      <c r="Y61" s="76">
        <f t="shared" si="9"/>
        <v>154.278636</v>
      </c>
      <c r="Z61" s="77">
        <f t="shared" si="10"/>
        <v>154.278636</v>
      </c>
      <c r="AA61" s="78">
        <f t="shared" si="11"/>
        <v>0.246462475</v>
      </c>
      <c r="AB61" s="1">
        <f t="shared" si="12"/>
        <v>0.6555495973</v>
      </c>
      <c r="AC61" s="1">
        <f t="shared" si="13"/>
        <v>36915.11365</v>
      </c>
      <c r="AD61" s="8">
        <f t="shared" si="14"/>
        <v>22149.06819</v>
      </c>
      <c r="AE61" s="75">
        <f t="shared" si="15"/>
        <v>15178.8</v>
      </c>
      <c r="AF61" s="1">
        <f t="shared" si="16"/>
        <v>6970.268192</v>
      </c>
      <c r="AG61" s="6"/>
      <c r="AH61" s="80">
        <f t="shared" si="17"/>
        <v>7975.853434</v>
      </c>
      <c r="AI61" s="81">
        <f t="shared" si="18"/>
        <v>-41575.85343</v>
      </c>
      <c r="AJ61" s="81">
        <f t="shared" si="19"/>
        <v>-17575.85343</v>
      </c>
      <c r="AK61" s="82">
        <f t="shared" si="20"/>
        <v>-17575.85343</v>
      </c>
      <c r="AL61" s="82">
        <f t="shared" si="21"/>
        <v>-23575.85343</v>
      </c>
      <c r="AM61" s="82">
        <f t="shared" si="22"/>
        <v>-34605.58524</v>
      </c>
      <c r="AN61" s="83">
        <f t="shared" si="23"/>
        <v>-10605.58524</v>
      </c>
      <c r="AO61" s="82">
        <f t="shared" si="24"/>
        <v>-10605.58524</v>
      </c>
      <c r="AP61" s="82">
        <f t="shared" si="25"/>
        <v>-16605.58524</v>
      </c>
      <c r="AQ61" s="13"/>
    </row>
    <row r="62" ht="15.75" customHeight="1">
      <c r="A62" s="23" t="s">
        <v>141</v>
      </c>
      <c r="B62" s="23" t="s">
        <v>138</v>
      </c>
      <c r="C62" s="23" t="s">
        <v>52</v>
      </c>
      <c r="D62" s="24">
        <v>1.0</v>
      </c>
      <c r="E62" s="24">
        <v>1400.0</v>
      </c>
      <c r="F62" s="24">
        <f t="shared" si="1"/>
        <v>0.973</v>
      </c>
      <c r="G62" s="6">
        <f t="shared" si="2"/>
        <v>16346.4</v>
      </c>
      <c r="H62" s="24">
        <v>244.0</v>
      </c>
      <c r="I62" s="24">
        <v>0.9041</v>
      </c>
      <c r="J62" s="24">
        <v>222.0</v>
      </c>
      <c r="K62" s="24">
        <v>381.0</v>
      </c>
      <c r="L62" s="1">
        <f t="shared" si="3"/>
        <v>159</v>
      </c>
      <c r="M62" s="1">
        <f t="shared" si="4"/>
        <v>22</v>
      </c>
      <c r="N62" s="1">
        <f t="shared" si="5"/>
        <v>0.2106918239</v>
      </c>
      <c r="O62" s="24">
        <v>0.9041</v>
      </c>
      <c r="T62" s="8"/>
      <c r="U62" s="24">
        <v>222.0</v>
      </c>
      <c r="V62" s="1">
        <f t="shared" si="6"/>
        <v>198.75</v>
      </c>
      <c r="W62" s="26">
        <f t="shared" si="7"/>
        <v>202.125</v>
      </c>
      <c r="X62" s="75">
        <f t="shared" si="8"/>
        <v>-125.5686126</v>
      </c>
      <c r="Y62" s="76">
        <f t="shared" si="9"/>
        <v>207.8711619</v>
      </c>
      <c r="Z62" s="77">
        <f t="shared" si="10"/>
        <v>222</v>
      </c>
      <c r="AA62" s="78">
        <f t="shared" si="11"/>
        <v>0.1</v>
      </c>
      <c r="AB62" s="1">
        <f t="shared" si="12"/>
        <v>0.77146</v>
      </c>
      <c r="AC62" s="1">
        <f t="shared" si="13"/>
        <v>62511.4038</v>
      </c>
      <c r="AD62" s="8">
        <f t="shared" si="14"/>
        <v>37506.84228</v>
      </c>
      <c r="AE62" s="75">
        <f t="shared" si="15"/>
        <v>16346.4</v>
      </c>
      <c r="AF62" s="1">
        <f t="shared" si="16"/>
        <v>21160.44228</v>
      </c>
      <c r="AG62" s="6"/>
      <c r="AH62" s="80">
        <f t="shared" si="17"/>
        <v>9386.096667</v>
      </c>
      <c r="AI62" s="81">
        <f t="shared" si="18"/>
        <v>-42986.09667</v>
      </c>
      <c r="AJ62" s="81">
        <f t="shared" si="19"/>
        <v>-18986.09667</v>
      </c>
      <c r="AK62" s="82">
        <f t="shared" si="20"/>
        <v>-18986.09667</v>
      </c>
      <c r="AL62" s="82">
        <f t="shared" si="21"/>
        <v>-24986.09667</v>
      </c>
      <c r="AM62" s="82">
        <f t="shared" si="22"/>
        <v>-21825.65439</v>
      </c>
      <c r="AN62" s="83">
        <f t="shared" si="23"/>
        <v>2174.345613</v>
      </c>
      <c r="AO62" s="82">
        <f t="shared" si="24"/>
        <v>2174.345613</v>
      </c>
      <c r="AP62" s="82">
        <f t="shared" si="25"/>
        <v>-3825.654387</v>
      </c>
      <c r="AQ62" s="13"/>
    </row>
    <row r="63" ht="15.75" customHeight="1">
      <c r="A63" s="23" t="s">
        <v>142</v>
      </c>
      <c r="B63" s="23" t="s">
        <v>138</v>
      </c>
      <c r="C63" s="23" t="s">
        <v>52</v>
      </c>
      <c r="D63" s="24">
        <v>2.0</v>
      </c>
      <c r="E63" s="24">
        <v>1900.0</v>
      </c>
      <c r="F63" s="24">
        <f t="shared" si="1"/>
        <v>0.973</v>
      </c>
      <c r="G63" s="6">
        <f t="shared" si="2"/>
        <v>22184.4</v>
      </c>
      <c r="H63" s="24">
        <v>536.0</v>
      </c>
      <c r="I63" s="24">
        <v>0.5425</v>
      </c>
      <c r="J63" s="24">
        <v>386.0</v>
      </c>
      <c r="K63" s="24">
        <v>773.0</v>
      </c>
      <c r="L63" s="1">
        <f t="shared" si="3"/>
        <v>387</v>
      </c>
      <c r="M63" s="1">
        <f t="shared" si="4"/>
        <v>150</v>
      </c>
      <c r="N63" s="1">
        <f t="shared" si="5"/>
        <v>0.4100775194</v>
      </c>
      <c r="O63" s="24">
        <v>0.5425</v>
      </c>
      <c r="T63" s="8"/>
      <c r="U63" s="24">
        <v>386.0</v>
      </c>
      <c r="V63" s="1">
        <f t="shared" si="6"/>
        <v>483.75</v>
      </c>
      <c r="W63" s="26">
        <f t="shared" si="7"/>
        <v>337.625</v>
      </c>
      <c r="X63" s="75">
        <f t="shared" si="8"/>
        <v>-305.6292646</v>
      </c>
      <c r="Y63" s="76">
        <f t="shared" si="9"/>
        <v>428.7807525</v>
      </c>
      <c r="Z63" s="77">
        <f t="shared" si="10"/>
        <v>428.7807525</v>
      </c>
      <c r="AA63" s="78">
        <f t="shared" si="11"/>
        <v>0.188435664</v>
      </c>
      <c r="AB63" s="1">
        <f t="shared" si="12"/>
        <v>0.7014720155</v>
      </c>
      <c r="AC63" s="1">
        <f t="shared" si="13"/>
        <v>109783.86</v>
      </c>
      <c r="AD63" s="8">
        <f t="shared" si="14"/>
        <v>65870.316</v>
      </c>
      <c r="AE63" s="75">
        <f t="shared" si="15"/>
        <v>22184.4</v>
      </c>
      <c r="AF63" s="1">
        <f t="shared" si="16"/>
        <v>43685.916</v>
      </c>
      <c r="AG63" s="6"/>
      <c r="AH63" s="80">
        <f t="shared" si="17"/>
        <v>8534.576189</v>
      </c>
      <c r="AI63" s="81">
        <f t="shared" si="18"/>
        <v>-42134.57619</v>
      </c>
      <c r="AJ63" s="81">
        <f t="shared" si="19"/>
        <v>-18134.57619</v>
      </c>
      <c r="AK63" s="82">
        <f t="shared" si="20"/>
        <v>-18134.57619</v>
      </c>
      <c r="AL63" s="82">
        <f t="shared" si="21"/>
        <v>-24134.57619</v>
      </c>
      <c r="AM63" s="82">
        <f t="shared" si="22"/>
        <v>1551.339814</v>
      </c>
      <c r="AN63" s="83">
        <f t="shared" si="23"/>
        <v>25551.33981</v>
      </c>
      <c r="AO63" s="82">
        <f t="shared" si="24"/>
        <v>25551.33981</v>
      </c>
      <c r="AP63" s="82">
        <f t="shared" si="25"/>
        <v>19551.33981</v>
      </c>
      <c r="AQ63" s="13"/>
    </row>
    <row r="64" ht="15.75" customHeight="1">
      <c r="A64" s="23" t="s">
        <v>151</v>
      </c>
      <c r="B64" s="23" t="s">
        <v>152</v>
      </c>
      <c r="C64" s="23" t="s">
        <v>43</v>
      </c>
      <c r="D64" s="24">
        <v>1.0</v>
      </c>
      <c r="E64" s="24">
        <v>1700.0</v>
      </c>
      <c r="F64" s="24">
        <f t="shared" si="1"/>
        <v>0.973</v>
      </c>
      <c r="G64" s="6">
        <f t="shared" si="2"/>
        <v>19849.2</v>
      </c>
      <c r="H64" s="24">
        <v>476.0</v>
      </c>
      <c r="I64" s="24">
        <v>0.0795</v>
      </c>
      <c r="J64" s="24">
        <v>136.0</v>
      </c>
      <c r="K64" s="24">
        <v>476.0</v>
      </c>
      <c r="L64" s="1">
        <f t="shared" si="3"/>
        <v>340</v>
      </c>
      <c r="M64" s="1">
        <f t="shared" si="4"/>
        <v>340</v>
      </c>
      <c r="N64" s="1">
        <f t="shared" si="5"/>
        <v>0.9</v>
      </c>
      <c r="O64" s="24">
        <v>0.0795</v>
      </c>
      <c r="T64" s="8"/>
      <c r="U64" s="24">
        <v>136.0</v>
      </c>
      <c r="V64" s="1">
        <f t="shared" si="6"/>
        <v>425</v>
      </c>
      <c r="W64" s="26">
        <f t="shared" si="7"/>
        <v>93.5</v>
      </c>
      <c r="X64" s="75">
        <f t="shared" si="8"/>
        <v>-268.5114986</v>
      </c>
      <c r="Y64" s="76">
        <f t="shared" si="9"/>
        <v>275.1458807</v>
      </c>
      <c r="Z64" s="77">
        <f t="shared" si="10"/>
        <v>275.1458807</v>
      </c>
      <c r="AA64" s="78">
        <f t="shared" si="11"/>
        <v>0.4274020723</v>
      </c>
      <c r="AB64" s="1">
        <f t="shared" si="12"/>
        <v>0.512354</v>
      </c>
      <c r="AC64" s="1">
        <f t="shared" si="13"/>
        <v>51454.81379</v>
      </c>
      <c r="AD64" s="8">
        <f t="shared" si="14"/>
        <v>30872.88827</v>
      </c>
      <c r="AE64" s="75">
        <f t="shared" si="15"/>
        <v>19849.2</v>
      </c>
      <c r="AF64" s="1">
        <f t="shared" si="16"/>
        <v>11023.68827</v>
      </c>
      <c r="AG64" s="6"/>
      <c r="AH64" s="80">
        <f t="shared" si="17"/>
        <v>6233.640333</v>
      </c>
      <c r="AI64" s="81">
        <f t="shared" si="18"/>
        <v>-39833.64033</v>
      </c>
      <c r="AJ64" s="81">
        <f t="shared" si="19"/>
        <v>-15833.64033</v>
      </c>
      <c r="AK64" s="82">
        <f t="shared" si="20"/>
        <v>-15833.64033</v>
      </c>
      <c r="AL64" s="82">
        <f t="shared" si="21"/>
        <v>-21833.64033</v>
      </c>
      <c r="AM64" s="82">
        <f t="shared" si="22"/>
        <v>-28809.95206</v>
      </c>
      <c r="AN64" s="83">
        <f t="shared" si="23"/>
        <v>-4809.952061</v>
      </c>
      <c r="AO64" s="82">
        <f t="shared" si="24"/>
        <v>-4809.952061</v>
      </c>
      <c r="AP64" s="82">
        <f t="shared" si="25"/>
        <v>-10809.95206</v>
      </c>
      <c r="AQ64" s="13"/>
    </row>
    <row r="65" ht="15.75" customHeight="1">
      <c r="A65" s="23" t="s">
        <v>154</v>
      </c>
      <c r="B65" s="23" t="s">
        <v>152</v>
      </c>
      <c r="C65" s="23" t="s">
        <v>43</v>
      </c>
      <c r="D65" s="24">
        <v>2.0</v>
      </c>
      <c r="E65" s="24">
        <v>2400.0</v>
      </c>
      <c r="F65" s="24">
        <f t="shared" si="1"/>
        <v>0.973</v>
      </c>
      <c r="G65" s="6">
        <f t="shared" si="2"/>
        <v>28022.4</v>
      </c>
      <c r="H65" s="24">
        <v>360.0</v>
      </c>
      <c r="I65" s="24">
        <v>0.5507</v>
      </c>
      <c r="J65" s="24">
        <v>173.0</v>
      </c>
      <c r="K65" s="24">
        <v>690.0</v>
      </c>
      <c r="L65" s="1">
        <f t="shared" si="3"/>
        <v>517</v>
      </c>
      <c r="M65" s="1">
        <f t="shared" si="4"/>
        <v>187</v>
      </c>
      <c r="N65" s="1">
        <f t="shared" si="5"/>
        <v>0.3893617021</v>
      </c>
      <c r="O65" s="24">
        <v>0.5507</v>
      </c>
      <c r="T65" s="8"/>
      <c r="U65" s="24">
        <v>173.0</v>
      </c>
      <c r="V65" s="1">
        <f t="shared" si="6"/>
        <v>646.25</v>
      </c>
      <c r="W65" s="26">
        <f t="shared" si="7"/>
        <v>108.375</v>
      </c>
      <c r="X65" s="75">
        <f t="shared" si="8"/>
        <v>-408.2954258</v>
      </c>
      <c r="Y65" s="76">
        <f t="shared" si="9"/>
        <v>401.4835892</v>
      </c>
      <c r="Z65" s="77">
        <f t="shared" si="10"/>
        <v>401.4835892</v>
      </c>
      <c r="AA65" s="78">
        <f t="shared" si="11"/>
        <v>0.4535529427</v>
      </c>
      <c r="AB65" s="1">
        <f t="shared" si="12"/>
        <v>0.4916582012</v>
      </c>
      <c r="AC65" s="1">
        <f t="shared" si="13"/>
        <v>72048.33523</v>
      </c>
      <c r="AD65" s="8">
        <f t="shared" si="14"/>
        <v>43229.00114</v>
      </c>
      <c r="AE65" s="75">
        <f t="shared" si="15"/>
        <v>28022.4</v>
      </c>
      <c r="AF65" s="1">
        <f t="shared" si="16"/>
        <v>15206.60114</v>
      </c>
      <c r="AG65" s="6"/>
      <c r="AH65" s="80">
        <f t="shared" si="17"/>
        <v>5981.841447</v>
      </c>
      <c r="AI65" s="81">
        <f t="shared" si="18"/>
        <v>-39581.84145</v>
      </c>
      <c r="AJ65" s="81">
        <f t="shared" si="19"/>
        <v>-15581.84145</v>
      </c>
      <c r="AK65" s="82">
        <f t="shared" si="20"/>
        <v>-15581.84145</v>
      </c>
      <c r="AL65" s="82">
        <f t="shared" si="21"/>
        <v>-21581.84145</v>
      </c>
      <c r="AM65" s="82">
        <f t="shared" si="22"/>
        <v>-24375.24031</v>
      </c>
      <c r="AN65" s="83">
        <f t="shared" si="23"/>
        <v>-375.2403082</v>
      </c>
      <c r="AO65" s="82">
        <f t="shared" si="24"/>
        <v>-375.2403082</v>
      </c>
      <c r="AP65" s="82">
        <f t="shared" si="25"/>
        <v>-6375.240308</v>
      </c>
      <c r="AQ65" s="13"/>
    </row>
    <row r="66" ht="15.75" customHeight="1">
      <c r="A66" s="23" t="s">
        <v>155</v>
      </c>
      <c r="B66" s="23" t="s">
        <v>152</v>
      </c>
      <c r="C66" s="23" t="s">
        <v>52</v>
      </c>
      <c r="D66" s="24">
        <v>1.0</v>
      </c>
      <c r="E66" s="24">
        <v>2100.0</v>
      </c>
      <c r="F66" s="24">
        <f t="shared" si="1"/>
        <v>0.973</v>
      </c>
      <c r="G66" s="6">
        <f t="shared" si="2"/>
        <v>24519.6</v>
      </c>
      <c r="H66" s="24">
        <v>1477.0</v>
      </c>
      <c r="I66" s="24">
        <v>0.6932</v>
      </c>
      <c r="J66" s="24">
        <v>448.0</v>
      </c>
      <c r="K66" s="24">
        <v>2128.0</v>
      </c>
      <c r="L66" s="1">
        <f t="shared" si="3"/>
        <v>1680</v>
      </c>
      <c r="M66" s="1">
        <f t="shared" si="4"/>
        <v>1029</v>
      </c>
      <c r="N66" s="1">
        <f t="shared" si="5"/>
        <v>0.59</v>
      </c>
      <c r="O66" s="24">
        <v>0.6932</v>
      </c>
      <c r="T66" s="8"/>
      <c r="U66" s="24">
        <v>448.0</v>
      </c>
      <c r="V66" s="1">
        <f t="shared" si="6"/>
        <v>2100</v>
      </c>
      <c r="W66" s="26">
        <f t="shared" si="7"/>
        <v>238</v>
      </c>
      <c r="X66" s="75">
        <f t="shared" si="8"/>
        <v>-1326.762699</v>
      </c>
      <c r="Y66" s="76">
        <f t="shared" si="9"/>
        <v>1247.544352</v>
      </c>
      <c r="Z66" s="77">
        <f t="shared" si="10"/>
        <v>1247.544352</v>
      </c>
      <c r="AA66" s="78">
        <f t="shared" si="11"/>
        <v>0.4807354056</v>
      </c>
      <c r="AB66" s="1">
        <f t="shared" si="12"/>
        <v>0.470146</v>
      </c>
      <c r="AC66" s="1">
        <f t="shared" si="13"/>
        <v>214082.7152</v>
      </c>
      <c r="AD66" s="8">
        <f t="shared" si="14"/>
        <v>128449.6291</v>
      </c>
      <c r="AE66" s="75">
        <f t="shared" si="15"/>
        <v>24519.6</v>
      </c>
      <c r="AF66" s="1">
        <f t="shared" si="16"/>
        <v>103930.0291</v>
      </c>
      <c r="AG66" s="6"/>
      <c r="AH66" s="80">
        <f t="shared" si="17"/>
        <v>5720.109667</v>
      </c>
      <c r="AI66" s="81">
        <f t="shared" si="18"/>
        <v>-39320.10967</v>
      </c>
      <c r="AJ66" s="81">
        <f t="shared" si="19"/>
        <v>-15320.10967</v>
      </c>
      <c r="AK66" s="82">
        <f t="shared" si="20"/>
        <v>-15320.10967</v>
      </c>
      <c r="AL66" s="82">
        <f t="shared" si="21"/>
        <v>-21320.10967</v>
      </c>
      <c r="AM66" s="82">
        <f t="shared" si="22"/>
        <v>64609.91945</v>
      </c>
      <c r="AN66" s="83">
        <f t="shared" si="23"/>
        <v>88609.91945</v>
      </c>
      <c r="AO66" s="82">
        <f t="shared" si="24"/>
        <v>88609.91945</v>
      </c>
      <c r="AP66" s="82">
        <f t="shared" si="25"/>
        <v>82609.91945</v>
      </c>
      <c r="AQ66" s="13"/>
    </row>
    <row r="67" ht="15.75" customHeight="1">
      <c r="A67" s="23" t="s">
        <v>156</v>
      </c>
      <c r="B67" s="23" t="s">
        <v>152</v>
      </c>
      <c r="C67" s="23" t="s">
        <v>52</v>
      </c>
      <c r="D67" s="24">
        <v>2.0</v>
      </c>
      <c r="E67" s="24">
        <v>3200.0</v>
      </c>
      <c r="F67" s="24">
        <f t="shared" si="1"/>
        <v>0.973</v>
      </c>
      <c r="G67" s="6">
        <f t="shared" si="2"/>
        <v>37363.2</v>
      </c>
      <c r="H67" s="24">
        <v>1265.0</v>
      </c>
      <c r="I67" s="24">
        <v>0.7151</v>
      </c>
      <c r="J67" s="24">
        <v>450.0</v>
      </c>
      <c r="K67" s="24">
        <v>2699.0</v>
      </c>
      <c r="L67" s="1">
        <f t="shared" si="3"/>
        <v>2249</v>
      </c>
      <c r="M67" s="1">
        <f t="shared" si="4"/>
        <v>815</v>
      </c>
      <c r="N67" s="1">
        <f t="shared" si="5"/>
        <v>0.3899066252</v>
      </c>
      <c r="O67" s="24">
        <v>0.7151</v>
      </c>
      <c r="T67" s="8"/>
      <c r="U67" s="24">
        <v>450.0</v>
      </c>
      <c r="V67" s="1">
        <f t="shared" si="6"/>
        <v>2811.25</v>
      </c>
      <c r="W67" s="26">
        <f t="shared" si="7"/>
        <v>168.875</v>
      </c>
      <c r="X67" s="75">
        <f t="shared" si="8"/>
        <v>-1776.124589</v>
      </c>
      <c r="Y67" s="76">
        <f t="shared" si="9"/>
        <v>1595.209076</v>
      </c>
      <c r="Z67" s="77">
        <f t="shared" si="10"/>
        <v>1595.209076</v>
      </c>
      <c r="AA67" s="78">
        <f t="shared" si="11"/>
        <v>0.5073665009</v>
      </c>
      <c r="AB67" s="1">
        <f t="shared" si="12"/>
        <v>0.4490701512</v>
      </c>
      <c r="AC67" s="1">
        <f t="shared" si="13"/>
        <v>261471.685</v>
      </c>
      <c r="AD67" s="8">
        <f t="shared" si="14"/>
        <v>156883.011</v>
      </c>
      <c r="AE67" s="75">
        <f t="shared" si="15"/>
        <v>37363.2</v>
      </c>
      <c r="AF67" s="1">
        <f t="shared" si="16"/>
        <v>119519.811</v>
      </c>
      <c r="AG67" s="6"/>
      <c r="AH67" s="80">
        <f t="shared" si="17"/>
        <v>5463.686839</v>
      </c>
      <c r="AI67" s="81">
        <f t="shared" si="18"/>
        <v>-39063.68684</v>
      </c>
      <c r="AJ67" s="81">
        <f t="shared" si="19"/>
        <v>-15063.68684</v>
      </c>
      <c r="AK67" s="82">
        <f t="shared" si="20"/>
        <v>-15063.68684</v>
      </c>
      <c r="AL67" s="82">
        <f t="shared" si="21"/>
        <v>-21063.68684</v>
      </c>
      <c r="AM67" s="82">
        <f t="shared" si="22"/>
        <v>80456.12415</v>
      </c>
      <c r="AN67" s="83">
        <f t="shared" si="23"/>
        <v>104456.1242</v>
      </c>
      <c r="AO67" s="82">
        <f t="shared" si="24"/>
        <v>104456.1242</v>
      </c>
      <c r="AP67" s="82">
        <f t="shared" si="25"/>
        <v>98456.12415</v>
      </c>
      <c r="AQ67" s="13"/>
    </row>
    <row r="68" ht="15.75" customHeight="1">
      <c r="A68" s="23" t="s">
        <v>157</v>
      </c>
      <c r="B68" s="23" t="s">
        <v>158</v>
      </c>
      <c r="C68" s="23" t="s">
        <v>43</v>
      </c>
      <c r="D68" s="24">
        <v>1.0</v>
      </c>
      <c r="E68" s="24">
        <v>1300.0</v>
      </c>
      <c r="F68" s="24">
        <f t="shared" si="1"/>
        <v>0.973</v>
      </c>
      <c r="G68" s="6">
        <f t="shared" si="2"/>
        <v>15178.8</v>
      </c>
      <c r="H68" s="24">
        <v>328.0</v>
      </c>
      <c r="I68" s="24">
        <v>0.5205</v>
      </c>
      <c r="J68" s="24">
        <v>291.0</v>
      </c>
      <c r="K68" s="24">
        <v>387.0</v>
      </c>
      <c r="L68" s="1">
        <f t="shared" si="3"/>
        <v>96</v>
      </c>
      <c r="M68" s="1">
        <f t="shared" si="4"/>
        <v>37</v>
      </c>
      <c r="N68" s="1">
        <f t="shared" si="5"/>
        <v>0.4083333333</v>
      </c>
      <c r="O68" s="24">
        <v>0.5205</v>
      </c>
      <c r="T68" s="8"/>
      <c r="U68" s="24">
        <v>291.0</v>
      </c>
      <c r="V68" s="1">
        <f t="shared" si="6"/>
        <v>120</v>
      </c>
      <c r="W68" s="26">
        <f t="shared" si="7"/>
        <v>279</v>
      </c>
      <c r="X68" s="75">
        <f t="shared" si="8"/>
        <v>-75.81501137</v>
      </c>
      <c r="Y68" s="76">
        <f t="shared" si="9"/>
        <v>203.9882487</v>
      </c>
      <c r="Z68" s="77">
        <f t="shared" si="10"/>
        <v>291</v>
      </c>
      <c r="AA68" s="78">
        <f t="shared" si="11"/>
        <v>0.1</v>
      </c>
      <c r="AB68" s="1">
        <f t="shared" si="12"/>
        <v>0.77146</v>
      </c>
      <c r="AC68" s="1">
        <f t="shared" si="13"/>
        <v>81940.6239</v>
      </c>
      <c r="AD68" s="8">
        <f t="shared" si="14"/>
        <v>49164.37434</v>
      </c>
      <c r="AE68" s="75">
        <f t="shared" si="15"/>
        <v>15178.8</v>
      </c>
      <c r="AF68" s="1">
        <f t="shared" si="16"/>
        <v>33985.57434</v>
      </c>
      <c r="AG68" s="6"/>
      <c r="AH68" s="80">
        <f t="shared" si="17"/>
        <v>9386.096667</v>
      </c>
      <c r="AI68" s="81">
        <f t="shared" si="18"/>
        <v>-42986.09667</v>
      </c>
      <c r="AJ68" s="81">
        <f t="shared" si="19"/>
        <v>-18986.09667</v>
      </c>
      <c r="AK68" s="82">
        <f t="shared" si="20"/>
        <v>-18986.09667</v>
      </c>
      <c r="AL68" s="82">
        <f t="shared" si="21"/>
        <v>-24986.09667</v>
      </c>
      <c r="AM68" s="82">
        <f t="shared" si="22"/>
        <v>-9000.522327</v>
      </c>
      <c r="AN68" s="83">
        <f t="shared" si="23"/>
        <v>14999.47767</v>
      </c>
      <c r="AO68" s="82">
        <f t="shared" si="24"/>
        <v>14999.47767</v>
      </c>
      <c r="AP68" s="82">
        <f t="shared" si="25"/>
        <v>8999.477673</v>
      </c>
      <c r="AQ68" s="13"/>
    </row>
    <row r="69" ht="15.75" customHeight="1">
      <c r="A69" s="23" t="s">
        <v>159</v>
      </c>
      <c r="B69" s="23" t="s">
        <v>158</v>
      </c>
      <c r="C69" s="23" t="s">
        <v>43</v>
      </c>
      <c r="D69" s="24">
        <v>2.0</v>
      </c>
      <c r="E69" s="24">
        <v>1700.0</v>
      </c>
      <c r="F69" s="24">
        <f t="shared" si="1"/>
        <v>0.973</v>
      </c>
      <c r="G69" s="6">
        <f t="shared" si="2"/>
        <v>19849.2</v>
      </c>
      <c r="H69" s="24">
        <v>246.0</v>
      </c>
      <c r="I69" s="24">
        <v>0.1589</v>
      </c>
      <c r="J69" s="24">
        <v>203.0</v>
      </c>
      <c r="K69" s="24">
        <v>318.0</v>
      </c>
      <c r="L69" s="1">
        <f t="shared" si="3"/>
        <v>115</v>
      </c>
      <c r="M69" s="1">
        <f t="shared" si="4"/>
        <v>43</v>
      </c>
      <c r="N69" s="1">
        <f t="shared" si="5"/>
        <v>0.3991304348</v>
      </c>
      <c r="O69" s="24">
        <v>0.1589</v>
      </c>
      <c r="T69" s="8"/>
      <c r="U69" s="24">
        <v>203.0</v>
      </c>
      <c r="V69" s="1">
        <f t="shared" si="6"/>
        <v>143.75</v>
      </c>
      <c r="W69" s="26">
        <f t="shared" si="7"/>
        <v>188.625</v>
      </c>
      <c r="X69" s="75">
        <f t="shared" si="8"/>
        <v>-90.82006571</v>
      </c>
      <c r="Y69" s="76">
        <f t="shared" si="9"/>
        <v>171.5640479</v>
      </c>
      <c r="Z69" s="77">
        <f t="shared" si="10"/>
        <v>203</v>
      </c>
      <c r="AA69" s="78">
        <f t="shared" si="11"/>
        <v>0.1</v>
      </c>
      <c r="AB69" s="1">
        <f t="shared" si="12"/>
        <v>0.77146</v>
      </c>
      <c r="AC69" s="1">
        <f t="shared" si="13"/>
        <v>57161.3287</v>
      </c>
      <c r="AD69" s="8">
        <f t="shared" si="14"/>
        <v>34296.79722</v>
      </c>
      <c r="AE69" s="75">
        <f t="shared" si="15"/>
        <v>19849.2</v>
      </c>
      <c r="AF69" s="1">
        <f t="shared" si="16"/>
        <v>14447.59722</v>
      </c>
      <c r="AG69" s="6"/>
      <c r="AH69" s="80">
        <f t="shared" si="17"/>
        <v>9386.096667</v>
      </c>
      <c r="AI69" s="81">
        <f t="shared" si="18"/>
        <v>-42986.09667</v>
      </c>
      <c r="AJ69" s="81">
        <f t="shared" si="19"/>
        <v>-18986.09667</v>
      </c>
      <c r="AK69" s="82">
        <f t="shared" si="20"/>
        <v>-18986.09667</v>
      </c>
      <c r="AL69" s="82">
        <f t="shared" si="21"/>
        <v>-24986.09667</v>
      </c>
      <c r="AM69" s="82">
        <f t="shared" si="22"/>
        <v>-28538.49945</v>
      </c>
      <c r="AN69" s="83">
        <f t="shared" si="23"/>
        <v>-4538.499447</v>
      </c>
      <c r="AO69" s="82">
        <f t="shared" si="24"/>
        <v>-4538.499447</v>
      </c>
      <c r="AP69" s="82">
        <f t="shared" si="25"/>
        <v>-10538.49945</v>
      </c>
      <c r="AQ69" s="13"/>
    </row>
    <row r="70" ht="15.75" customHeight="1">
      <c r="A70" s="23" t="s">
        <v>160</v>
      </c>
      <c r="B70" s="23" t="s">
        <v>158</v>
      </c>
      <c r="C70" s="23" t="s">
        <v>52</v>
      </c>
      <c r="D70" s="24">
        <v>1.0</v>
      </c>
      <c r="E70" s="24">
        <v>1400.0</v>
      </c>
      <c r="F70" s="24">
        <f t="shared" si="1"/>
        <v>0.973</v>
      </c>
      <c r="G70" s="6">
        <f t="shared" si="2"/>
        <v>16346.4</v>
      </c>
      <c r="H70" s="24">
        <v>325.0</v>
      </c>
      <c r="I70" s="24">
        <v>0.5452</v>
      </c>
      <c r="J70" s="24">
        <v>287.0</v>
      </c>
      <c r="K70" s="24">
        <v>395.0</v>
      </c>
      <c r="L70" s="1">
        <f t="shared" si="3"/>
        <v>108</v>
      </c>
      <c r="M70" s="1">
        <f t="shared" si="4"/>
        <v>38</v>
      </c>
      <c r="N70" s="1">
        <f t="shared" si="5"/>
        <v>0.3814814815</v>
      </c>
      <c r="O70" s="24">
        <v>0.5452</v>
      </c>
      <c r="T70" s="8"/>
      <c r="U70" s="24">
        <v>287.0</v>
      </c>
      <c r="V70" s="1">
        <f t="shared" si="6"/>
        <v>135</v>
      </c>
      <c r="W70" s="26">
        <f t="shared" si="7"/>
        <v>273.5</v>
      </c>
      <c r="X70" s="75">
        <f t="shared" si="8"/>
        <v>-85.29188779</v>
      </c>
      <c r="Y70" s="76">
        <f t="shared" si="9"/>
        <v>209.2992798</v>
      </c>
      <c r="Z70" s="77">
        <f t="shared" si="10"/>
        <v>287</v>
      </c>
      <c r="AA70" s="78">
        <f t="shared" si="11"/>
        <v>0.1</v>
      </c>
      <c r="AB70" s="1">
        <f t="shared" si="12"/>
        <v>0.77146</v>
      </c>
      <c r="AC70" s="1">
        <f t="shared" si="13"/>
        <v>80814.2923</v>
      </c>
      <c r="AD70" s="8">
        <f t="shared" si="14"/>
        <v>48488.57538</v>
      </c>
      <c r="AE70" s="75">
        <f t="shared" si="15"/>
        <v>16346.4</v>
      </c>
      <c r="AF70" s="1">
        <f t="shared" si="16"/>
        <v>32142.17538</v>
      </c>
      <c r="AG70" s="6"/>
      <c r="AH70" s="80">
        <f t="shared" si="17"/>
        <v>9386.096667</v>
      </c>
      <c r="AI70" s="81">
        <f t="shared" si="18"/>
        <v>-42986.09667</v>
      </c>
      <c r="AJ70" s="81">
        <f t="shared" si="19"/>
        <v>-18986.09667</v>
      </c>
      <c r="AK70" s="82">
        <f t="shared" si="20"/>
        <v>-18986.09667</v>
      </c>
      <c r="AL70" s="82">
        <f t="shared" si="21"/>
        <v>-24986.09667</v>
      </c>
      <c r="AM70" s="82">
        <f t="shared" si="22"/>
        <v>-10843.92129</v>
      </c>
      <c r="AN70" s="83">
        <f t="shared" si="23"/>
        <v>13156.07871</v>
      </c>
      <c r="AO70" s="82">
        <f t="shared" si="24"/>
        <v>13156.07871</v>
      </c>
      <c r="AP70" s="82">
        <f t="shared" si="25"/>
        <v>7156.078713</v>
      </c>
      <c r="AQ70" s="13"/>
    </row>
    <row r="71" ht="15.75" customHeight="1">
      <c r="A71" s="23" t="s">
        <v>161</v>
      </c>
      <c r="B71" s="23" t="s">
        <v>91</v>
      </c>
      <c r="C71" s="23" t="s">
        <v>43</v>
      </c>
      <c r="D71" s="24">
        <v>1.0</v>
      </c>
      <c r="E71" s="24">
        <v>750.0</v>
      </c>
      <c r="F71" s="24">
        <f t="shared" si="1"/>
        <v>0.973</v>
      </c>
      <c r="G71" s="6">
        <f t="shared" si="2"/>
        <v>8757</v>
      </c>
      <c r="H71" s="24">
        <v>94.0</v>
      </c>
      <c r="I71" s="24">
        <v>0.4795</v>
      </c>
      <c r="J71" s="24">
        <v>51.0</v>
      </c>
      <c r="K71" s="24">
        <v>179.0</v>
      </c>
      <c r="L71" s="1">
        <f t="shared" si="3"/>
        <v>128</v>
      </c>
      <c r="M71" s="1">
        <f t="shared" si="4"/>
        <v>43</v>
      </c>
      <c r="N71" s="1">
        <f t="shared" si="5"/>
        <v>0.36875</v>
      </c>
      <c r="O71" s="24">
        <v>0.4795</v>
      </c>
      <c r="T71" s="8"/>
      <c r="U71" s="24">
        <v>51.0</v>
      </c>
      <c r="V71" s="1">
        <f t="shared" si="6"/>
        <v>160</v>
      </c>
      <c r="W71" s="26">
        <f t="shared" si="7"/>
        <v>35</v>
      </c>
      <c r="X71" s="75">
        <f t="shared" si="8"/>
        <v>-101.0866818</v>
      </c>
      <c r="Y71" s="76">
        <f t="shared" si="9"/>
        <v>103.4843316</v>
      </c>
      <c r="Z71" s="77">
        <f t="shared" si="10"/>
        <v>103.4843316</v>
      </c>
      <c r="AA71" s="78">
        <f t="shared" si="11"/>
        <v>0.4280270723</v>
      </c>
      <c r="AB71" s="1">
        <f t="shared" si="12"/>
        <v>0.511859375</v>
      </c>
      <c r="AC71" s="1">
        <f t="shared" si="13"/>
        <v>19333.84023</v>
      </c>
      <c r="AD71" s="8">
        <f t="shared" si="14"/>
        <v>11600.30414</v>
      </c>
      <c r="AE71" s="75">
        <f t="shared" si="15"/>
        <v>8757</v>
      </c>
      <c r="AF71" s="1">
        <f t="shared" si="16"/>
        <v>2843.304136</v>
      </c>
      <c r="AG71" s="6"/>
      <c r="AH71" s="80">
        <f t="shared" si="17"/>
        <v>6227.622396</v>
      </c>
      <c r="AI71" s="81">
        <f t="shared" si="18"/>
        <v>-39827.6224</v>
      </c>
      <c r="AJ71" s="81">
        <f t="shared" si="19"/>
        <v>-15827.6224</v>
      </c>
      <c r="AK71" s="82">
        <f t="shared" si="20"/>
        <v>-15827.6224</v>
      </c>
      <c r="AL71" s="82">
        <f t="shared" si="21"/>
        <v>-21827.6224</v>
      </c>
      <c r="AM71" s="82">
        <f t="shared" si="22"/>
        <v>-36984.31826</v>
      </c>
      <c r="AN71" s="83">
        <f t="shared" si="23"/>
        <v>-12984.31826</v>
      </c>
      <c r="AO71" s="82">
        <f t="shared" si="24"/>
        <v>-12984.31826</v>
      </c>
      <c r="AP71" s="82">
        <f t="shared" si="25"/>
        <v>-18984.31826</v>
      </c>
      <c r="AQ71" s="13"/>
    </row>
    <row r="72" ht="15.75" customHeight="1">
      <c r="A72" s="23" t="s">
        <v>162</v>
      </c>
      <c r="B72" s="23" t="s">
        <v>158</v>
      </c>
      <c r="C72" s="23" t="s">
        <v>52</v>
      </c>
      <c r="D72" s="24">
        <v>2.0</v>
      </c>
      <c r="E72" s="24">
        <v>1900.0</v>
      </c>
      <c r="F72" s="24">
        <f t="shared" si="1"/>
        <v>0.973</v>
      </c>
      <c r="G72" s="6">
        <f t="shared" si="2"/>
        <v>22184.4</v>
      </c>
      <c r="H72" s="24">
        <v>428.0</v>
      </c>
      <c r="I72" s="24">
        <v>0.5863</v>
      </c>
      <c r="J72" s="24">
        <v>376.0</v>
      </c>
      <c r="K72" s="24">
        <v>502.0</v>
      </c>
      <c r="L72" s="1">
        <f t="shared" si="3"/>
        <v>126</v>
      </c>
      <c r="M72" s="1">
        <f t="shared" si="4"/>
        <v>52</v>
      </c>
      <c r="N72" s="1">
        <f t="shared" si="5"/>
        <v>0.4301587302</v>
      </c>
      <c r="O72" s="24">
        <v>0.5863</v>
      </c>
      <c r="T72" s="8"/>
      <c r="U72" s="24">
        <v>376.0</v>
      </c>
      <c r="V72" s="1">
        <f t="shared" si="6"/>
        <v>157.5</v>
      </c>
      <c r="W72" s="26">
        <f t="shared" si="7"/>
        <v>360.25</v>
      </c>
      <c r="X72" s="75">
        <f t="shared" si="8"/>
        <v>-99.50720243</v>
      </c>
      <c r="Y72" s="76">
        <f t="shared" si="9"/>
        <v>264.7658264</v>
      </c>
      <c r="Z72" s="77">
        <f t="shared" si="10"/>
        <v>376</v>
      </c>
      <c r="AA72" s="78">
        <f t="shared" si="11"/>
        <v>0.1</v>
      </c>
      <c r="AB72" s="1">
        <f t="shared" si="12"/>
        <v>0.77146</v>
      </c>
      <c r="AC72" s="1">
        <f t="shared" si="13"/>
        <v>105875.1704</v>
      </c>
      <c r="AD72" s="8">
        <f t="shared" si="14"/>
        <v>63525.10224</v>
      </c>
      <c r="AE72" s="75">
        <f t="shared" si="15"/>
        <v>22184.4</v>
      </c>
      <c r="AF72" s="1">
        <f t="shared" si="16"/>
        <v>41340.70224</v>
      </c>
      <c r="AG72" s="6"/>
      <c r="AH72" s="80">
        <f t="shared" si="17"/>
        <v>9386.096667</v>
      </c>
      <c r="AI72" s="81">
        <f t="shared" si="18"/>
        <v>-42986.09667</v>
      </c>
      <c r="AJ72" s="81">
        <f t="shared" si="19"/>
        <v>-18986.09667</v>
      </c>
      <c r="AK72" s="82">
        <f t="shared" si="20"/>
        <v>-18986.09667</v>
      </c>
      <c r="AL72" s="82">
        <f t="shared" si="21"/>
        <v>-24986.09667</v>
      </c>
      <c r="AM72" s="82">
        <f t="shared" si="22"/>
        <v>-1645.394427</v>
      </c>
      <c r="AN72" s="83">
        <f t="shared" si="23"/>
        <v>22354.60557</v>
      </c>
      <c r="AO72" s="82">
        <f t="shared" si="24"/>
        <v>22354.60557</v>
      </c>
      <c r="AP72" s="82">
        <f t="shared" si="25"/>
        <v>16354.60557</v>
      </c>
      <c r="AQ72" s="13"/>
    </row>
    <row r="73" ht="15.75" customHeight="1">
      <c r="A73" s="23" t="s">
        <v>163</v>
      </c>
      <c r="B73" s="23" t="s">
        <v>164</v>
      </c>
      <c r="C73" s="23" t="s">
        <v>43</v>
      </c>
      <c r="D73" s="24">
        <v>1.0</v>
      </c>
      <c r="E73" s="24">
        <v>1600.0</v>
      </c>
      <c r="F73" s="24">
        <f t="shared" si="1"/>
        <v>0.973</v>
      </c>
      <c r="G73" s="6">
        <f t="shared" si="2"/>
        <v>18681.6</v>
      </c>
      <c r="H73" s="24">
        <v>188.0</v>
      </c>
      <c r="I73" s="24">
        <v>0.6795</v>
      </c>
      <c r="J73" s="24">
        <v>126.0</v>
      </c>
      <c r="K73" s="24">
        <v>352.0</v>
      </c>
      <c r="L73" s="1">
        <f t="shared" si="3"/>
        <v>226</v>
      </c>
      <c r="M73" s="1">
        <f t="shared" si="4"/>
        <v>62</v>
      </c>
      <c r="N73" s="1">
        <f t="shared" si="5"/>
        <v>0.3194690265</v>
      </c>
      <c r="O73" s="24">
        <v>0.6795</v>
      </c>
      <c r="T73" s="8"/>
      <c r="U73" s="24">
        <v>126.0</v>
      </c>
      <c r="V73" s="1">
        <f t="shared" si="6"/>
        <v>282.5</v>
      </c>
      <c r="W73" s="26">
        <f t="shared" si="7"/>
        <v>97.75</v>
      </c>
      <c r="X73" s="75">
        <f t="shared" si="8"/>
        <v>-178.4811726</v>
      </c>
      <c r="Y73" s="76">
        <f t="shared" si="9"/>
        <v>200.6910854</v>
      </c>
      <c r="Z73" s="77">
        <f t="shared" si="10"/>
        <v>200.6910854</v>
      </c>
      <c r="AA73" s="78">
        <f t="shared" si="11"/>
        <v>0.3643932227</v>
      </c>
      <c r="AB73" s="1">
        <f t="shared" si="12"/>
        <v>0.5622192035</v>
      </c>
      <c r="AC73" s="1">
        <f t="shared" si="13"/>
        <v>41183.8195</v>
      </c>
      <c r="AD73" s="8">
        <f t="shared" si="14"/>
        <v>24710.2917</v>
      </c>
      <c r="AE73" s="75">
        <f t="shared" si="15"/>
        <v>18681.6</v>
      </c>
      <c r="AF73" s="1">
        <f t="shared" si="16"/>
        <v>6028.691702</v>
      </c>
      <c r="AG73" s="6"/>
      <c r="AH73" s="80">
        <f t="shared" si="17"/>
        <v>6840.333643</v>
      </c>
      <c r="AI73" s="81">
        <f t="shared" si="18"/>
        <v>-40440.33364</v>
      </c>
      <c r="AJ73" s="81">
        <f t="shared" si="19"/>
        <v>-16440.33364</v>
      </c>
      <c r="AK73" s="82">
        <f t="shared" si="20"/>
        <v>-16440.33364</v>
      </c>
      <c r="AL73" s="82">
        <f t="shared" si="21"/>
        <v>-22440.33364</v>
      </c>
      <c r="AM73" s="82">
        <f t="shared" si="22"/>
        <v>-34411.64194</v>
      </c>
      <c r="AN73" s="83">
        <f t="shared" si="23"/>
        <v>-10411.64194</v>
      </c>
      <c r="AO73" s="82">
        <f t="shared" si="24"/>
        <v>-10411.64194</v>
      </c>
      <c r="AP73" s="82">
        <f t="shared" si="25"/>
        <v>-16411.64194</v>
      </c>
      <c r="AQ73" s="13"/>
    </row>
    <row r="74" ht="15.75" customHeight="1">
      <c r="A74" s="23" t="s">
        <v>165</v>
      </c>
      <c r="B74" s="23" t="s">
        <v>164</v>
      </c>
      <c r="C74" s="23" t="s">
        <v>43</v>
      </c>
      <c r="D74" s="24">
        <v>2.0</v>
      </c>
      <c r="E74" s="24">
        <v>2200.0</v>
      </c>
      <c r="F74" s="24">
        <f t="shared" si="1"/>
        <v>0.973</v>
      </c>
      <c r="G74" s="6">
        <f t="shared" si="2"/>
        <v>25687.2</v>
      </c>
      <c r="H74" s="24">
        <v>274.0</v>
      </c>
      <c r="I74" s="24">
        <v>0.5781</v>
      </c>
      <c r="J74" s="24">
        <v>119.0</v>
      </c>
      <c r="K74" s="24">
        <v>505.0</v>
      </c>
      <c r="L74" s="1">
        <f t="shared" si="3"/>
        <v>386</v>
      </c>
      <c r="M74" s="1">
        <f t="shared" si="4"/>
        <v>155</v>
      </c>
      <c r="N74" s="1">
        <f t="shared" si="5"/>
        <v>0.4212435233</v>
      </c>
      <c r="O74" s="24">
        <v>0.5781</v>
      </c>
      <c r="T74" s="8"/>
      <c r="U74" s="24">
        <v>119.0</v>
      </c>
      <c r="V74" s="1">
        <f t="shared" si="6"/>
        <v>482.5</v>
      </c>
      <c r="W74" s="26">
        <f t="shared" si="7"/>
        <v>70.75</v>
      </c>
      <c r="X74" s="75">
        <f t="shared" si="8"/>
        <v>-304.8395249</v>
      </c>
      <c r="Y74" s="76">
        <f t="shared" si="9"/>
        <v>294.6714999</v>
      </c>
      <c r="Z74" s="77">
        <f t="shared" si="10"/>
        <v>294.6714999</v>
      </c>
      <c r="AA74" s="78">
        <f t="shared" si="11"/>
        <v>0.4640860101</v>
      </c>
      <c r="AB74" s="1">
        <f t="shared" si="12"/>
        <v>0.4833223316</v>
      </c>
      <c r="AC74" s="1">
        <f t="shared" si="13"/>
        <v>51983.78048</v>
      </c>
      <c r="AD74" s="8">
        <f t="shared" si="14"/>
        <v>31190.26829</v>
      </c>
      <c r="AE74" s="75">
        <f t="shared" si="15"/>
        <v>25687.2</v>
      </c>
      <c r="AF74" s="1">
        <f t="shared" si="16"/>
        <v>5503.068287</v>
      </c>
      <c r="AG74" s="6"/>
      <c r="AH74" s="80">
        <f t="shared" si="17"/>
        <v>5880.421701</v>
      </c>
      <c r="AI74" s="81">
        <f t="shared" si="18"/>
        <v>-39480.4217</v>
      </c>
      <c r="AJ74" s="81">
        <f t="shared" si="19"/>
        <v>-15480.4217</v>
      </c>
      <c r="AK74" s="82">
        <f t="shared" si="20"/>
        <v>-15480.4217</v>
      </c>
      <c r="AL74" s="82">
        <f t="shared" si="21"/>
        <v>-21480.4217</v>
      </c>
      <c r="AM74" s="82">
        <f t="shared" si="22"/>
        <v>-33977.35341</v>
      </c>
      <c r="AN74" s="83">
        <f t="shared" si="23"/>
        <v>-9977.353415</v>
      </c>
      <c r="AO74" s="82">
        <f t="shared" si="24"/>
        <v>-9977.353415</v>
      </c>
      <c r="AP74" s="82">
        <f t="shared" si="25"/>
        <v>-15977.35341</v>
      </c>
      <c r="AQ74" s="13"/>
    </row>
    <row r="75" ht="15.75" customHeight="1">
      <c r="A75" s="23" t="s">
        <v>166</v>
      </c>
      <c r="B75" s="23" t="s">
        <v>164</v>
      </c>
      <c r="C75" s="23" t="s">
        <v>52</v>
      </c>
      <c r="D75" s="24">
        <v>1.0</v>
      </c>
      <c r="E75" s="24">
        <v>1500.0</v>
      </c>
      <c r="F75" s="24">
        <f t="shared" si="1"/>
        <v>0.973</v>
      </c>
      <c r="G75" s="6">
        <f t="shared" si="2"/>
        <v>17514</v>
      </c>
      <c r="H75" s="24">
        <v>860.0</v>
      </c>
      <c r="I75" s="24">
        <v>0.411</v>
      </c>
      <c r="J75" s="24">
        <v>486.0</v>
      </c>
      <c r="K75" s="24">
        <v>1215.0</v>
      </c>
      <c r="L75" s="1">
        <f t="shared" si="3"/>
        <v>729</v>
      </c>
      <c r="M75" s="1">
        <f t="shared" si="4"/>
        <v>374</v>
      </c>
      <c r="N75" s="1">
        <f t="shared" si="5"/>
        <v>0.5104252401</v>
      </c>
      <c r="O75" s="24">
        <v>0.411</v>
      </c>
      <c r="T75" s="8"/>
      <c r="U75" s="24">
        <v>486.0</v>
      </c>
      <c r="V75" s="1">
        <f t="shared" si="6"/>
        <v>911.25</v>
      </c>
      <c r="W75" s="26">
        <f t="shared" si="7"/>
        <v>394.875</v>
      </c>
      <c r="X75" s="75">
        <f t="shared" si="8"/>
        <v>-575.7202426</v>
      </c>
      <c r="Y75" s="76">
        <f t="shared" si="9"/>
        <v>687.1451384</v>
      </c>
      <c r="Z75" s="77">
        <f t="shared" si="10"/>
        <v>687.1451384</v>
      </c>
      <c r="AA75" s="78">
        <f t="shared" si="11"/>
        <v>0.3207354056</v>
      </c>
      <c r="AB75" s="1">
        <f t="shared" si="12"/>
        <v>0.59677</v>
      </c>
      <c r="AC75" s="1">
        <f t="shared" si="13"/>
        <v>149674.6755</v>
      </c>
      <c r="AD75" s="8">
        <f t="shared" si="14"/>
        <v>89804.80532</v>
      </c>
      <c r="AE75" s="75">
        <f t="shared" si="15"/>
        <v>17514</v>
      </c>
      <c r="AF75" s="1">
        <f t="shared" si="16"/>
        <v>72290.80532</v>
      </c>
      <c r="AG75" s="6"/>
      <c r="AH75" s="80">
        <f t="shared" si="17"/>
        <v>7260.701667</v>
      </c>
      <c r="AI75" s="81">
        <f t="shared" si="18"/>
        <v>-40860.70167</v>
      </c>
      <c r="AJ75" s="81">
        <f t="shared" si="19"/>
        <v>-16860.70167</v>
      </c>
      <c r="AK75" s="82">
        <f t="shared" si="20"/>
        <v>-16860.70167</v>
      </c>
      <c r="AL75" s="82">
        <f t="shared" si="21"/>
        <v>-22860.70167</v>
      </c>
      <c r="AM75" s="82">
        <f t="shared" si="22"/>
        <v>31430.10366</v>
      </c>
      <c r="AN75" s="83">
        <f t="shared" si="23"/>
        <v>55430.10366</v>
      </c>
      <c r="AO75" s="82">
        <f t="shared" si="24"/>
        <v>55430.10366</v>
      </c>
      <c r="AP75" s="82">
        <f t="shared" si="25"/>
        <v>49430.10366</v>
      </c>
      <c r="AQ75" s="13"/>
    </row>
    <row r="76" ht="15.75" customHeight="1">
      <c r="A76" s="23" t="s">
        <v>167</v>
      </c>
      <c r="B76" s="23" t="s">
        <v>164</v>
      </c>
      <c r="C76" s="23" t="s">
        <v>52</v>
      </c>
      <c r="D76" s="24">
        <v>2.0</v>
      </c>
      <c r="E76" s="24">
        <v>2400.0</v>
      </c>
      <c r="F76" s="24">
        <f t="shared" si="1"/>
        <v>0.973</v>
      </c>
      <c r="G76" s="6">
        <f t="shared" si="2"/>
        <v>28022.4</v>
      </c>
      <c r="H76" s="24">
        <v>729.0</v>
      </c>
      <c r="I76" s="24">
        <v>0.6822</v>
      </c>
      <c r="J76" s="24">
        <v>516.0</v>
      </c>
      <c r="K76" s="24">
        <v>1650.0</v>
      </c>
      <c r="L76" s="1">
        <f t="shared" si="3"/>
        <v>1134</v>
      </c>
      <c r="M76" s="1">
        <f t="shared" si="4"/>
        <v>213</v>
      </c>
      <c r="N76" s="1">
        <f t="shared" si="5"/>
        <v>0.2502645503</v>
      </c>
      <c r="O76" s="24">
        <v>0.6822</v>
      </c>
      <c r="T76" s="8"/>
      <c r="U76" s="24">
        <v>516.0</v>
      </c>
      <c r="V76" s="1">
        <f t="shared" si="6"/>
        <v>1417.5</v>
      </c>
      <c r="W76" s="26">
        <f t="shared" si="7"/>
        <v>374.25</v>
      </c>
      <c r="X76" s="75">
        <f t="shared" si="8"/>
        <v>-895.5648218</v>
      </c>
      <c r="Y76" s="76">
        <f t="shared" si="9"/>
        <v>948.8924375</v>
      </c>
      <c r="Z76" s="77">
        <f t="shared" si="10"/>
        <v>948.8924375</v>
      </c>
      <c r="AA76" s="78">
        <f t="shared" si="11"/>
        <v>0.4053914903</v>
      </c>
      <c r="AB76" s="1">
        <f t="shared" si="12"/>
        <v>0.5297731746</v>
      </c>
      <c r="AC76" s="1">
        <f t="shared" si="13"/>
        <v>183484.682</v>
      </c>
      <c r="AD76" s="8">
        <f t="shared" si="14"/>
        <v>110090.8092</v>
      </c>
      <c r="AE76" s="75">
        <f t="shared" si="15"/>
        <v>28022.4</v>
      </c>
      <c r="AF76" s="1">
        <f t="shared" si="16"/>
        <v>82068.40921</v>
      </c>
      <c r="AG76" s="6"/>
      <c r="AH76" s="80">
        <f t="shared" si="17"/>
        <v>6445.573624</v>
      </c>
      <c r="AI76" s="81">
        <f t="shared" si="18"/>
        <v>-40045.57362</v>
      </c>
      <c r="AJ76" s="81">
        <f t="shared" si="19"/>
        <v>-16045.57362</v>
      </c>
      <c r="AK76" s="82">
        <f t="shared" si="20"/>
        <v>-16045.57362</v>
      </c>
      <c r="AL76" s="82">
        <f t="shared" si="21"/>
        <v>-22045.57362</v>
      </c>
      <c r="AM76" s="82">
        <f t="shared" si="22"/>
        <v>42022.83558</v>
      </c>
      <c r="AN76" s="83">
        <f t="shared" si="23"/>
        <v>66022.83558</v>
      </c>
      <c r="AO76" s="82">
        <f t="shared" si="24"/>
        <v>66022.83558</v>
      </c>
      <c r="AP76" s="82">
        <f t="shared" si="25"/>
        <v>60022.83558</v>
      </c>
      <c r="AQ76" s="13"/>
    </row>
    <row r="77" ht="15.75" customHeight="1">
      <c r="A77" s="23" t="s">
        <v>168</v>
      </c>
      <c r="B77" s="23" t="s">
        <v>169</v>
      </c>
      <c r="C77" s="23" t="s">
        <v>43</v>
      </c>
      <c r="D77" s="24">
        <v>1.0</v>
      </c>
      <c r="E77" s="24">
        <v>1600.0</v>
      </c>
      <c r="F77" s="24">
        <f t="shared" si="1"/>
        <v>0.973</v>
      </c>
      <c r="G77" s="6">
        <f t="shared" si="2"/>
        <v>18681.6</v>
      </c>
      <c r="H77" s="24">
        <v>174.0</v>
      </c>
      <c r="I77" s="24">
        <v>0.8247</v>
      </c>
      <c r="J77" s="24">
        <v>160.0</v>
      </c>
      <c r="K77" s="24">
        <v>321.0</v>
      </c>
      <c r="L77" s="1">
        <f t="shared" si="3"/>
        <v>161</v>
      </c>
      <c r="M77" s="1">
        <f t="shared" si="4"/>
        <v>14</v>
      </c>
      <c r="N77" s="1">
        <f t="shared" si="5"/>
        <v>0.1695652174</v>
      </c>
      <c r="O77" s="24">
        <v>0.8247</v>
      </c>
      <c r="T77" s="8"/>
      <c r="U77" s="24">
        <v>160.0</v>
      </c>
      <c r="V77" s="1">
        <f t="shared" si="6"/>
        <v>201.25</v>
      </c>
      <c r="W77" s="26">
        <f t="shared" si="7"/>
        <v>139.875</v>
      </c>
      <c r="X77" s="75">
        <f t="shared" si="8"/>
        <v>-127.148092</v>
      </c>
      <c r="Y77" s="76">
        <f t="shared" si="9"/>
        <v>178.089667</v>
      </c>
      <c r="Z77" s="77">
        <f t="shared" si="10"/>
        <v>178.089667</v>
      </c>
      <c r="AA77" s="78">
        <f t="shared" si="11"/>
        <v>0.1898865443</v>
      </c>
      <c r="AB77" s="1">
        <f t="shared" si="12"/>
        <v>0.7003237888</v>
      </c>
      <c r="AC77" s="1">
        <f t="shared" si="13"/>
        <v>45522.95709</v>
      </c>
      <c r="AD77" s="8">
        <f t="shared" si="14"/>
        <v>27313.77425</v>
      </c>
      <c r="AE77" s="75">
        <f t="shared" si="15"/>
        <v>18681.6</v>
      </c>
      <c r="AF77" s="1">
        <f t="shared" si="16"/>
        <v>8632.174252</v>
      </c>
      <c r="AG77" s="6"/>
      <c r="AH77" s="80">
        <f t="shared" si="17"/>
        <v>8520.606097</v>
      </c>
      <c r="AI77" s="81">
        <f t="shared" si="18"/>
        <v>-42120.6061</v>
      </c>
      <c r="AJ77" s="81">
        <f t="shared" si="19"/>
        <v>-18120.6061</v>
      </c>
      <c r="AK77" s="82">
        <f t="shared" si="20"/>
        <v>-18120.6061</v>
      </c>
      <c r="AL77" s="82">
        <f t="shared" si="21"/>
        <v>-24120.6061</v>
      </c>
      <c r="AM77" s="82">
        <f t="shared" si="22"/>
        <v>-33488.43185</v>
      </c>
      <c r="AN77" s="83">
        <f t="shared" si="23"/>
        <v>-9488.431845</v>
      </c>
      <c r="AO77" s="82">
        <f t="shared" si="24"/>
        <v>-9488.431845</v>
      </c>
      <c r="AP77" s="82">
        <f t="shared" si="25"/>
        <v>-15488.43185</v>
      </c>
      <c r="AQ77" s="13"/>
    </row>
    <row r="78" ht="15.75" customHeight="1">
      <c r="A78" s="23" t="s">
        <v>170</v>
      </c>
      <c r="B78" s="23" t="s">
        <v>169</v>
      </c>
      <c r="C78" s="23" t="s">
        <v>43</v>
      </c>
      <c r="D78" s="24">
        <v>2.0</v>
      </c>
      <c r="E78" s="24">
        <v>1900.0</v>
      </c>
      <c r="F78" s="24">
        <f t="shared" si="1"/>
        <v>0.973</v>
      </c>
      <c r="G78" s="6">
        <f t="shared" si="2"/>
        <v>22184.4</v>
      </c>
      <c r="H78" s="24">
        <v>308.0</v>
      </c>
      <c r="I78" s="24">
        <v>0.2164</v>
      </c>
      <c r="J78" s="24">
        <v>168.0</v>
      </c>
      <c r="K78" s="24">
        <v>364.0</v>
      </c>
      <c r="L78" s="1">
        <f t="shared" si="3"/>
        <v>196</v>
      </c>
      <c r="M78" s="1">
        <f t="shared" si="4"/>
        <v>140</v>
      </c>
      <c r="N78" s="1">
        <f t="shared" si="5"/>
        <v>0.6714285714</v>
      </c>
      <c r="O78" s="24">
        <v>0.2164</v>
      </c>
      <c r="T78" s="8"/>
      <c r="U78" s="24">
        <v>168.0</v>
      </c>
      <c r="V78" s="1">
        <f t="shared" si="6"/>
        <v>245</v>
      </c>
      <c r="W78" s="26">
        <f t="shared" si="7"/>
        <v>143.5</v>
      </c>
      <c r="X78" s="75">
        <f t="shared" si="8"/>
        <v>-154.7889816</v>
      </c>
      <c r="Y78" s="76">
        <f t="shared" si="9"/>
        <v>203.4135077</v>
      </c>
      <c r="Z78" s="77">
        <f t="shared" si="10"/>
        <v>203.4135077</v>
      </c>
      <c r="AA78" s="78">
        <f t="shared" si="11"/>
        <v>0.2445449294</v>
      </c>
      <c r="AB78" s="1">
        <f t="shared" si="12"/>
        <v>0.6570671429</v>
      </c>
      <c r="AC78" s="1">
        <f t="shared" si="13"/>
        <v>48784.5613</v>
      </c>
      <c r="AD78" s="8">
        <f t="shared" si="14"/>
        <v>29270.73678</v>
      </c>
      <c r="AE78" s="75">
        <f t="shared" si="15"/>
        <v>22184.4</v>
      </c>
      <c r="AF78" s="1">
        <f t="shared" si="16"/>
        <v>7086.33678</v>
      </c>
      <c r="AG78" s="6"/>
      <c r="AH78" s="80">
        <f t="shared" si="17"/>
        <v>7994.316905</v>
      </c>
      <c r="AI78" s="81">
        <f t="shared" si="18"/>
        <v>-41594.3169</v>
      </c>
      <c r="AJ78" s="81">
        <f t="shared" si="19"/>
        <v>-17594.3169</v>
      </c>
      <c r="AK78" s="82">
        <f t="shared" si="20"/>
        <v>-17594.3169</v>
      </c>
      <c r="AL78" s="82">
        <f t="shared" si="21"/>
        <v>-23594.3169</v>
      </c>
      <c r="AM78" s="82">
        <f t="shared" si="22"/>
        <v>-34507.98012</v>
      </c>
      <c r="AN78" s="83">
        <f t="shared" si="23"/>
        <v>-10507.98012</v>
      </c>
      <c r="AO78" s="82">
        <f t="shared" si="24"/>
        <v>-10507.98012</v>
      </c>
      <c r="AP78" s="82">
        <f t="shared" si="25"/>
        <v>-16507.98012</v>
      </c>
      <c r="AQ78" s="13"/>
    </row>
    <row r="79" ht="15.75" customHeight="1">
      <c r="A79" s="23" t="s">
        <v>171</v>
      </c>
      <c r="B79" s="23" t="s">
        <v>169</v>
      </c>
      <c r="C79" s="23" t="s">
        <v>52</v>
      </c>
      <c r="D79" s="24">
        <v>1.0</v>
      </c>
      <c r="E79" s="24">
        <v>1400.0</v>
      </c>
      <c r="F79" s="24">
        <f t="shared" si="1"/>
        <v>0.973</v>
      </c>
      <c r="G79" s="6">
        <f t="shared" si="2"/>
        <v>16346.4</v>
      </c>
      <c r="H79" s="24">
        <v>308.0</v>
      </c>
      <c r="I79" s="24">
        <v>0.6</v>
      </c>
      <c r="J79" s="24">
        <v>226.0</v>
      </c>
      <c r="K79" s="24">
        <v>368.0</v>
      </c>
      <c r="L79" s="1">
        <f t="shared" si="3"/>
        <v>142</v>
      </c>
      <c r="M79" s="1">
        <f t="shared" si="4"/>
        <v>82</v>
      </c>
      <c r="N79" s="1">
        <f t="shared" si="5"/>
        <v>0.561971831</v>
      </c>
      <c r="O79" s="24">
        <v>0.6</v>
      </c>
      <c r="T79" s="8"/>
      <c r="U79" s="24">
        <v>226.0</v>
      </c>
      <c r="V79" s="1">
        <f t="shared" si="6"/>
        <v>177.5</v>
      </c>
      <c r="W79" s="26">
        <f t="shared" si="7"/>
        <v>208.25</v>
      </c>
      <c r="X79" s="75">
        <f t="shared" si="8"/>
        <v>-112.1430377</v>
      </c>
      <c r="Y79" s="76">
        <f t="shared" si="9"/>
        <v>199.5138678</v>
      </c>
      <c r="Z79" s="77">
        <f t="shared" si="10"/>
        <v>226</v>
      </c>
      <c r="AA79" s="78">
        <f t="shared" si="11"/>
        <v>0.1</v>
      </c>
      <c r="AB79" s="1">
        <f t="shared" si="12"/>
        <v>0.77146</v>
      </c>
      <c r="AC79" s="1">
        <f t="shared" si="13"/>
        <v>63637.7354</v>
      </c>
      <c r="AD79" s="8">
        <f t="shared" si="14"/>
        <v>38182.64124</v>
      </c>
      <c r="AE79" s="75">
        <f t="shared" si="15"/>
        <v>16346.4</v>
      </c>
      <c r="AF79" s="1">
        <f t="shared" si="16"/>
        <v>21836.24124</v>
      </c>
      <c r="AG79" s="6"/>
      <c r="AH79" s="80">
        <f t="shared" si="17"/>
        <v>9386.096667</v>
      </c>
      <c r="AI79" s="81">
        <f t="shared" si="18"/>
        <v>-42986.09667</v>
      </c>
      <c r="AJ79" s="81">
        <f t="shared" si="19"/>
        <v>-18986.09667</v>
      </c>
      <c r="AK79" s="82">
        <f t="shared" si="20"/>
        <v>-18986.09667</v>
      </c>
      <c r="AL79" s="82">
        <f t="shared" si="21"/>
        <v>-24986.09667</v>
      </c>
      <c r="AM79" s="82">
        <f t="shared" si="22"/>
        <v>-21149.85543</v>
      </c>
      <c r="AN79" s="83">
        <f t="shared" si="23"/>
        <v>2850.144573</v>
      </c>
      <c r="AO79" s="82">
        <f t="shared" si="24"/>
        <v>2850.144573</v>
      </c>
      <c r="AP79" s="82">
        <f t="shared" si="25"/>
        <v>-3149.855427</v>
      </c>
      <c r="AQ79" s="13"/>
    </row>
    <row r="80" ht="15.75" customHeight="1">
      <c r="A80" s="23" t="s">
        <v>172</v>
      </c>
      <c r="B80" s="23" t="s">
        <v>169</v>
      </c>
      <c r="C80" s="23" t="s">
        <v>52</v>
      </c>
      <c r="D80" s="24">
        <v>2.0</v>
      </c>
      <c r="E80" s="24">
        <v>2000.0</v>
      </c>
      <c r="F80" s="24">
        <f t="shared" si="1"/>
        <v>0.973</v>
      </c>
      <c r="G80" s="6">
        <f t="shared" si="2"/>
        <v>23352</v>
      </c>
      <c r="H80" s="24">
        <v>342.0</v>
      </c>
      <c r="I80" s="24">
        <v>0.3918</v>
      </c>
      <c r="J80" s="24">
        <v>285.0</v>
      </c>
      <c r="K80" s="24">
        <v>428.0</v>
      </c>
      <c r="L80" s="1">
        <f t="shared" si="3"/>
        <v>143</v>
      </c>
      <c r="M80" s="1">
        <f t="shared" si="4"/>
        <v>57</v>
      </c>
      <c r="N80" s="1">
        <f t="shared" si="5"/>
        <v>0.4188811189</v>
      </c>
      <c r="O80" s="24">
        <v>0.3918</v>
      </c>
      <c r="T80" s="8"/>
      <c r="U80" s="24">
        <v>285.0</v>
      </c>
      <c r="V80" s="1">
        <f t="shared" si="6"/>
        <v>178.75</v>
      </c>
      <c r="W80" s="26">
        <f t="shared" si="7"/>
        <v>267.125</v>
      </c>
      <c r="X80" s="75">
        <f t="shared" si="8"/>
        <v>-112.9327774</v>
      </c>
      <c r="Y80" s="76">
        <f t="shared" si="9"/>
        <v>229.6231204</v>
      </c>
      <c r="Z80" s="77">
        <f t="shared" si="10"/>
        <v>285</v>
      </c>
      <c r="AA80" s="78">
        <f t="shared" si="11"/>
        <v>0.1</v>
      </c>
      <c r="AB80" s="1">
        <f t="shared" si="12"/>
        <v>0.77146</v>
      </c>
      <c r="AC80" s="1">
        <f t="shared" si="13"/>
        <v>80251.1265</v>
      </c>
      <c r="AD80" s="8">
        <f t="shared" si="14"/>
        <v>48150.6759</v>
      </c>
      <c r="AE80" s="75">
        <f t="shared" si="15"/>
        <v>23352</v>
      </c>
      <c r="AF80" s="1">
        <f t="shared" si="16"/>
        <v>24798.6759</v>
      </c>
      <c r="AG80" s="6"/>
      <c r="AH80" s="80">
        <f t="shared" si="17"/>
        <v>9386.096667</v>
      </c>
      <c r="AI80" s="81">
        <f t="shared" si="18"/>
        <v>-42986.09667</v>
      </c>
      <c r="AJ80" s="81">
        <f t="shared" si="19"/>
        <v>-18986.09667</v>
      </c>
      <c r="AK80" s="82">
        <f t="shared" si="20"/>
        <v>-18986.09667</v>
      </c>
      <c r="AL80" s="82">
        <f t="shared" si="21"/>
        <v>-24986.09667</v>
      </c>
      <c r="AM80" s="82">
        <f t="shared" si="22"/>
        <v>-18187.42077</v>
      </c>
      <c r="AN80" s="83">
        <f t="shared" si="23"/>
        <v>5812.579233</v>
      </c>
      <c r="AO80" s="82">
        <f t="shared" si="24"/>
        <v>5812.579233</v>
      </c>
      <c r="AP80" s="82">
        <f t="shared" si="25"/>
        <v>-187.4207667</v>
      </c>
      <c r="AQ80" s="13"/>
    </row>
    <row r="81" ht="15.75" customHeight="1">
      <c r="A81" s="23" t="s">
        <v>173</v>
      </c>
      <c r="B81" s="23" t="s">
        <v>174</v>
      </c>
      <c r="C81" s="23" t="s">
        <v>43</v>
      </c>
      <c r="D81" s="24">
        <v>1.0</v>
      </c>
      <c r="E81" s="24">
        <v>1000.0</v>
      </c>
      <c r="F81" s="24">
        <f t="shared" si="1"/>
        <v>0.973</v>
      </c>
      <c r="G81" s="6">
        <f t="shared" si="2"/>
        <v>11676</v>
      </c>
      <c r="H81" s="24">
        <v>229.0</v>
      </c>
      <c r="I81" s="24">
        <v>0.589</v>
      </c>
      <c r="J81" s="24">
        <v>91.0</v>
      </c>
      <c r="K81" s="24">
        <v>342.0</v>
      </c>
      <c r="L81" s="1">
        <f t="shared" si="3"/>
        <v>251</v>
      </c>
      <c r="M81" s="1">
        <f t="shared" si="4"/>
        <v>138</v>
      </c>
      <c r="N81" s="1">
        <f t="shared" si="5"/>
        <v>0.5398406375</v>
      </c>
      <c r="O81" s="24">
        <v>0.589</v>
      </c>
      <c r="T81" s="8"/>
      <c r="U81" s="24">
        <v>91.0</v>
      </c>
      <c r="V81" s="1">
        <f t="shared" si="6"/>
        <v>313.75</v>
      </c>
      <c r="W81" s="26">
        <f t="shared" si="7"/>
        <v>59.625</v>
      </c>
      <c r="X81" s="75">
        <f t="shared" si="8"/>
        <v>-198.2246652</v>
      </c>
      <c r="Y81" s="76">
        <f t="shared" si="9"/>
        <v>198.4224002</v>
      </c>
      <c r="Z81" s="77">
        <f t="shared" si="10"/>
        <v>198.4224002</v>
      </c>
      <c r="AA81" s="78">
        <f t="shared" si="11"/>
        <v>0.442382152</v>
      </c>
      <c r="AB81" s="1">
        <f t="shared" si="12"/>
        <v>0.5004987649</v>
      </c>
      <c r="AC81" s="1">
        <f t="shared" si="13"/>
        <v>36248.21067</v>
      </c>
      <c r="AD81" s="8">
        <f t="shared" si="14"/>
        <v>21748.9264</v>
      </c>
      <c r="AE81" s="75">
        <f t="shared" si="15"/>
        <v>11676</v>
      </c>
      <c r="AF81" s="1">
        <f t="shared" si="16"/>
        <v>10072.9264</v>
      </c>
      <c r="AG81" s="6"/>
      <c r="AH81" s="80">
        <f t="shared" si="17"/>
        <v>6089.40164</v>
      </c>
      <c r="AI81" s="81">
        <f t="shared" si="18"/>
        <v>-39689.40164</v>
      </c>
      <c r="AJ81" s="81">
        <f t="shared" si="19"/>
        <v>-15689.40164</v>
      </c>
      <c r="AK81" s="82">
        <f t="shared" si="20"/>
        <v>-15689.40164</v>
      </c>
      <c r="AL81" s="82">
        <f t="shared" si="21"/>
        <v>-21689.40164</v>
      </c>
      <c r="AM81" s="82">
        <f t="shared" si="22"/>
        <v>-29616.47524</v>
      </c>
      <c r="AN81" s="83">
        <f t="shared" si="23"/>
        <v>-5616.475237</v>
      </c>
      <c r="AO81" s="82">
        <f t="shared" si="24"/>
        <v>-5616.475237</v>
      </c>
      <c r="AP81" s="82">
        <f t="shared" si="25"/>
        <v>-11616.47524</v>
      </c>
      <c r="AQ81" s="13"/>
    </row>
    <row r="82" ht="15.75" customHeight="1">
      <c r="A82" s="23" t="s">
        <v>175</v>
      </c>
      <c r="B82" s="23" t="s">
        <v>176</v>
      </c>
      <c r="C82" s="23" t="s">
        <v>43</v>
      </c>
      <c r="D82" s="24">
        <v>2.0</v>
      </c>
      <c r="E82" s="24">
        <v>2500.0</v>
      </c>
      <c r="F82" s="24">
        <f t="shared" si="1"/>
        <v>0.973</v>
      </c>
      <c r="G82" s="6">
        <f t="shared" si="2"/>
        <v>29190</v>
      </c>
      <c r="H82" s="24">
        <v>392.0</v>
      </c>
      <c r="I82" s="24">
        <v>0.2932</v>
      </c>
      <c r="J82" s="24">
        <v>173.0</v>
      </c>
      <c r="K82" s="24">
        <v>581.0</v>
      </c>
      <c r="L82" s="1">
        <f t="shared" si="3"/>
        <v>408</v>
      </c>
      <c r="M82" s="1">
        <f t="shared" si="4"/>
        <v>219</v>
      </c>
      <c r="N82" s="1">
        <f t="shared" si="5"/>
        <v>0.5294117647</v>
      </c>
      <c r="O82" s="24">
        <v>0.2932</v>
      </c>
      <c r="T82" s="8"/>
      <c r="U82" s="24">
        <v>173.0</v>
      </c>
      <c r="V82" s="1">
        <f t="shared" si="6"/>
        <v>510</v>
      </c>
      <c r="W82" s="26">
        <f t="shared" si="7"/>
        <v>122</v>
      </c>
      <c r="X82" s="75">
        <f t="shared" si="8"/>
        <v>-322.2137983</v>
      </c>
      <c r="Y82" s="76">
        <f t="shared" si="9"/>
        <v>335.0750569</v>
      </c>
      <c r="Z82" s="77">
        <f t="shared" si="10"/>
        <v>335.0750569</v>
      </c>
      <c r="AA82" s="78">
        <f t="shared" si="11"/>
        <v>0.4177942291</v>
      </c>
      <c r="AB82" s="1">
        <f t="shared" si="12"/>
        <v>0.5199576471</v>
      </c>
      <c r="AC82" s="1">
        <f t="shared" si="13"/>
        <v>63592.06593</v>
      </c>
      <c r="AD82" s="8">
        <f t="shared" si="14"/>
        <v>38155.23956</v>
      </c>
      <c r="AE82" s="75">
        <f t="shared" si="15"/>
        <v>29190</v>
      </c>
      <c r="AF82" s="1">
        <f t="shared" si="16"/>
        <v>8965.239556</v>
      </c>
      <c r="AG82" s="6"/>
      <c r="AH82" s="80">
        <f t="shared" si="17"/>
        <v>6326.151373</v>
      </c>
      <c r="AI82" s="81">
        <f t="shared" si="18"/>
        <v>-39926.15137</v>
      </c>
      <c r="AJ82" s="81">
        <f t="shared" si="19"/>
        <v>-15926.15137</v>
      </c>
      <c r="AK82" s="82">
        <f t="shared" si="20"/>
        <v>-15926.15137</v>
      </c>
      <c r="AL82" s="82">
        <f t="shared" si="21"/>
        <v>-21926.15137</v>
      </c>
      <c r="AM82" s="82">
        <f t="shared" si="22"/>
        <v>-30960.91182</v>
      </c>
      <c r="AN82" s="83">
        <f t="shared" si="23"/>
        <v>-6960.911817</v>
      </c>
      <c r="AO82" s="82">
        <f t="shared" si="24"/>
        <v>-6960.911817</v>
      </c>
      <c r="AP82" s="82">
        <f t="shared" si="25"/>
        <v>-12960.91182</v>
      </c>
      <c r="AQ82" s="13"/>
    </row>
    <row r="83" ht="15.75" customHeight="1">
      <c r="A83" s="23" t="s">
        <v>177</v>
      </c>
      <c r="B83" s="23" t="s">
        <v>174</v>
      </c>
      <c r="C83" s="23" t="s">
        <v>43</v>
      </c>
      <c r="D83" s="24">
        <v>2.0</v>
      </c>
      <c r="E83" s="24">
        <v>1400.0</v>
      </c>
      <c r="F83" s="24">
        <f t="shared" si="1"/>
        <v>0.973</v>
      </c>
      <c r="G83" s="6">
        <f t="shared" si="2"/>
        <v>16346.4</v>
      </c>
      <c r="H83" s="24">
        <v>322.0</v>
      </c>
      <c r="I83" s="24">
        <v>0.2712</v>
      </c>
      <c r="J83" s="24">
        <v>168.0</v>
      </c>
      <c r="K83" s="24">
        <v>392.0</v>
      </c>
      <c r="L83" s="1">
        <f t="shared" si="3"/>
        <v>224</v>
      </c>
      <c r="M83" s="1">
        <f t="shared" si="4"/>
        <v>154</v>
      </c>
      <c r="N83" s="1">
        <f t="shared" si="5"/>
        <v>0.65</v>
      </c>
      <c r="O83" s="24">
        <v>0.2712</v>
      </c>
      <c r="T83" s="8"/>
      <c r="U83" s="24">
        <v>168.0</v>
      </c>
      <c r="V83" s="1">
        <f t="shared" si="6"/>
        <v>280</v>
      </c>
      <c r="W83" s="26">
        <f t="shared" si="7"/>
        <v>140</v>
      </c>
      <c r="X83" s="75">
        <f t="shared" si="8"/>
        <v>-176.9016932</v>
      </c>
      <c r="Y83" s="76">
        <f t="shared" si="9"/>
        <v>220.4725802</v>
      </c>
      <c r="Z83" s="77">
        <f t="shared" si="10"/>
        <v>220.4725802</v>
      </c>
      <c r="AA83" s="78">
        <f t="shared" si="11"/>
        <v>0.2874020723</v>
      </c>
      <c r="AB83" s="1">
        <f t="shared" si="12"/>
        <v>0.62315</v>
      </c>
      <c r="AC83" s="1">
        <f t="shared" si="13"/>
        <v>50146.43326</v>
      </c>
      <c r="AD83" s="8">
        <f t="shared" si="14"/>
        <v>30087.85995</v>
      </c>
      <c r="AE83" s="75">
        <f t="shared" si="15"/>
        <v>16346.4</v>
      </c>
      <c r="AF83" s="1">
        <f t="shared" si="16"/>
        <v>13741.45995</v>
      </c>
      <c r="AG83" s="6"/>
      <c r="AH83" s="80">
        <f t="shared" si="17"/>
        <v>7581.658333</v>
      </c>
      <c r="AI83" s="81">
        <f t="shared" si="18"/>
        <v>-41181.65833</v>
      </c>
      <c r="AJ83" s="81">
        <f t="shared" si="19"/>
        <v>-17181.65833</v>
      </c>
      <c r="AK83" s="82">
        <f t="shared" si="20"/>
        <v>-17181.65833</v>
      </c>
      <c r="AL83" s="82">
        <f t="shared" si="21"/>
        <v>-23181.65833</v>
      </c>
      <c r="AM83" s="82">
        <f t="shared" si="22"/>
        <v>-27440.19838</v>
      </c>
      <c r="AN83" s="83">
        <f t="shared" si="23"/>
        <v>-3440.198379</v>
      </c>
      <c r="AO83" s="82">
        <f t="shared" si="24"/>
        <v>-3440.198379</v>
      </c>
      <c r="AP83" s="82">
        <f t="shared" si="25"/>
        <v>-9440.198379</v>
      </c>
      <c r="AQ83" s="13"/>
    </row>
    <row r="84" ht="15.75" customHeight="1">
      <c r="A84" s="23" t="s">
        <v>178</v>
      </c>
      <c r="B84" s="23" t="s">
        <v>174</v>
      </c>
      <c r="C84" s="23" t="s">
        <v>52</v>
      </c>
      <c r="D84" s="24">
        <v>1.0</v>
      </c>
      <c r="E84" s="24">
        <v>1300.0</v>
      </c>
      <c r="F84" s="24">
        <f t="shared" si="1"/>
        <v>0.973</v>
      </c>
      <c r="G84" s="6">
        <f t="shared" si="2"/>
        <v>15178.8</v>
      </c>
      <c r="H84" s="24">
        <v>257.0</v>
      </c>
      <c r="I84" s="24">
        <v>0.5507</v>
      </c>
      <c r="J84" s="24">
        <v>155.0</v>
      </c>
      <c r="K84" s="24">
        <v>494.0</v>
      </c>
      <c r="L84" s="1">
        <f t="shared" si="3"/>
        <v>339</v>
      </c>
      <c r="M84" s="1">
        <f t="shared" si="4"/>
        <v>102</v>
      </c>
      <c r="N84" s="1">
        <f t="shared" si="5"/>
        <v>0.3407079646</v>
      </c>
      <c r="O84" s="24">
        <v>0.5507</v>
      </c>
      <c r="T84" s="8"/>
      <c r="U84" s="24">
        <v>155.0</v>
      </c>
      <c r="V84" s="1">
        <f t="shared" si="6"/>
        <v>423.75</v>
      </c>
      <c r="W84" s="26">
        <f t="shared" si="7"/>
        <v>112.625</v>
      </c>
      <c r="X84" s="75">
        <f t="shared" si="8"/>
        <v>-267.7217589</v>
      </c>
      <c r="Y84" s="76">
        <f t="shared" si="9"/>
        <v>284.0366281</v>
      </c>
      <c r="Z84" s="77">
        <f t="shared" si="10"/>
        <v>284.0366281</v>
      </c>
      <c r="AA84" s="78">
        <f t="shared" si="11"/>
        <v>0.4045112168</v>
      </c>
      <c r="AB84" s="1">
        <f t="shared" si="12"/>
        <v>0.530469823</v>
      </c>
      <c r="AC84" s="1">
        <f t="shared" si="13"/>
        <v>54995.59385</v>
      </c>
      <c r="AD84" s="8">
        <f t="shared" si="14"/>
        <v>32997.35631</v>
      </c>
      <c r="AE84" s="75">
        <f t="shared" si="15"/>
        <v>15178.8</v>
      </c>
      <c r="AF84" s="1">
        <f t="shared" si="16"/>
        <v>17818.55631</v>
      </c>
      <c r="AG84" s="6"/>
      <c r="AH84" s="80">
        <f t="shared" si="17"/>
        <v>6454.049513</v>
      </c>
      <c r="AI84" s="81">
        <f t="shared" si="18"/>
        <v>-40054.04951</v>
      </c>
      <c r="AJ84" s="81">
        <f t="shared" si="19"/>
        <v>-16054.04951</v>
      </c>
      <c r="AK84" s="82">
        <f t="shared" si="20"/>
        <v>-16054.04951</v>
      </c>
      <c r="AL84" s="82">
        <f t="shared" si="21"/>
        <v>-22054.04951</v>
      </c>
      <c r="AM84" s="82">
        <f t="shared" si="22"/>
        <v>-22235.49321</v>
      </c>
      <c r="AN84" s="83">
        <f t="shared" si="23"/>
        <v>1764.506794</v>
      </c>
      <c r="AO84" s="82">
        <f t="shared" si="24"/>
        <v>1764.506794</v>
      </c>
      <c r="AP84" s="82">
        <f t="shared" si="25"/>
        <v>-4235.493206</v>
      </c>
      <c r="AQ84" s="13"/>
    </row>
    <row r="85" ht="15.75" customHeight="1">
      <c r="A85" s="23" t="s">
        <v>179</v>
      </c>
      <c r="B85" s="23" t="s">
        <v>174</v>
      </c>
      <c r="C85" s="23" t="s">
        <v>52</v>
      </c>
      <c r="D85" s="24">
        <v>2.0</v>
      </c>
      <c r="E85" s="24">
        <v>1800.0</v>
      </c>
      <c r="F85" s="24">
        <f t="shared" si="1"/>
        <v>0.973</v>
      </c>
      <c r="G85" s="6">
        <f t="shared" si="2"/>
        <v>21016.8</v>
      </c>
      <c r="H85" s="24">
        <v>286.0</v>
      </c>
      <c r="I85" s="24">
        <v>0.4521</v>
      </c>
      <c r="J85" s="24">
        <v>151.0</v>
      </c>
      <c r="K85" s="24">
        <v>391.0</v>
      </c>
      <c r="L85" s="1">
        <f t="shared" si="3"/>
        <v>240</v>
      </c>
      <c r="M85" s="1">
        <f t="shared" si="4"/>
        <v>135</v>
      </c>
      <c r="N85" s="1">
        <f t="shared" si="5"/>
        <v>0.55</v>
      </c>
      <c r="O85" s="24">
        <v>0.4521</v>
      </c>
      <c r="T85" s="8"/>
      <c r="U85" s="24">
        <v>151.0</v>
      </c>
      <c r="V85" s="1">
        <f t="shared" si="6"/>
        <v>300</v>
      </c>
      <c r="W85" s="26">
        <f t="shared" si="7"/>
        <v>121</v>
      </c>
      <c r="X85" s="75">
        <f t="shared" si="8"/>
        <v>-189.5375284</v>
      </c>
      <c r="Y85" s="76">
        <f t="shared" si="9"/>
        <v>221.7206217</v>
      </c>
      <c r="Z85" s="77">
        <f t="shared" si="10"/>
        <v>221.7206217</v>
      </c>
      <c r="AA85" s="78">
        <f t="shared" si="11"/>
        <v>0.3357354056</v>
      </c>
      <c r="AB85" s="1">
        <f t="shared" si="12"/>
        <v>0.584899</v>
      </c>
      <c r="AC85" s="1">
        <f t="shared" si="13"/>
        <v>47334.72201</v>
      </c>
      <c r="AD85" s="8">
        <f t="shared" si="14"/>
        <v>28400.83321</v>
      </c>
      <c r="AE85" s="75">
        <f t="shared" si="15"/>
        <v>21016.8</v>
      </c>
      <c r="AF85" s="1">
        <f t="shared" si="16"/>
        <v>7384.033208</v>
      </c>
      <c r="AG85" s="6"/>
      <c r="AH85" s="80">
        <f t="shared" si="17"/>
        <v>7116.271167</v>
      </c>
      <c r="AI85" s="81">
        <f t="shared" si="18"/>
        <v>-40716.27117</v>
      </c>
      <c r="AJ85" s="81">
        <f t="shared" si="19"/>
        <v>-16716.27117</v>
      </c>
      <c r="AK85" s="82">
        <f t="shared" si="20"/>
        <v>-16716.27117</v>
      </c>
      <c r="AL85" s="82">
        <f t="shared" si="21"/>
        <v>-22716.27117</v>
      </c>
      <c r="AM85" s="82">
        <f t="shared" si="22"/>
        <v>-33332.23796</v>
      </c>
      <c r="AN85" s="83">
        <f t="shared" si="23"/>
        <v>-9332.237958</v>
      </c>
      <c r="AO85" s="82">
        <f t="shared" si="24"/>
        <v>-9332.237958</v>
      </c>
      <c r="AP85" s="82">
        <f t="shared" si="25"/>
        <v>-15332.23796</v>
      </c>
      <c r="AQ85" s="13"/>
    </row>
    <row r="86" ht="15.75" customHeight="1">
      <c r="A86" s="23" t="s">
        <v>180</v>
      </c>
      <c r="B86" s="23" t="s">
        <v>181</v>
      </c>
      <c r="C86" s="23" t="s">
        <v>43</v>
      </c>
      <c r="D86" s="24">
        <v>1.0</v>
      </c>
      <c r="E86" s="24">
        <v>700.0</v>
      </c>
      <c r="F86" s="24">
        <f t="shared" si="1"/>
        <v>0.973</v>
      </c>
      <c r="G86" s="6">
        <f t="shared" si="2"/>
        <v>8173.2</v>
      </c>
      <c r="H86" s="24">
        <v>180.0</v>
      </c>
      <c r="I86" s="24">
        <v>0.5178</v>
      </c>
      <c r="J86" s="24">
        <v>99.0</v>
      </c>
      <c r="K86" s="24">
        <v>265.0</v>
      </c>
      <c r="L86" s="1">
        <f t="shared" si="3"/>
        <v>166</v>
      </c>
      <c r="M86" s="1">
        <f t="shared" si="4"/>
        <v>81</v>
      </c>
      <c r="N86" s="1">
        <f t="shared" si="5"/>
        <v>0.4903614458</v>
      </c>
      <c r="O86" s="24">
        <v>0.5178</v>
      </c>
      <c r="T86" s="8"/>
      <c r="U86" s="24">
        <v>99.0</v>
      </c>
      <c r="V86" s="1">
        <f t="shared" si="6"/>
        <v>207.5</v>
      </c>
      <c r="W86" s="26">
        <f t="shared" si="7"/>
        <v>78.25</v>
      </c>
      <c r="X86" s="75">
        <f t="shared" si="8"/>
        <v>-131.0967905</v>
      </c>
      <c r="Y86" s="76">
        <f t="shared" si="9"/>
        <v>150.63593</v>
      </c>
      <c r="Z86" s="77">
        <f t="shared" si="10"/>
        <v>150.63593</v>
      </c>
      <c r="AA86" s="78">
        <f t="shared" si="11"/>
        <v>0.3488478554</v>
      </c>
      <c r="AB86" s="1">
        <f t="shared" si="12"/>
        <v>0.5745218072</v>
      </c>
      <c r="AC86" s="1">
        <f t="shared" si="13"/>
        <v>31588.42376</v>
      </c>
      <c r="AD86" s="8">
        <f t="shared" si="14"/>
        <v>18953.05426</v>
      </c>
      <c r="AE86" s="75">
        <f t="shared" si="15"/>
        <v>8173.2</v>
      </c>
      <c r="AF86" s="1">
        <f t="shared" si="16"/>
        <v>10779.85426</v>
      </c>
      <c r="AG86" s="6"/>
      <c r="AH86" s="80">
        <f t="shared" si="17"/>
        <v>6990.015321</v>
      </c>
      <c r="AI86" s="81">
        <f t="shared" si="18"/>
        <v>-40590.01532</v>
      </c>
      <c r="AJ86" s="81">
        <f t="shared" si="19"/>
        <v>-16590.01532</v>
      </c>
      <c r="AK86" s="82">
        <f t="shared" si="20"/>
        <v>-16590.01532</v>
      </c>
      <c r="AL86" s="82">
        <f t="shared" si="21"/>
        <v>-22590.01532</v>
      </c>
      <c r="AM86" s="82">
        <f t="shared" si="22"/>
        <v>-29810.16107</v>
      </c>
      <c r="AN86" s="83">
        <f t="shared" si="23"/>
        <v>-5810.161066</v>
      </c>
      <c r="AO86" s="82">
        <f t="shared" si="24"/>
        <v>-5810.161066</v>
      </c>
      <c r="AP86" s="82">
        <f t="shared" si="25"/>
        <v>-11810.16107</v>
      </c>
      <c r="AQ86" s="13"/>
    </row>
    <row r="87" ht="15.75" customHeight="1">
      <c r="A87" s="23" t="s">
        <v>182</v>
      </c>
      <c r="B87" s="23" t="s">
        <v>181</v>
      </c>
      <c r="C87" s="23" t="s">
        <v>43</v>
      </c>
      <c r="D87" s="24">
        <v>2.0</v>
      </c>
      <c r="E87" s="24">
        <v>900.0</v>
      </c>
      <c r="F87" s="24">
        <f t="shared" si="1"/>
        <v>0.973</v>
      </c>
      <c r="G87" s="6">
        <f t="shared" si="2"/>
        <v>10508.4</v>
      </c>
      <c r="H87" s="24">
        <v>230.0</v>
      </c>
      <c r="I87" s="24">
        <v>0.5205</v>
      </c>
      <c r="J87" s="24">
        <v>154.0</v>
      </c>
      <c r="K87" s="24">
        <v>286.0</v>
      </c>
      <c r="L87" s="1">
        <f t="shared" si="3"/>
        <v>132</v>
      </c>
      <c r="M87" s="1">
        <f t="shared" si="4"/>
        <v>76</v>
      </c>
      <c r="N87" s="1">
        <f t="shared" si="5"/>
        <v>0.5606060606</v>
      </c>
      <c r="O87" s="24">
        <v>0.5205</v>
      </c>
      <c r="T87" s="8"/>
      <c r="U87" s="24">
        <v>154.0</v>
      </c>
      <c r="V87" s="1">
        <f t="shared" si="6"/>
        <v>165</v>
      </c>
      <c r="W87" s="26">
        <f t="shared" si="7"/>
        <v>137.5</v>
      </c>
      <c r="X87" s="75">
        <f t="shared" si="8"/>
        <v>-104.2456406</v>
      </c>
      <c r="Y87" s="76">
        <f t="shared" si="9"/>
        <v>157.4213419</v>
      </c>
      <c r="Z87" s="77">
        <f t="shared" si="10"/>
        <v>157.4213419</v>
      </c>
      <c r="AA87" s="78">
        <f t="shared" si="11"/>
        <v>0.1207354056</v>
      </c>
      <c r="AB87" s="1">
        <f t="shared" si="12"/>
        <v>0.75505</v>
      </c>
      <c r="AC87" s="1">
        <f t="shared" si="13"/>
        <v>43384.25924</v>
      </c>
      <c r="AD87" s="8">
        <f t="shared" si="14"/>
        <v>26030.55554</v>
      </c>
      <c r="AE87" s="75">
        <f t="shared" si="15"/>
        <v>10508.4</v>
      </c>
      <c r="AF87" s="1">
        <f t="shared" si="16"/>
        <v>15522.15554</v>
      </c>
      <c r="AG87" s="6"/>
      <c r="AH87" s="80">
        <f t="shared" si="17"/>
        <v>9186.441667</v>
      </c>
      <c r="AI87" s="81">
        <f t="shared" si="18"/>
        <v>-42786.44167</v>
      </c>
      <c r="AJ87" s="81">
        <f t="shared" si="19"/>
        <v>-18786.44167</v>
      </c>
      <c r="AK87" s="82">
        <f t="shared" si="20"/>
        <v>-18786.44167</v>
      </c>
      <c r="AL87" s="82">
        <f t="shared" si="21"/>
        <v>-24786.44167</v>
      </c>
      <c r="AM87" s="82">
        <f t="shared" si="22"/>
        <v>-27264.28612</v>
      </c>
      <c r="AN87" s="83">
        <f t="shared" si="23"/>
        <v>-3264.286122</v>
      </c>
      <c r="AO87" s="82">
        <f t="shared" si="24"/>
        <v>-3264.286122</v>
      </c>
      <c r="AP87" s="82">
        <f t="shared" si="25"/>
        <v>-9264.286122</v>
      </c>
      <c r="AQ87" s="13"/>
    </row>
    <row r="88" ht="15.75" customHeight="1">
      <c r="A88" s="23" t="s">
        <v>183</v>
      </c>
      <c r="B88" s="23" t="s">
        <v>181</v>
      </c>
      <c r="C88" s="23" t="s">
        <v>52</v>
      </c>
      <c r="D88" s="24">
        <v>1.0</v>
      </c>
      <c r="E88" s="24">
        <v>1000.0</v>
      </c>
      <c r="F88" s="24">
        <f t="shared" si="1"/>
        <v>0.973</v>
      </c>
      <c r="G88" s="6">
        <f t="shared" si="2"/>
        <v>11676</v>
      </c>
      <c r="H88" s="24">
        <v>221.0</v>
      </c>
      <c r="I88" s="24">
        <v>0.6301</v>
      </c>
      <c r="J88" s="24">
        <v>190.0</v>
      </c>
      <c r="K88" s="24">
        <v>462.0</v>
      </c>
      <c r="L88" s="1">
        <f t="shared" si="3"/>
        <v>272</v>
      </c>
      <c r="M88" s="1">
        <f t="shared" si="4"/>
        <v>31</v>
      </c>
      <c r="N88" s="1">
        <f t="shared" si="5"/>
        <v>0.1911764706</v>
      </c>
      <c r="O88" s="24">
        <v>0.6301</v>
      </c>
      <c r="T88" s="8"/>
      <c r="U88" s="24">
        <v>190.0</v>
      </c>
      <c r="V88" s="1">
        <f t="shared" si="6"/>
        <v>340</v>
      </c>
      <c r="W88" s="26">
        <f t="shared" si="7"/>
        <v>156</v>
      </c>
      <c r="X88" s="75">
        <f t="shared" si="8"/>
        <v>-214.8091989</v>
      </c>
      <c r="Y88" s="76">
        <f t="shared" si="9"/>
        <v>260.7167046</v>
      </c>
      <c r="Z88" s="77">
        <f t="shared" si="10"/>
        <v>260.7167046</v>
      </c>
      <c r="AA88" s="78">
        <f t="shared" si="11"/>
        <v>0.3079903076</v>
      </c>
      <c r="AB88" s="1">
        <f t="shared" si="12"/>
        <v>0.6068564706</v>
      </c>
      <c r="AC88" s="1">
        <f t="shared" si="13"/>
        <v>57749.43099</v>
      </c>
      <c r="AD88" s="8">
        <f t="shared" si="14"/>
        <v>34649.6586</v>
      </c>
      <c r="AE88" s="75">
        <f t="shared" si="15"/>
        <v>11676</v>
      </c>
      <c r="AF88" s="1">
        <f t="shared" si="16"/>
        <v>22973.6586</v>
      </c>
      <c r="AG88" s="6"/>
      <c r="AH88" s="80">
        <f t="shared" si="17"/>
        <v>7383.420392</v>
      </c>
      <c r="AI88" s="81">
        <f t="shared" si="18"/>
        <v>-40983.42039</v>
      </c>
      <c r="AJ88" s="81">
        <f t="shared" si="19"/>
        <v>-16983.42039</v>
      </c>
      <c r="AK88" s="82">
        <f t="shared" si="20"/>
        <v>-16983.42039</v>
      </c>
      <c r="AL88" s="82">
        <f t="shared" si="21"/>
        <v>-22983.42039</v>
      </c>
      <c r="AM88" s="82">
        <f t="shared" si="22"/>
        <v>-18009.7618</v>
      </c>
      <c r="AN88" s="83">
        <f t="shared" si="23"/>
        <v>5990.238204</v>
      </c>
      <c r="AO88" s="82">
        <f t="shared" si="24"/>
        <v>5990.238204</v>
      </c>
      <c r="AP88" s="82">
        <f t="shared" si="25"/>
        <v>-9.761795837</v>
      </c>
      <c r="AQ88" s="13"/>
    </row>
    <row r="89" ht="15.75" customHeight="1">
      <c r="A89" s="23" t="s">
        <v>184</v>
      </c>
      <c r="B89" s="23" t="s">
        <v>181</v>
      </c>
      <c r="C89" s="23" t="s">
        <v>52</v>
      </c>
      <c r="D89" s="24">
        <v>2.0</v>
      </c>
      <c r="E89" s="24">
        <v>1200.0</v>
      </c>
      <c r="F89" s="24">
        <f t="shared" si="1"/>
        <v>0.973</v>
      </c>
      <c r="G89" s="6">
        <f t="shared" si="2"/>
        <v>14011.2</v>
      </c>
      <c r="H89" s="24">
        <v>316.0</v>
      </c>
      <c r="I89" s="24">
        <v>0.3699</v>
      </c>
      <c r="J89" s="24">
        <v>205.0</v>
      </c>
      <c r="K89" s="24">
        <v>411.0</v>
      </c>
      <c r="L89" s="1">
        <f t="shared" si="3"/>
        <v>206</v>
      </c>
      <c r="M89" s="1">
        <f t="shared" si="4"/>
        <v>111</v>
      </c>
      <c r="N89" s="1">
        <f t="shared" si="5"/>
        <v>0.5310679612</v>
      </c>
      <c r="O89" s="24">
        <v>0.3699</v>
      </c>
      <c r="T89" s="8"/>
      <c r="U89" s="24">
        <v>205.0</v>
      </c>
      <c r="V89" s="1">
        <f t="shared" si="6"/>
        <v>257.5</v>
      </c>
      <c r="W89" s="26">
        <f t="shared" si="7"/>
        <v>179.25</v>
      </c>
      <c r="X89" s="75">
        <f t="shared" si="8"/>
        <v>-162.6863786</v>
      </c>
      <c r="Y89" s="76">
        <f t="shared" si="9"/>
        <v>228.0060336</v>
      </c>
      <c r="Z89" s="77">
        <f t="shared" si="10"/>
        <v>228.0060336</v>
      </c>
      <c r="AA89" s="78">
        <f t="shared" si="11"/>
        <v>0.1893438198</v>
      </c>
      <c r="AB89" s="1">
        <f t="shared" si="12"/>
        <v>0.700753301</v>
      </c>
      <c r="AC89" s="1">
        <f t="shared" si="13"/>
        <v>58318.23295</v>
      </c>
      <c r="AD89" s="8">
        <f t="shared" si="14"/>
        <v>34990.93977</v>
      </c>
      <c r="AE89" s="75">
        <f t="shared" si="15"/>
        <v>14011.2</v>
      </c>
      <c r="AF89" s="1">
        <f t="shared" si="16"/>
        <v>20979.73977</v>
      </c>
      <c r="AG89" s="6"/>
      <c r="AH89" s="80">
        <f t="shared" si="17"/>
        <v>8525.831828</v>
      </c>
      <c r="AI89" s="81">
        <f t="shared" si="18"/>
        <v>-42125.83183</v>
      </c>
      <c r="AJ89" s="81">
        <f t="shared" si="19"/>
        <v>-18125.83183</v>
      </c>
      <c r="AK89" s="82">
        <f t="shared" si="20"/>
        <v>-18125.83183</v>
      </c>
      <c r="AL89" s="82">
        <f t="shared" si="21"/>
        <v>-24125.83183</v>
      </c>
      <c r="AM89" s="82">
        <f t="shared" si="22"/>
        <v>-21146.09206</v>
      </c>
      <c r="AN89" s="83">
        <f t="shared" si="23"/>
        <v>2853.907944</v>
      </c>
      <c r="AO89" s="82">
        <f t="shared" si="24"/>
        <v>2853.907944</v>
      </c>
      <c r="AP89" s="82">
        <f t="shared" si="25"/>
        <v>-3146.092056</v>
      </c>
      <c r="AQ89" s="13"/>
    </row>
    <row r="90" ht="15.75" customHeight="1">
      <c r="A90" s="23" t="s">
        <v>185</v>
      </c>
      <c r="B90" s="23" t="s">
        <v>186</v>
      </c>
      <c r="C90" s="23" t="s">
        <v>43</v>
      </c>
      <c r="D90" s="24">
        <v>1.0</v>
      </c>
      <c r="E90" s="24">
        <v>700.0</v>
      </c>
      <c r="F90" s="24">
        <f t="shared" si="1"/>
        <v>0.973</v>
      </c>
      <c r="G90" s="6">
        <f t="shared" si="2"/>
        <v>8173.2</v>
      </c>
      <c r="H90" s="24">
        <v>245.0</v>
      </c>
      <c r="I90" s="24">
        <v>0.5699</v>
      </c>
      <c r="J90" s="24">
        <v>192.0</v>
      </c>
      <c r="K90" s="24">
        <v>313.0</v>
      </c>
      <c r="L90" s="1">
        <f t="shared" si="3"/>
        <v>121</v>
      </c>
      <c r="M90" s="1">
        <f t="shared" si="4"/>
        <v>53</v>
      </c>
      <c r="N90" s="1">
        <f t="shared" si="5"/>
        <v>0.4504132231</v>
      </c>
      <c r="O90" s="24">
        <v>0.5699</v>
      </c>
      <c r="T90" s="8"/>
      <c r="U90" s="24">
        <v>192.0</v>
      </c>
      <c r="V90" s="1">
        <f t="shared" si="6"/>
        <v>151.25</v>
      </c>
      <c r="W90" s="26">
        <f t="shared" si="7"/>
        <v>176.875</v>
      </c>
      <c r="X90" s="75">
        <f t="shared" si="8"/>
        <v>-95.55850392</v>
      </c>
      <c r="Y90" s="76">
        <f t="shared" si="9"/>
        <v>169.7195634</v>
      </c>
      <c r="Z90" s="77">
        <f t="shared" si="10"/>
        <v>192</v>
      </c>
      <c r="AA90" s="78">
        <f t="shared" si="11"/>
        <v>0.1</v>
      </c>
      <c r="AB90" s="1">
        <f t="shared" si="12"/>
        <v>0.77146</v>
      </c>
      <c r="AC90" s="1">
        <f t="shared" si="13"/>
        <v>54063.9168</v>
      </c>
      <c r="AD90" s="8">
        <f t="shared" si="14"/>
        <v>32438.35008</v>
      </c>
      <c r="AE90" s="75">
        <f t="shared" si="15"/>
        <v>8173.2</v>
      </c>
      <c r="AF90" s="1">
        <f t="shared" si="16"/>
        <v>24265.15008</v>
      </c>
      <c r="AG90" s="6"/>
      <c r="AH90" s="80">
        <f t="shared" si="17"/>
        <v>9386.096667</v>
      </c>
      <c r="AI90" s="81">
        <f t="shared" si="18"/>
        <v>-42986.09667</v>
      </c>
      <c r="AJ90" s="81">
        <f t="shared" si="19"/>
        <v>-18986.09667</v>
      </c>
      <c r="AK90" s="82">
        <f t="shared" si="20"/>
        <v>-18986.09667</v>
      </c>
      <c r="AL90" s="82">
        <f t="shared" si="21"/>
        <v>-24986.09667</v>
      </c>
      <c r="AM90" s="82">
        <f t="shared" si="22"/>
        <v>-18720.94659</v>
      </c>
      <c r="AN90" s="83">
        <f t="shared" si="23"/>
        <v>5279.053413</v>
      </c>
      <c r="AO90" s="82">
        <f t="shared" si="24"/>
        <v>5279.053413</v>
      </c>
      <c r="AP90" s="82">
        <f t="shared" si="25"/>
        <v>-720.9465867</v>
      </c>
      <c r="AQ90" s="13"/>
    </row>
    <row r="91" ht="15.75" customHeight="1">
      <c r="A91" s="23" t="s">
        <v>187</v>
      </c>
      <c r="B91" s="23" t="s">
        <v>186</v>
      </c>
      <c r="C91" s="23" t="s">
        <v>43</v>
      </c>
      <c r="D91" s="24">
        <v>2.0</v>
      </c>
      <c r="E91" s="24">
        <v>1000.0</v>
      </c>
      <c r="F91" s="24">
        <f t="shared" si="1"/>
        <v>0.973</v>
      </c>
      <c r="G91" s="6">
        <f t="shared" si="2"/>
        <v>11676</v>
      </c>
      <c r="H91" s="24">
        <v>266.0</v>
      </c>
      <c r="I91" s="24">
        <v>0.4192</v>
      </c>
      <c r="J91" s="24">
        <v>192.0</v>
      </c>
      <c r="K91" s="24">
        <v>357.0</v>
      </c>
      <c r="L91" s="1">
        <f t="shared" si="3"/>
        <v>165</v>
      </c>
      <c r="M91" s="1">
        <f t="shared" si="4"/>
        <v>74</v>
      </c>
      <c r="N91" s="1">
        <f t="shared" si="5"/>
        <v>0.4587878788</v>
      </c>
      <c r="O91" s="24">
        <v>0.4192</v>
      </c>
      <c r="T91" s="8"/>
      <c r="U91" s="24">
        <v>192.0</v>
      </c>
      <c r="V91" s="1">
        <f t="shared" si="6"/>
        <v>206.25</v>
      </c>
      <c r="W91" s="26">
        <f t="shared" si="7"/>
        <v>171.375</v>
      </c>
      <c r="X91" s="75">
        <f t="shared" si="8"/>
        <v>-130.3070508</v>
      </c>
      <c r="Y91" s="76">
        <f t="shared" si="9"/>
        <v>196.5266774</v>
      </c>
      <c r="Z91" s="77">
        <f t="shared" si="10"/>
        <v>196.5266774</v>
      </c>
      <c r="AA91" s="78">
        <f t="shared" si="11"/>
        <v>0.1219475268</v>
      </c>
      <c r="AB91" s="1">
        <f t="shared" si="12"/>
        <v>0.7540907273</v>
      </c>
      <c r="AC91" s="1">
        <f t="shared" si="13"/>
        <v>54092.61496</v>
      </c>
      <c r="AD91" s="8">
        <f t="shared" si="14"/>
        <v>32455.56898</v>
      </c>
      <c r="AE91" s="75">
        <f t="shared" si="15"/>
        <v>11676</v>
      </c>
      <c r="AF91" s="1">
        <f t="shared" si="16"/>
        <v>20779.56898</v>
      </c>
      <c r="AG91" s="6"/>
      <c r="AH91" s="80">
        <f t="shared" si="17"/>
        <v>9174.770515</v>
      </c>
      <c r="AI91" s="81">
        <f t="shared" si="18"/>
        <v>-42774.77052</v>
      </c>
      <c r="AJ91" s="81">
        <f t="shared" si="19"/>
        <v>-18774.77052</v>
      </c>
      <c r="AK91" s="82">
        <f t="shared" si="20"/>
        <v>-18774.77052</v>
      </c>
      <c r="AL91" s="82">
        <f t="shared" si="21"/>
        <v>-24774.77052</v>
      </c>
      <c r="AM91" s="82">
        <f t="shared" si="22"/>
        <v>-21995.20154</v>
      </c>
      <c r="AN91" s="83">
        <f t="shared" si="23"/>
        <v>2004.798461</v>
      </c>
      <c r="AO91" s="82">
        <f t="shared" si="24"/>
        <v>2004.798461</v>
      </c>
      <c r="AP91" s="82">
        <f t="shared" si="25"/>
        <v>-3995.201539</v>
      </c>
      <c r="AQ91" s="13"/>
    </row>
    <row r="92" ht="15.75" customHeight="1">
      <c r="A92" s="23" t="s">
        <v>188</v>
      </c>
      <c r="B92" s="23" t="s">
        <v>186</v>
      </c>
      <c r="C92" s="23" t="s">
        <v>52</v>
      </c>
      <c r="D92" s="24">
        <v>1.0</v>
      </c>
      <c r="E92" s="24">
        <v>800.0</v>
      </c>
      <c r="F92" s="24">
        <f t="shared" si="1"/>
        <v>0.973</v>
      </c>
      <c r="G92" s="6">
        <f t="shared" si="2"/>
        <v>9340.8</v>
      </c>
      <c r="H92" s="24">
        <v>325.0</v>
      </c>
      <c r="I92" s="24">
        <v>0.4548</v>
      </c>
      <c r="J92" s="24">
        <v>186.0</v>
      </c>
      <c r="K92" s="24">
        <v>465.0</v>
      </c>
      <c r="L92" s="1">
        <f t="shared" si="3"/>
        <v>279</v>
      </c>
      <c r="M92" s="1">
        <f t="shared" si="4"/>
        <v>139</v>
      </c>
      <c r="N92" s="1">
        <f t="shared" si="5"/>
        <v>0.4985663082</v>
      </c>
      <c r="O92" s="24">
        <v>0.4548</v>
      </c>
      <c r="T92" s="8"/>
      <c r="U92" s="24">
        <v>186.0</v>
      </c>
      <c r="V92" s="1">
        <f t="shared" si="6"/>
        <v>348.75</v>
      </c>
      <c r="W92" s="26">
        <f t="shared" si="7"/>
        <v>151.125</v>
      </c>
      <c r="X92" s="75">
        <f t="shared" si="8"/>
        <v>-220.3373768</v>
      </c>
      <c r="Y92" s="76">
        <f t="shared" si="9"/>
        <v>262.9814727</v>
      </c>
      <c r="Z92" s="77">
        <f t="shared" si="10"/>
        <v>262.9814727</v>
      </c>
      <c r="AA92" s="78">
        <f t="shared" si="11"/>
        <v>0.3207354056</v>
      </c>
      <c r="AB92" s="1">
        <f t="shared" si="12"/>
        <v>0.59677</v>
      </c>
      <c r="AC92" s="1">
        <f t="shared" si="13"/>
        <v>57282.90052</v>
      </c>
      <c r="AD92" s="8">
        <f t="shared" si="14"/>
        <v>34369.74031</v>
      </c>
      <c r="AE92" s="75">
        <f t="shared" si="15"/>
        <v>9340.8</v>
      </c>
      <c r="AF92" s="1">
        <f t="shared" si="16"/>
        <v>25028.94031</v>
      </c>
      <c r="AG92" s="6"/>
      <c r="AH92" s="80">
        <f t="shared" si="17"/>
        <v>7260.701667</v>
      </c>
      <c r="AI92" s="81">
        <f t="shared" si="18"/>
        <v>-40860.70167</v>
      </c>
      <c r="AJ92" s="81">
        <f t="shared" si="19"/>
        <v>-16860.70167</v>
      </c>
      <c r="AK92" s="82">
        <f t="shared" si="20"/>
        <v>-16860.70167</v>
      </c>
      <c r="AL92" s="82">
        <f t="shared" si="21"/>
        <v>-22860.70167</v>
      </c>
      <c r="AM92" s="82">
        <f t="shared" si="22"/>
        <v>-15831.76136</v>
      </c>
      <c r="AN92" s="83">
        <f t="shared" si="23"/>
        <v>8168.238643</v>
      </c>
      <c r="AO92" s="82">
        <f t="shared" si="24"/>
        <v>8168.238643</v>
      </c>
      <c r="AP92" s="82">
        <f t="shared" si="25"/>
        <v>2168.238643</v>
      </c>
      <c r="AQ92" s="13"/>
    </row>
    <row r="93" ht="15.75" customHeight="1">
      <c r="A93" s="23" t="s">
        <v>189</v>
      </c>
      <c r="B93" s="23" t="s">
        <v>176</v>
      </c>
      <c r="C93" s="23" t="s">
        <v>52</v>
      </c>
      <c r="D93" s="24">
        <v>1.0</v>
      </c>
      <c r="E93" s="24">
        <v>2500.0</v>
      </c>
      <c r="F93" s="24">
        <f t="shared" si="1"/>
        <v>0.973</v>
      </c>
      <c r="G93" s="6">
        <f t="shared" si="2"/>
        <v>29190</v>
      </c>
      <c r="H93" s="24">
        <v>393.0</v>
      </c>
      <c r="I93" s="24">
        <v>0.6219</v>
      </c>
      <c r="J93" s="24">
        <v>189.0</v>
      </c>
      <c r="K93" s="24">
        <v>588.0</v>
      </c>
      <c r="L93" s="1">
        <f t="shared" si="3"/>
        <v>399</v>
      </c>
      <c r="M93" s="1">
        <f t="shared" si="4"/>
        <v>204</v>
      </c>
      <c r="N93" s="1">
        <f t="shared" si="5"/>
        <v>0.5090225564</v>
      </c>
      <c r="O93" s="24">
        <v>0.6219</v>
      </c>
      <c r="T93" s="8"/>
      <c r="U93" s="24">
        <v>189.0</v>
      </c>
      <c r="V93" s="1">
        <f t="shared" si="6"/>
        <v>498.75</v>
      </c>
      <c r="W93" s="26">
        <f t="shared" si="7"/>
        <v>139.125</v>
      </c>
      <c r="X93" s="75">
        <f t="shared" si="8"/>
        <v>-315.106141</v>
      </c>
      <c r="Y93" s="76">
        <f t="shared" si="9"/>
        <v>337.5917835</v>
      </c>
      <c r="Z93" s="77">
        <f t="shared" si="10"/>
        <v>337.5917835</v>
      </c>
      <c r="AA93" s="78">
        <f t="shared" si="11"/>
        <v>0.3979283881</v>
      </c>
      <c r="AB93" s="1">
        <f t="shared" si="12"/>
        <v>0.5356794737</v>
      </c>
      <c r="AC93" s="1">
        <f t="shared" si="13"/>
        <v>66006.96096</v>
      </c>
      <c r="AD93" s="8">
        <f t="shared" si="14"/>
        <v>39604.17658</v>
      </c>
      <c r="AE93" s="75">
        <f t="shared" si="15"/>
        <v>29190</v>
      </c>
      <c r="AF93" s="1">
        <f t="shared" si="16"/>
        <v>10414.17658</v>
      </c>
      <c r="AG93" s="6"/>
      <c r="AH93" s="80">
        <f t="shared" si="17"/>
        <v>6517.433596</v>
      </c>
      <c r="AI93" s="81">
        <f t="shared" si="18"/>
        <v>-40117.4336</v>
      </c>
      <c r="AJ93" s="81">
        <f t="shared" si="19"/>
        <v>-16117.4336</v>
      </c>
      <c r="AK93" s="82">
        <f t="shared" si="20"/>
        <v>-16117.4336</v>
      </c>
      <c r="AL93" s="82">
        <f t="shared" si="21"/>
        <v>-22117.4336</v>
      </c>
      <c r="AM93" s="82">
        <f t="shared" si="22"/>
        <v>-29703.25702</v>
      </c>
      <c r="AN93" s="83">
        <f t="shared" si="23"/>
        <v>-5703.257021</v>
      </c>
      <c r="AO93" s="82">
        <f t="shared" si="24"/>
        <v>-5703.257021</v>
      </c>
      <c r="AP93" s="82">
        <f t="shared" si="25"/>
        <v>-11703.25702</v>
      </c>
      <c r="AQ93" s="13"/>
    </row>
    <row r="94" ht="15.75" customHeight="1">
      <c r="A94" s="23" t="s">
        <v>190</v>
      </c>
      <c r="B94" s="23" t="s">
        <v>186</v>
      </c>
      <c r="C94" s="23" t="s">
        <v>52</v>
      </c>
      <c r="D94" s="24">
        <v>2.0</v>
      </c>
      <c r="E94" s="24">
        <v>900.0</v>
      </c>
      <c r="F94" s="24">
        <f t="shared" si="1"/>
        <v>0.973</v>
      </c>
      <c r="G94" s="6">
        <f t="shared" si="2"/>
        <v>10508.4</v>
      </c>
      <c r="H94" s="24">
        <v>256.0</v>
      </c>
      <c r="I94" s="24">
        <v>0.7096</v>
      </c>
      <c r="J94" s="24">
        <v>209.0</v>
      </c>
      <c r="K94" s="24">
        <v>358.0</v>
      </c>
      <c r="L94" s="1">
        <f t="shared" si="3"/>
        <v>149</v>
      </c>
      <c r="M94" s="1">
        <f t="shared" si="4"/>
        <v>47</v>
      </c>
      <c r="N94" s="1">
        <f t="shared" si="5"/>
        <v>0.3523489933</v>
      </c>
      <c r="O94" s="24">
        <v>0.7096</v>
      </c>
      <c r="T94" s="8"/>
      <c r="U94" s="24">
        <v>209.0</v>
      </c>
      <c r="V94" s="1">
        <f t="shared" si="6"/>
        <v>186.25</v>
      </c>
      <c r="W94" s="26">
        <f t="shared" si="7"/>
        <v>190.375</v>
      </c>
      <c r="X94" s="75">
        <f t="shared" si="8"/>
        <v>-117.6712156</v>
      </c>
      <c r="Y94" s="76">
        <f t="shared" si="9"/>
        <v>195.278636</v>
      </c>
      <c r="Z94" s="77">
        <f t="shared" si="10"/>
        <v>209</v>
      </c>
      <c r="AA94" s="78">
        <f t="shared" si="11"/>
        <v>0.1</v>
      </c>
      <c r="AB94" s="1">
        <f t="shared" si="12"/>
        <v>0.77146</v>
      </c>
      <c r="AC94" s="1">
        <f t="shared" si="13"/>
        <v>58850.8261</v>
      </c>
      <c r="AD94" s="8">
        <f t="shared" si="14"/>
        <v>35310.49566</v>
      </c>
      <c r="AE94" s="75">
        <f t="shared" si="15"/>
        <v>10508.4</v>
      </c>
      <c r="AF94" s="1">
        <f t="shared" si="16"/>
        <v>24802.09566</v>
      </c>
      <c r="AG94" s="6"/>
      <c r="AH94" s="80">
        <f t="shared" si="17"/>
        <v>9386.096667</v>
      </c>
      <c r="AI94" s="81">
        <f t="shared" si="18"/>
        <v>-42986.09667</v>
      </c>
      <c r="AJ94" s="81">
        <f t="shared" si="19"/>
        <v>-18986.09667</v>
      </c>
      <c r="AK94" s="82">
        <f t="shared" si="20"/>
        <v>-18986.09667</v>
      </c>
      <c r="AL94" s="82">
        <f t="shared" si="21"/>
        <v>-24986.09667</v>
      </c>
      <c r="AM94" s="82">
        <f t="shared" si="22"/>
        <v>-18184.00101</v>
      </c>
      <c r="AN94" s="83">
        <f t="shared" si="23"/>
        <v>5815.998993</v>
      </c>
      <c r="AO94" s="82">
        <f t="shared" si="24"/>
        <v>5815.998993</v>
      </c>
      <c r="AP94" s="82">
        <f t="shared" si="25"/>
        <v>-184.0010067</v>
      </c>
      <c r="AQ94" s="13"/>
    </row>
    <row r="95" ht="15.75" customHeight="1">
      <c r="A95" s="23" t="s">
        <v>191</v>
      </c>
      <c r="B95" s="23" t="s">
        <v>192</v>
      </c>
      <c r="C95" s="23" t="s">
        <v>43</v>
      </c>
      <c r="D95" s="24">
        <v>1.0</v>
      </c>
      <c r="E95" s="24">
        <v>700.0</v>
      </c>
      <c r="F95" s="24">
        <f t="shared" si="1"/>
        <v>0.973</v>
      </c>
      <c r="G95" s="6">
        <f t="shared" si="2"/>
        <v>8173.2</v>
      </c>
      <c r="H95" s="24">
        <v>184.0</v>
      </c>
      <c r="I95" s="24">
        <v>0.3096</v>
      </c>
      <c r="J95" s="24">
        <v>42.0</v>
      </c>
      <c r="K95" s="24">
        <v>252.0</v>
      </c>
      <c r="L95" s="1">
        <f t="shared" si="3"/>
        <v>210</v>
      </c>
      <c r="M95" s="1">
        <f t="shared" si="4"/>
        <v>142</v>
      </c>
      <c r="N95" s="1">
        <f t="shared" si="5"/>
        <v>0.640952381</v>
      </c>
      <c r="O95" s="24">
        <v>0.3096</v>
      </c>
      <c r="T95" s="8"/>
      <c r="U95" s="24">
        <v>42.0</v>
      </c>
      <c r="V95" s="1">
        <f t="shared" si="6"/>
        <v>262.5</v>
      </c>
      <c r="W95" s="26">
        <f t="shared" si="7"/>
        <v>15.75</v>
      </c>
      <c r="X95" s="75">
        <f t="shared" si="8"/>
        <v>-165.8453374</v>
      </c>
      <c r="Y95" s="76">
        <f t="shared" si="9"/>
        <v>148.943044</v>
      </c>
      <c r="Z95" s="77">
        <f t="shared" si="10"/>
        <v>148.943044</v>
      </c>
      <c r="AA95" s="78">
        <f t="shared" si="11"/>
        <v>0.5074020723</v>
      </c>
      <c r="AB95" s="1">
        <f t="shared" si="12"/>
        <v>0.449042</v>
      </c>
      <c r="AC95" s="1">
        <f t="shared" si="13"/>
        <v>24411.81406</v>
      </c>
      <c r="AD95" s="8">
        <f t="shared" si="14"/>
        <v>14647.08843</v>
      </c>
      <c r="AE95" s="75">
        <f t="shared" si="15"/>
        <v>8173.2</v>
      </c>
      <c r="AF95" s="1">
        <f t="shared" si="16"/>
        <v>6473.888435</v>
      </c>
      <c r="AG95" s="6"/>
      <c r="AH95" s="80">
        <f t="shared" si="17"/>
        <v>5463.344333</v>
      </c>
      <c r="AI95" s="81">
        <f t="shared" si="18"/>
        <v>-39063.34433</v>
      </c>
      <c r="AJ95" s="81">
        <f t="shared" si="19"/>
        <v>-15063.34433</v>
      </c>
      <c r="AK95" s="82">
        <f t="shared" si="20"/>
        <v>-15063.34433</v>
      </c>
      <c r="AL95" s="82">
        <f t="shared" si="21"/>
        <v>-21063.34433</v>
      </c>
      <c r="AM95" s="82">
        <f t="shared" si="22"/>
        <v>-32589.4559</v>
      </c>
      <c r="AN95" s="83">
        <f t="shared" si="23"/>
        <v>-8589.455898</v>
      </c>
      <c r="AO95" s="82">
        <f t="shared" si="24"/>
        <v>-8589.455898</v>
      </c>
      <c r="AP95" s="82">
        <f t="shared" si="25"/>
        <v>-14589.4559</v>
      </c>
      <c r="AQ95" s="13"/>
    </row>
    <row r="96" ht="15.75" customHeight="1">
      <c r="A96" s="23" t="s">
        <v>193</v>
      </c>
      <c r="B96" s="23" t="s">
        <v>192</v>
      </c>
      <c r="C96" s="23" t="s">
        <v>43</v>
      </c>
      <c r="D96" s="24">
        <v>2.0</v>
      </c>
      <c r="E96" s="24">
        <v>1000.0</v>
      </c>
      <c r="F96" s="24">
        <f t="shared" si="1"/>
        <v>0.973</v>
      </c>
      <c r="G96" s="6">
        <f t="shared" si="2"/>
        <v>11676</v>
      </c>
      <c r="H96" s="24">
        <v>427.0</v>
      </c>
      <c r="I96" s="24">
        <v>0.2411</v>
      </c>
      <c r="J96" s="24">
        <v>94.0</v>
      </c>
      <c r="K96" s="24">
        <v>531.0</v>
      </c>
      <c r="L96" s="1">
        <f t="shared" si="3"/>
        <v>437</v>
      </c>
      <c r="M96" s="1">
        <f t="shared" si="4"/>
        <v>333</v>
      </c>
      <c r="N96" s="1">
        <f t="shared" si="5"/>
        <v>0.709610984</v>
      </c>
      <c r="O96" s="24">
        <v>0.2411</v>
      </c>
      <c r="T96" s="8"/>
      <c r="U96" s="24">
        <v>94.0</v>
      </c>
      <c r="V96" s="1">
        <f t="shared" si="6"/>
        <v>546.25</v>
      </c>
      <c r="W96" s="26">
        <f t="shared" si="7"/>
        <v>39.375</v>
      </c>
      <c r="X96" s="75">
        <f t="shared" si="8"/>
        <v>-345.1162497</v>
      </c>
      <c r="Y96" s="76">
        <f t="shared" si="9"/>
        <v>313.243382</v>
      </c>
      <c r="Z96" s="77">
        <f t="shared" si="10"/>
        <v>313.243382</v>
      </c>
      <c r="AA96" s="78">
        <f t="shared" si="11"/>
        <v>0.5013608823</v>
      </c>
      <c r="AB96" s="1">
        <f t="shared" si="12"/>
        <v>0.4538229977</v>
      </c>
      <c r="AC96" s="1">
        <f t="shared" si="13"/>
        <v>51887.32348</v>
      </c>
      <c r="AD96" s="8">
        <f t="shared" si="14"/>
        <v>31132.39409</v>
      </c>
      <c r="AE96" s="75">
        <f t="shared" si="15"/>
        <v>11676</v>
      </c>
      <c r="AF96" s="1">
        <f t="shared" si="16"/>
        <v>19456.39409</v>
      </c>
      <c r="AG96" s="6"/>
      <c r="AH96" s="80">
        <f t="shared" si="17"/>
        <v>5521.513139</v>
      </c>
      <c r="AI96" s="81">
        <f t="shared" si="18"/>
        <v>-39121.51314</v>
      </c>
      <c r="AJ96" s="81">
        <f t="shared" si="19"/>
        <v>-15121.51314</v>
      </c>
      <c r="AK96" s="82">
        <f t="shared" si="20"/>
        <v>-15121.51314</v>
      </c>
      <c r="AL96" s="82">
        <f t="shared" si="21"/>
        <v>-21121.51314</v>
      </c>
      <c r="AM96" s="82">
        <f t="shared" si="22"/>
        <v>-19665.11905</v>
      </c>
      <c r="AN96" s="83">
        <f t="shared" si="23"/>
        <v>4334.880948</v>
      </c>
      <c r="AO96" s="82">
        <f t="shared" si="24"/>
        <v>4334.880948</v>
      </c>
      <c r="AP96" s="82">
        <f t="shared" si="25"/>
        <v>-1665.119052</v>
      </c>
      <c r="AQ96" s="13"/>
    </row>
    <row r="97" ht="15.75" customHeight="1">
      <c r="A97" s="23" t="s">
        <v>194</v>
      </c>
      <c r="B97" s="23" t="s">
        <v>192</v>
      </c>
      <c r="C97" s="23" t="s">
        <v>52</v>
      </c>
      <c r="D97" s="24">
        <v>1.0</v>
      </c>
      <c r="E97" s="24">
        <v>900.0</v>
      </c>
      <c r="F97" s="24">
        <f t="shared" si="1"/>
        <v>0.973</v>
      </c>
      <c r="G97" s="6">
        <f t="shared" si="2"/>
        <v>10508.4</v>
      </c>
      <c r="H97" s="24">
        <v>418.0</v>
      </c>
      <c r="I97" s="24">
        <v>0.0466</v>
      </c>
      <c r="J97" s="24">
        <v>86.0</v>
      </c>
      <c r="K97" s="24">
        <v>488.0</v>
      </c>
      <c r="L97" s="1">
        <f t="shared" si="3"/>
        <v>402</v>
      </c>
      <c r="M97" s="1">
        <f t="shared" si="4"/>
        <v>332</v>
      </c>
      <c r="N97" s="1">
        <f t="shared" si="5"/>
        <v>0.7606965174</v>
      </c>
      <c r="O97" s="24">
        <v>0.0466</v>
      </c>
      <c r="T97" s="8"/>
      <c r="U97" s="24">
        <v>86.0</v>
      </c>
      <c r="V97" s="1">
        <f t="shared" si="6"/>
        <v>502.5</v>
      </c>
      <c r="W97" s="26">
        <f t="shared" si="7"/>
        <v>35.75</v>
      </c>
      <c r="X97" s="75">
        <f t="shared" si="8"/>
        <v>-317.4753601</v>
      </c>
      <c r="Y97" s="76">
        <f t="shared" si="9"/>
        <v>287.9195413</v>
      </c>
      <c r="Z97" s="77">
        <f t="shared" si="10"/>
        <v>287.9195413</v>
      </c>
      <c r="AA97" s="78">
        <f t="shared" si="11"/>
        <v>0.501829933</v>
      </c>
      <c r="AB97" s="1">
        <f t="shared" si="12"/>
        <v>0.453451791</v>
      </c>
      <c r="AC97" s="1">
        <f t="shared" si="13"/>
        <v>47653.53557</v>
      </c>
      <c r="AD97" s="8">
        <f t="shared" si="14"/>
        <v>28592.12134</v>
      </c>
      <c r="AE97" s="75">
        <f t="shared" si="15"/>
        <v>10508.4</v>
      </c>
      <c r="AF97" s="1">
        <f t="shared" si="16"/>
        <v>18083.72134</v>
      </c>
      <c r="AG97" s="6"/>
      <c r="AH97" s="80">
        <f t="shared" si="17"/>
        <v>5516.996791</v>
      </c>
      <c r="AI97" s="81">
        <f t="shared" si="18"/>
        <v>-39116.99679</v>
      </c>
      <c r="AJ97" s="81">
        <f t="shared" si="19"/>
        <v>-15116.99679</v>
      </c>
      <c r="AK97" s="82">
        <f t="shared" si="20"/>
        <v>-15116.99679</v>
      </c>
      <c r="AL97" s="82">
        <f t="shared" si="21"/>
        <v>-21116.99679</v>
      </c>
      <c r="AM97" s="82">
        <f t="shared" si="22"/>
        <v>-21033.27545</v>
      </c>
      <c r="AN97" s="83">
        <f t="shared" si="23"/>
        <v>2966.724549</v>
      </c>
      <c r="AO97" s="82">
        <f t="shared" si="24"/>
        <v>2966.724549</v>
      </c>
      <c r="AP97" s="82">
        <f t="shared" si="25"/>
        <v>-3033.275451</v>
      </c>
      <c r="AQ97" s="13"/>
    </row>
    <row r="98" ht="15.75" customHeight="1">
      <c r="A98" s="23" t="s">
        <v>195</v>
      </c>
      <c r="B98" s="23" t="s">
        <v>192</v>
      </c>
      <c r="C98" s="23" t="s">
        <v>52</v>
      </c>
      <c r="D98" s="24">
        <v>2.0</v>
      </c>
      <c r="E98" s="24">
        <v>1200.0</v>
      </c>
      <c r="F98" s="24">
        <f t="shared" si="1"/>
        <v>0.973</v>
      </c>
      <c r="G98" s="6">
        <f t="shared" si="2"/>
        <v>14011.2</v>
      </c>
      <c r="H98" s="24">
        <v>219.0</v>
      </c>
      <c r="I98" s="24">
        <v>0.6356</v>
      </c>
      <c r="J98" s="24">
        <v>83.0</v>
      </c>
      <c r="K98" s="24">
        <v>556.0</v>
      </c>
      <c r="L98" s="1">
        <f t="shared" si="3"/>
        <v>473</v>
      </c>
      <c r="M98" s="1">
        <f t="shared" si="4"/>
        <v>136</v>
      </c>
      <c r="N98" s="1">
        <f t="shared" si="5"/>
        <v>0.3300211416</v>
      </c>
      <c r="O98" s="24">
        <v>0.6356</v>
      </c>
      <c r="T98" s="8"/>
      <c r="U98" s="24">
        <v>83.0</v>
      </c>
      <c r="V98" s="1">
        <f t="shared" si="6"/>
        <v>591.25</v>
      </c>
      <c r="W98" s="26">
        <f t="shared" si="7"/>
        <v>23.875</v>
      </c>
      <c r="X98" s="75">
        <f t="shared" si="8"/>
        <v>-373.5468789</v>
      </c>
      <c r="Y98" s="76">
        <f t="shared" si="9"/>
        <v>329.6764752</v>
      </c>
      <c r="Z98" s="77">
        <f t="shared" si="10"/>
        <v>329.6764752</v>
      </c>
      <c r="AA98" s="78">
        <f t="shared" si="11"/>
        <v>0.5172117974</v>
      </c>
      <c r="AB98" s="1">
        <f t="shared" si="12"/>
        <v>0.4412785835</v>
      </c>
      <c r="AC98" s="1">
        <f t="shared" si="13"/>
        <v>53099.89632</v>
      </c>
      <c r="AD98" s="8">
        <f t="shared" si="14"/>
        <v>31859.93779</v>
      </c>
      <c r="AE98" s="75">
        <f t="shared" si="15"/>
        <v>14011.2</v>
      </c>
      <c r="AF98" s="1">
        <f t="shared" si="16"/>
        <v>17848.73779</v>
      </c>
      <c r="AG98" s="6"/>
      <c r="AH98" s="80">
        <f t="shared" si="17"/>
        <v>5368.889433</v>
      </c>
      <c r="AI98" s="81">
        <f t="shared" si="18"/>
        <v>-38968.88943</v>
      </c>
      <c r="AJ98" s="81">
        <f t="shared" si="19"/>
        <v>-14968.88943</v>
      </c>
      <c r="AK98" s="82">
        <f t="shared" si="20"/>
        <v>-14968.88943</v>
      </c>
      <c r="AL98" s="82">
        <f t="shared" si="21"/>
        <v>-20968.88943</v>
      </c>
      <c r="AM98" s="82">
        <f t="shared" si="22"/>
        <v>-21120.15164</v>
      </c>
      <c r="AN98" s="83">
        <f t="shared" si="23"/>
        <v>2879.848361</v>
      </c>
      <c r="AO98" s="82">
        <f t="shared" si="24"/>
        <v>2879.848361</v>
      </c>
      <c r="AP98" s="82">
        <f t="shared" si="25"/>
        <v>-3120.151639</v>
      </c>
      <c r="AQ98" s="13"/>
    </row>
    <row r="99" ht="15.75" customHeight="1">
      <c r="A99" s="23" t="s">
        <v>196</v>
      </c>
      <c r="B99" s="23" t="s">
        <v>197</v>
      </c>
      <c r="C99" s="23" t="s">
        <v>43</v>
      </c>
      <c r="D99" s="24">
        <v>1.0</v>
      </c>
      <c r="E99" s="24">
        <v>1100.0</v>
      </c>
      <c r="F99" s="24">
        <f t="shared" si="1"/>
        <v>0.973</v>
      </c>
      <c r="G99" s="6">
        <f t="shared" si="2"/>
        <v>12843.6</v>
      </c>
      <c r="H99" s="24">
        <v>220.0</v>
      </c>
      <c r="I99" s="24">
        <v>0.4301</v>
      </c>
      <c r="J99" s="24">
        <v>84.0</v>
      </c>
      <c r="K99" s="24">
        <v>301.0</v>
      </c>
      <c r="L99" s="1">
        <f t="shared" si="3"/>
        <v>217</v>
      </c>
      <c r="M99" s="1">
        <f t="shared" si="4"/>
        <v>136</v>
      </c>
      <c r="N99" s="1">
        <f t="shared" si="5"/>
        <v>0.6013824885</v>
      </c>
      <c r="O99" s="24">
        <v>0.4301</v>
      </c>
      <c r="T99" s="8"/>
      <c r="U99" s="24">
        <v>84.0</v>
      </c>
      <c r="V99" s="1">
        <f t="shared" si="6"/>
        <v>271.25</v>
      </c>
      <c r="W99" s="26">
        <f t="shared" si="7"/>
        <v>56.875</v>
      </c>
      <c r="X99" s="75">
        <f t="shared" si="8"/>
        <v>-171.3735153</v>
      </c>
      <c r="Y99" s="76">
        <f t="shared" si="9"/>
        <v>174.2078121</v>
      </c>
      <c r="Z99" s="77">
        <f t="shared" si="10"/>
        <v>174.2078121</v>
      </c>
      <c r="AA99" s="78">
        <f t="shared" si="11"/>
        <v>0.4325633626</v>
      </c>
      <c r="AB99" s="1">
        <f t="shared" si="12"/>
        <v>0.5082693548</v>
      </c>
      <c r="AC99" s="1">
        <f t="shared" si="13"/>
        <v>32318.73968</v>
      </c>
      <c r="AD99" s="8">
        <f t="shared" si="14"/>
        <v>19391.24381</v>
      </c>
      <c r="AE99" s="75">
        <f t="shared" si="15"/>
        <v>12843.6</v>
      </c>
      <c r="AF99" s="1">
        <f t="shared" si="16"/>
        <v>6547.643806</v>
      </c>
      <c r="AG99" s="6"/>
      <c r="AH99" s="80">
        <f t="shared" si="17"/>
        <v>6183.943817</v>
      </c>
      <c r="AI99" s="81">
        <f t="shared" si="18"/>
        <v>-39783.94382</v>
      </c>
      <c r="AJ99" s="81">
        <f t="shared" si="19"/>
        <v>-15783.94382</v>
      </c>
      <c r="AK99" s="82">
        <f t="shared" si="20"/>
        <v>-15783.94382</v>
      </c>
      <c r="AL99" s="82">
        <f t="shared" si="21"/>
        <v>-21783.94382</v>
      </c>
      <c r="AM99" s="82">
        <f t="shared" si="22"/>
        <v>-33236.30001</v>
      </c>
      <c r="AN99" s="83">
        <f t="shared" si="23"/>
        <v>-9236.300011</v>
      </c>
      <c r="AO99" s="82">
        <f t="shared" si="24"/>
        <v>-9236.300011</v>
      </c>
      <c r="AP99" s="82">
        <f t="shared" si="25"/>
        <v>-15236.30001</v>
      </c>
      <c r="AQ99" s="13"/>
    </row>
    <row r="100" ht="15.75" customHeight="1">
      <c r="A100" s="23" t="s">
        <v>198</v>
      </c>
      <c r="B100" s="23" t="s">
        <v>197</v>
      </c>
      <c r="C100" s="23" t="s">
        <v>43</v>
      </c>
      <c r="D100" s="24">
        <v>2.0</v>
      </c>
      <c r="E100" s="24">
        <v>1400.0</v>
      </c>
      <c r="F100" s="24">
        <f t="shared" si="1"/>
        <v>0.973</v>
      </c>
      <c r="G100" s="6">
        <f t="shared" si="2"/>
        <v>16346.4</v>
      </c>
      <c r="H100" s="24">
        <v>481.0</v>
      </c>
      <c r="I100" s="24">
        <v>0.3808</v>
      </c>
      <c r="J100" s="24">
        <v>134.0</v>
      </c>
      <c r="K100" s="24">
        <v>568.0</v>
      </c>
      <c r="L100" s="1">
        <f t="shared" si="3"/>
        <v>434</v>
      </c>
      <c r="M100" s="1">
        <f t="shared" si="4"/>
        <v>347</v>
      </c>
      <c r="N100" s="1">
        <f t="shared" si="5"/>
        <v>0.7396313364</v>
      </c>
      <c r="O100" s="24">
        <v>0.3808</v>
      </c>
      <c r="T100" s="8"/>
      <c r="U100" s="24">
        <v>134.0</v>
      </c>
      <c r="V100" s="1">
        <f t="shared" si="6"/>
        <v>542.5</v>
      </c>
      <c r="W100" s="26">
        <f t="shared" si="7"/>
        <v>79.75</v>
      </c>
      <c r="X100" s="75">
        <f t="shared" si="8"/>
        <v>-342.7470306</v>
      </c>
      <c r="Y100" s="76">
        <f t="shared" si="9"/>
        <v>331.4156242</v>
      </c>
      <c r="Z100" s="77">
        <f t="shared" si="10"/>
        <v>331.4156242</v>
      </c>
      <c r="AA100" s="78">
        <f t="shared" si="11"/>
        <v>0.4638997681</v>
      </c>
      <c r="AB100" s="1">
        <f t="shared" si="12"/>
        <v>0.4834697235</v>
      </c>
      <c r="AC100" s="1">
        <f t="shared" si="13"/>
        <v>58483.73837</v>
      </c>
      <c r="AD100" s="8">
        <f t="shared" si="14"/>
        <v>35090.24302</v>
      </c>
      <c r="AE100" s="75">
        <f t="shared" si="15"/>
        <v>16346.4</v>
      </c>
      <c r="AF100" s="1">
        <f t="shared" si="16"/>
        <v>18743.84302</v>
      </c>
      <c r="AG100" s="6"/>
      <c r="AH100" s="80">
        <f t="shared" si="17"/>
        <v>5882.214969</v>
      </c>
      <c r="AI100" s="81">
        <f t="shared" si="18"/>
        <v>-39482.21497</v>
      </c>
      <c r="AJ100" s="81">
        <f t="shared" si="19"/>
        <v>-15482.21497</v>
      </c>
      <c r="AK100" s="82">
        <f t="shared" si="20"/>
        <v>-15482.21497</v>
      </c>
      <c r="AL100" s="82">
        <f t="shared" si="21"/>
        <v>-21482.21497</v>
      </c>
      <c r="AM100" s="82">
        <f t="shared" si="22"/>
        <v>-20738.37195</v>
      </c>
      <c r="AN100" s="83">
        <f t="shared" si="23"/>
        <v>3261.628055</v>
      </c>
      <c r="AO100" s="82">
        <f t="shared" si="24"/>
        <v>3261.628055</v>
      </c>
      <c r="AP100" s="82">
        <f t="shared" si="25"/>
        <v>-2738.371945</v>
      </c>
      <c r="AQ100" s="13"/>
    </row>
    <row r="101" ht="15.75" customHeight="1">
      <c r="A101" s="23" t="s">
        <v>199</v>
      </c>
      <c r="B101" s="23" t="s">
        <v>197</v>
      </c>
      <c r="C101" s="23" t="s">
        <v>52</v>
      </c>
      <c r="D101" s="24">
        <v>1.0</v>
      </c>
      <c r="E101" s="24">
        <v>1300.0</v>
      </c>
      <c r="F101" s="24">
        <f t="shared" si="1"/>
        <v>0.973</v>
      </c>
      <c r="G101" s="6">
        <f t="shared" si="2"/>
        <v>15178.8</v>
      </c>
      <c r="H101" s="24">
        <v>280.0</v>
      </c>
      <c r="I101" s="24">
        <v>0.4575</v>
      </c>
      <c r="J101" s="24">
        <v>109.0</v>
      </c>
      <c r="K101" s="24">
        <v>615.0</v>
      </c>
      <c r="L101" s="1">
        <f t="shared" si="3"/>
        <v>506</v>
      </c>
      <c r="M101" s="1">
        <f t="shared" si="4"/>
        <v>171</v>
      </c>
      <c r="N101" s="1">
        <f t="shared" si="5"/>
        <v>0.3703557312</v>
      </c>
      <c r="O101" s="24">
        <v>0.4575</v>
      </c>
      <c r="T101" s="8"/>
      <c r="U101" s="24">
        <v>109.0</v>
      </c>
      <c r="V101" s="1">
        <f t="shared" si="6"/>
        <v>632.5</v>
      </c>
      <c r="W101" s="26">
        <f t="shared" si="7"/>
        <v>45.75</v>
      </c>
      <c r="X101" s="75">
        <f t="shared" si="8"/>
        <v>-399.6082891</v>
      </c>
      <c r="Y101" s="76">
        <f t="shared" si="9"/>
        <v>362.7818107</v>
      </c>
      <c r="Z101" s="77">
        <f t="shared" si="10"/>
        <v>362.7818107</v>
      </c>
      <c r="AA101" s="78">
        <f t="shared" si="11"/>
        <v>0.5012360644</v>
      </c>
      <c r="AB101" s="1">
        <f t="shared" si="12"/>
        <v>0.4539217787</v>
      </c>
      <c r="AC101" s="1">
        <f t="shared" si="13"/>
        <v>60106.21615</v>
      </c>
      <c r="AD101" s="8">
        <f t="shared" si="14"/>
        <v>36063.72969</v>
      </c>
      <c r="AE101" s="75">
        <f t="shared" si="15"/>
        <v>15178.8</v>
      </c>
      <c r="AF101" s="1">
        <f t="shared" si="16"/>
        <v>20884.92969</v>
      </c>
      <c r="AG101" s="6"/>
      <c r="AH101" s="80">
        <f t="shared" si="17"/>
        <v>5522.714974</v>
      </c>
      <c r="AI101" s="81">
        <f t="shared" si="18"/>
        <v>-39122.71497</v>
      </c>
      <c r="AJ101" s="81">
        <f t="shared" si="19"/>
        <v>-15122.71497</v>
      </c>
      <c r="AK101" s="82">
        <f t="shared" si="20"/>
        <v>-15122.71497</v>
      </c>
      <c r="AL101" s="82">
        <f t="shared" si="21"/>
        <v>-21122.71497</v>
      </c>
      <c r="AM101" s="82">
        <f t="shared" si="22"/>
        <v>-18237.78529</v>
      </c>
      <c r="AN101" s="83">
        <f t="shared" si="23"/>
        <v>5762.214714</v>
      </c>
      <c r="AO101" s="82">
        <f t="shared" si="24"/>
        <v>5762.214714</v>
      </c>
      <c r="AP101" s="82">
        <f t="shared" si="25"/>
        <v>-237.785286</v>
      </c>
      <c r="AQ101" s="13"/>
    </row>
    <row r="102" ht="15.75" customHeight="1">
      <c r="A102" s="23" t="s">
        <v>200</v>
      </c>
      <c r="B102" s="23" t="s">
        <v>176</v>
      </c>
      <c r="C102" s="23" t="s">
        <v>52</v>
      </c>
      <c r="D102" s="24">
        <v>2.0</v>
      </c>
      <c r="E102" s="24">
        <v>2800.0</v>
      </c>
      <c r="F102" s="24">
        <f t="shared" si="1"/>
        <v>0.973</v>
      </c>
      <c r="G102" s="6">
        <f t="shared" si="2"/>
        <v>32692.8</v>
      </c>
      <c r="H102" s="24">
        <v>556.0</v>
      </c>
      <c r="I102" s="24">
        <v>0.2986</v>
      </c>
      <c r="J102" s="24">
        <v>191.0</v>
      </c>
      <c r="K102" s="24">
        <v>826.0</v>
      </c>
      <c r="L102" s="1">
        <f t="shared" si="3"/>
        <v>635</v>
      </c>
      <c r="M102" s="1">
        <f t="shared" si="4"/>
        <v>365</v>
      </c>
      <c r="N102" s="1">
        <f t="shared" si="5"/>
        <v>0.5598425197</v>
      </c>
      <c r="O102" s="24">
        <v>0.2986</v>
      </c>
      <c r="T102" s="8"/>
      <c r="U102" s="24">
        <v>191.0</v>
      </c>
      <c r="V102" s="1">
        <f t="shared" si="6"/>
        <v>793.75</v>
      </c>
      <c r="W102" s="26">
        <f t="shared" si="7"/>
        <v>111.625</v>
      </c>
      <c r="X102" s="75">
        <f t="shared" si="8"/>
        <v>-501.4847106</v>
      </c>
      <c r="Y102" s="76">
        <f t="shared" si="9"/>
        <v>482.3753949</v>
      </c>
      <c r="Z102" s="77">
        <f t="shared" si="10"/>
        <v>482.3753949</v>
      </c>
      <c r="AA102" s="78">
        <f t="shared" si="11"/>
        <v>0.4670871116</v>
      </c>
      <c r="AB102" s="1">
        <f t="shared" si="12"/>
        <v>0.4809472598</v>
      </c>
      <c r="AC102" s="1">
        <f t="shared" si="13"/>
        <v>84678.9504</v>
      </c>
      <c r="AD102" s="8">
        <f t="shared" si="14"/>
        <v>50807.37024</v>
      </c>
      <c r="AE102" s="75">
        <f t="shared" si="15"/>
        <v>32692.8</v>
      </c>
      <c r="AF102" s="1">
        <f t="shared" si="16"/>
        <v>18114.57024</v>
      </c>
      <c r="AG102" s="6"/>
      <c r="AH102" s="80">
        <f t="shared" si="17"/>
        <v>5851.524995</v>
      </c>
      <c r="AI102" s="81">
        <f t="shared" si="18"/>
        <v>-39451.52499</v>
      </c>
      <c r="AJ102" s="81">
        <f t="shared" si="19"/>
        <v>-15451.52499</v>
      </c>
      <c r="AK102" s="82">
        <f t="shared" si="20"/>
        <v>-15451.52499</v>
      </c>
      <c r="AL102" s="82">
        <f t="shared" si="21"/>
        <v>-21451.52499</v>
      </c>
      <c r="AM102" s="82">
        <f t="shared" si="22"/>
        <v>-21336.95476</v>
      </c>
      <c r="AN102" s="83">
        <f t="shared" si="23"/>
        <v>2663.045244</v>
      </c>
      <c r="AO102" s="82">
        <f t="shared" si="24"/>
        <v>2663.045244</v>
      </c>
      <c r="AP102" s="82">
        <f t="shared" si="25"/>
        <v>-3336.954756</v>
      </c>
      <c r="AQ102" s="13"/>
    </row>
    <row r="103" ht="15.75" customHeight="1">
      <c r="A103" s="23" t="s">
        <v>201</v>
      </c>
      <c r="B103" s="23" t="s">
        <v>202</v>
      </c>
      <c r="C103" s="23" t="s">
        <v>52</v>
      </c>
      <c r="D103" s="24">
        <v>1.0</v>
      </c>
      <c r="E103" s="24">
        <v>1300.0</v>
      </c>
      <c r="F103" s="24">
        <f t="shared" si="1"/>
        <v>0.973</v>
      </c>
      <c r="G103" s="6">
        <f t="shared" si="2"/>
        <v>15178.8</v>
      </c>
      <c r="H103" s="24">
        <v>318.0</v>
      </c>
      <c r="I103" s="24">
        <v>0.3918</v>
      </c>
      <c r="J103" s="24">
        <v>157.0</v>
      </c>
      <c r="K103" s="24">
        <v>471.0</v>
      </c>
      <c r="L103" s="1">
        <f t="shared" si="3"/>
        <v>314</v>
      </c>
      <c r="M103" s="1">
        <f t="shared" si="4"/>
        <v>161</v>
      </c>
      <c r="N103" s="1">
        <f t="shared" si="5"/>
        <v>0.5101910828</v>
      </c>
      <c r="O103" s="24">
        <v>0.3918</v>
      </c>
      <c r="T103" s="8"/>
      <c r="U103" s="24">
        <v>157.0</v>
      </c>
      <c r="V103" s="1">
        <f t="shared" si="6"/>
        <v>392.5</v>
      </c>
      <c r="W103" s="26">
        <f t="shared" si="7"/>
        <v>117.75</v>
      </c>
      <c r="X103" s="75">
        <f t="shared" si="8"/>
        <v>-247.9782664</v>
      </c>
      <c r="Y103" s="76">
        <f t="shared" si="9"/>
        <v>269.8053134</v>
      </c>
      <c r="Z103" s="77">
        <f t="shared" si="10"/>
        <v>269.8053134</v>
      </c>
      <c r="AA103" s="78">
        <f t="shared" si="11"/>
        <v>0.3874020723</v>
      </c>
      <c r="AB103" s="1">
        <f t="shared" si="12"/>
        <v>0.54401</v>
      </c>
      <c r="AC103" s="1">
        <f t="shared" si="13"/>
        <v>53573.52781</v>
      </c>
      <c r="AD103" s="8">
        <f t="shared" si="14"/>
        <v>32144.11669</v>
      </c>
      <c r="AE103" s="75">
        <f t="shared" si="15"/>
        <v>15178.8</v>
      </c>
      <c r="AF103" s="1">
        <f t="shared" si="16"/>
        <v>16965.31669</v>
      </c>
      <c r="AG103" s="6"/>
      <c r="AH103" s="80">
        <f t="shared" si="17"/>
        <v>6618.788333</v>
      </c>
      <c r="AI103" s="81">
        <f t="shared" si="18"/>
        <v>-40218.78833</v>
      </c>
      <c r="AJ103" s="81">
        <f t="shared" si="19"/>
        <v>-16218.78833</v>
      </c>
      <c r="AK103" s="82">
        <f t="shared" si="20"/>
        <v>-16218.78833</v>
      </c>
      <c r="AL103" s="82">
        <f t="shared" si="21"/>
        <v>-22218.78833</v>
      </c>
      <c r="AM103" s="82">
        <f t="shared" si="22"/>
        <v>-23253.47165</v>
      </c>
      <c r="AN103" s="83">
        <f t="shared" si="23"/>
        <v>746.5283538</v>
      </c>
      <c r="AO103" s="82">
        <f t="shared" si="24"/>
        <v>746.5283538</v>
      </c>
      <c r="AP103" s="82">
        <f t="shared" si="25"/>
        <v>-5253.471646</v>
      </c>
      <c r="AQ103" s="13"/>
    </row>
    <row r="104" ht="15.75" customHeight="1">
      <c r="A104" s="23" t="s">
        <v>203</v>
      </c>
      <c r="B104" s="23" t="s">
        <v>202</v>
      </c>
      <c r="C104" s="23" t="s">
        <v>52</v>
      </c>
      <c r="D104" s="24">
        <v>2.0</v>
      </c>
      <c r="E104" s="24">
        <v>1600.0</v>
      </c>
      <c r="F104" s="24">
        <f t="shared" si="1"/>
        <v>0.973</v>
      </c>
      <c r="G104" s="6">
        <f t="shared" si="2"/>
        <v>18681.6</v>
      </c>
      <c r="H104" s="24">
        <v>680.0</v>
      </c>
      <c r="I104" s="24">
        <v>0.3863</v>
      </c>
      <c r="J104" s="24">
        <v>253.0</v>
      </c>
      <c r="K104" s="24">
        <v>886.0</v>
      </c>
      <c r="L104" s="1">
        <f t="shared" si="3"/>
        <v>633</v>
      </c>
      <c r="M104" s="1">
        <f t="shared" si="4"/>
        <v>427</v>
      </c>
      <c r="N104" s="1">
        <f t="shared" si="5"/>
        <v>0.6396524487</v>
      </c>
      <c r="O104" s="24">
        <v>0.3863</v>
      </c>
      <c r="T104" s="8"/>
      <c r="U104" s="24">
        <v>253.0</v>
      </c>
      <c r="V104" s="1">
        <f t="shared" si="6"/>
        <v>791.25</v>
      </c>
      <c r="W104" s="26">
        <f t="shared" si="7"/>
        <v>173.875</v>
      </c>
      <c r="X104" s="75">
        <f t="shared" si="8"/>
        <v>-499.9052312</v>
      </c>
      <c r="Y104" s="76">
        <f t="shared" si="9"/>
        <v>512.1568897</v>
      </c>
      <c r="Z104" s="77">
        <f t="shared" si="10"/>
        <v>512.1568897</v>
      </c>
      <c r="AA104" s="78">
        <f t="shared" si="11"/>
        <v>0.4275284546</v>
      </c>
      <c r="AB104" s="1">
        <f t="shared" si="12"/>
        <v>0.512253981</v>
      </c>
      <c r="AC104" s="1">
        <f t="shared" si="13"/>
        <v>95759.35807</v>
      </c>
      <c r="AD104" s="8">
        <f t="shared" si="14"/>
        <v>57455.61484</v>
      </c>
      <c r="AE104" s="75">
        <f t="shared" si="15"/>
        <v>18681.6</v>
      </c>
      <c r="AF104" s="1">
        <f t="shared" si="16"/>
        <v>38774.01484</v>
      </c>
      <c r="AG104" s="6"/>
      <c r="AH104" s="80">
        <f t="shared" si="17"/>
        <v>6232.423436</v>
      </c>
      <c r="AI104" s="81">
        <f t="shared" si="18"/>
        <v>-39832.42344</v>
      </c>
      <c r="AJ104" s="81">
        <f t="shared" si="19"/>
        <v>-15832.42344</v>
      </c>
      <c r="AK104" s="82">
        <f t="shared" si="20"/>
        <v>-15832.42344</v>
      </c>
      <c r="AL104" s="82">
        <f t="shared" si="21"/>
        <v>-21832.42344</v>
      </c>
      <c r="AM104" s="82">
        <f t="shared" si="22"/>
        <v>-1058.408596</v>
      </c>
      <c r="AN104" s="83">
        <f t="shared" si="23"/>
        <v>22941.5914</v>
      </c>
      <c r="AO104" s="82">
        <f t="shared" si="24"/>
        <v>22941.5914</v>
      </c>
      <c r="AP104" s="82">
        <f t="shared" si="25"/>
        <v>16941.5914</v>
      </c>
      <c r="AQ104" s="13"/>
    </row>
    <row r="105" ht="15.75" customHeight="1">
      <c r="A105" s="23" t="s">
        <v>204</v>
      </c>
      <c r="B105" s="23" t="s">
        <v>205</v>
      </c>
      <c r="C105" s="23" t="s">
        <v>43</v>
      </c>
      <c r="D105" s="24">
        <v>1.0</v>
      </c>
      <c r="E105" s="24">
        <v>1400.0</v>
      </c>
      <c r="F105" s="24">
        <f t="shared" si="1"/>
        <v>0.973</v>
      </c>
      <c r="G105" s="6">
        <f t="shared" si="2"/>
        <v>16346.4</v>
      </c>
      <c r="H105" s="24">
        <v>202.0</v>
      </c>
      <c r="I105" s="24">
        <v>0.4877</v>
      </c>
      <c r="J105" s="24">
        <v>76.0</v>
      </c>
      <c r="K105" s="24">
        <v>342.0</v>
      </c>
      <c r="L105" s="1">
        <f t="shared" si="3"/>
        <v>266</v>
      </c>
      <c r="M105" s="1">
        <f t="shared" si="4"/>
        <v>126</v>
      </c>
      <c r="N105" s="1">
        <f t="shared" si="5"/>
        <v>0.4789473684</v>
      </c>
      <c r="O105" s="24">
        <v>0.4877</v>
      </c>
      <c r="T105" s="8"/>
      <c r="U105" s="24">
        <v>76.0</v>
      </c>
      <c r="V105" s="1">
        <f t="shared" si="6"/>
        <v>332.5</v>
      </c>
      <c r="W105" s="26">
        <f t="shared" si="7"/>
        <v>42.75</v>
      </c>
      <c r="X105" s="75">
        <f t="shared" si="8"/>
        <v>-210.0707607</v>
      </c>
      <c r="Y105" s="76">
        <f t="shared" si="9"/>
        <v>200.061189</v>
      </c>
      <c r="Z105" s="77">
        <f t="shared" si="10"/>
        <v>200.061189</v>
      </c>
      <c r="AA105" s="78">
        <f t="shared" si="11"/>
        <v>0.473116358</v>
      </c>
      <c r="AB105" s="1">
        <f t="shared" si="12"/>
        <v>0.4761757143</v>
      </c>
      <c r="AC105" s="1">
        <f t="shared" si="13"/>
        <v>34771.46205</v>
      </c>
      <c r="AD105" s="8">
        <f t="shared" si="14"/>
        <v>20862.87723</v>
      </c>
      <c r="AE105" s="75">
        <f t="shared" si="15"/>
        <v>16346.4</v>
      </c>
      <c r="AF105" s="1">
        <f t="shared" si="16"/>
        <v>4516.47723</v>
      </c>
      <c r="AG105" s="6"/>
      <c r="AH105" s="80">
        <f t="shared" si="17"/>
        <v>5793.47119</v>
      </c>
      <c r="AI105" s="81">
        <f t="shared" si="18"/>
        <v>-39393.47119</v>
      </c>
      <c r="AJ105" s="81">
        <f t="shared" si="19"/>
        <v>-15393.47119</v>
      </c>
      <c r="AK105" s="82">
        <f t="shared" si="20"/>
        <v>-15393.47119</v>
      </c>
      <c r="AL105" s="82">
        <f t="shared" si="21"/>
        <v>-21393.47119</v>
      </c>
      <c r="AM105" s="82">
        <f t="shared" si="22"/>
        <v>-34876.99396</v>
      </c>
      <c r="AN105" s="83">
        <f t="shared" si="23"/>
        <v>-10876.99396</v>
      </c>
      <c r="AO105" s="82">
        <f t="shared" si="24"/>
        <v>-10876.99396</v>
      </c>
      <c r="AP105" s="82">
        <f t="shared" si="25"/>
        <v>-16876.99396</v>
      </c>
      <c r="AQ105" s="13"/>
    </row>
    <row r="106" ht="15.75" customHeight="1">
      <c r="A106" s="23" t="s">
        <v>206</v>
      </c>
      <c r="B106" s="23" t="s">
        <v>205</v>
      </c>
      <c r="C106" s="23" t="s">
        <v>43</v>
      </c>
      <c r="D106" s="24">
        <v>2.0</v>
      </c>
      <c r="E106" s="24">
        <v>2000.0</v>
      </c>
      <c r="F106" s="24">
        <f t="shared" si="1"/>
        <v>0.973</v>
      </c>
      <c r="G106" s="6">
        <f t="shared" si="2"/>
        <v>23352</v>
      </c>
      <c r="H106" s="24">
        <v>579.0</v>
      </c>
      <c r="I106" s="24">
        <v>0.411</v>
      </c>
      <c r="J106" s="24">
        <v>107.0</v>
      </c>
      <c r="K106" s="24">
        <v>781.0</v>
      </c>
      <c r="L106" s="1">
        <f t="shared" si="3"/>
        <v>674</v>
      </c>
      <c r="M106" s="1">
        <f t="shared" si="4"/>
        <v>472</v>
      </c>
      <c r="N106" s="1">
        <f t="shared" si="5"/>
        <v>0.6602373887</v>
      </c>
      <c r="O106" s="24">
        <v>0.411</v>
      </c>
      <c r="T106" s="8"/>
      <c r="U106" s="24">
        <v>107.0</v>
      </c>
      <c r="V106" s="1">
        <f t="shared" si="6"/>
        <v>842.5</v>
      </c>
      <c r="W106" s="26">
        <f t="shared" si="7"/>
        <v>22.75</v>
      </c>
      <c r="X106" s="75">
        <f t="shared" si="8"/>
        <v>-532.284559</v>
      </c>
      <c r="Y106" s="76">
        <f t="shared" si="9"/>
        <v>464.1362459</v>
      </c>
      <c r="Z106" s="77">
        <f t="shared" si="10"/>
        <v>464.1362459</v>
      </c>
      <c r="AA106" s="78">
        <f t="shared" si="11"/>
        <v>0.5239005886</v>
      </c>
      <c r="AB106" s="1">
        <f t="shared" si="12"/>
        <v>0.4359850742</v>
      </c>
      <c r="AC106" s="1">
        <f t="shared" si="13"/>
        <v>73860.11359</v>
      </c>
      <c r="AD106" s="8">
        <f t="shared" si="14"/>
        <v>44316.06816</v>
      </c>
      <c r="AE106" s="75">
        <f t="shared" si="15"/>
        <v>23352</v>
      </c>
      <c r="AF106" s="1">
        <f t="shared" si="16"/>
        <v>20964.06816</v>
      </c>
      <c r="AG106" s="6"/>
      <c r="AH106" s="80">
        <f t="shared" si="17"/>
        <v>5304.485069</v>
      </c>
      <c r="AI106" s="81">
        <f t="shared" si="18"/>
        <v>-38904.48507</v>
      </c>
      <c r="AJ106" s="81">
        <f t="shared" si="19"/>
        <v>-14904.48507</v>
      </c>
      <c r="AK106" s="82">
        <f t="shared" si="20"/>
        <v>-14904.48507</v>
      </c>
      <c r="AL106" s="82">
        <f t="shared" si="21"/>
        <v>-20904.48507</v>
      </c>
      <c r="AM106" s="82">
        <f t="shared" si="22"/>
        <v>-17940.41691</v>
      </c>
      <c r="AN106" s="83">
        <f t="shared" si="23"/>
        <v>6059.583087</v>
      </c>
      <c r="AO106" s="82">
        <f t="shared" si="24"/>
        <v>6059.583087</v>
      </c>
      <c r="AP106" s="82">
        <f t="shared" si="25"/>
        <v>59.58308657</v>
      </c>
      <c r="AQ106" s="13"/>
    </row>
    <row r="107" ht="15.75" customHeight="1">
      <c r="A107" s="23" t="s">
        <v>207</v>
      </c>
      <c r="B107" s="23" t="s">
        <v>205</v>
      </c>
      <c r="C107" s="23" t="s">
        <v>52</v>
      </c>
      <c r="D107" s="24">
        <v>1.0</v>
      </c>
      <c r="E107" s="24">
        <v>1700.0</v>
      </c>
      <c r="F107" s="24">
        <f t="shared" si="1"/>
        <v>0.973</v>
      </c>
      <c r="G107" s="6">
        <f t="shared" si="2"/>
        <v>19849.2</v>
      </c>
      <c r="H107" s="24">
        <v>524.0</v>
      </c>
      <c r="I107" s="24">
        <v>0.5041</v>
      </c>
      <c r="J107" s="24">
        <v>162.0</v>
      </c>
      <c r="K107" s="24">
        <v>614.0</v>
      </c>
      <c r="L107" s="1">
        <f t="shared" si="3"/>
        <v>452</v>
      </c>
      <c r="M107" s="1">
        <f t="shared" si="4"/>
        <v>362</v>
      </c>
      <c r="N107" s="1">
        <f t="shared" si="5"/>
        <v>0.7407079646</v>
      </c>
      <c r="O107" s="24">
        <v>0.5041</v>
      </c>
      <c r="T107" s="8"/>
      <c r="U107" s="24">
        <v>162.0</v>
      </c>
      <c r="V107" s="1">
        <f t="shared" si="6"/>
        <v>565</v>
      </c>
      <c r="W107" s="26">
        <f t="shared" si="7"/>
        <v>105.5</v>
      </c>
      <c r="X107" s="75">
        <f t="shared" si="8"/>
        <v>-356.9623452</v>
      </c>
      <c r="Y107" s="76">
        <f t="shared" si="9"/>
        <v>356.3821708</v>
      </c>
      <c r="Z107" s="77">
        <f t="shared" si="10"/>
        <v>356.3821708</v>
      </c>
      <c r="AA107" s="78">
        <f t="shared" si="11"/>
        <v>0.4440392404</v>
      </c>
      <c r="AB107" s="1">
        <f t="shared" si="12"/>
        <v>0.4991873451</v>
      </c>
      <c r="AC107" s="1">
        <f t="shared" si="13"/>
        <v>64934.03645</v>
      </c>
      <c r="AD107" s="8">
        <f t="shared" si="14"/>
        <v>38960.42187</v>
      </c>
      <c r="AE107" s="75">
        <f t="shared" si="15"/>
        <v>19849.2</v>
      </c>
      <c r="AF107" s="1">
        <f t="shared" si="16"/>
        <v>19111.22187</v>
      </c>
      <c r="AG107" s="6"/>
      <c r="AH107" s="80">
        <f t="shared" si="17"/>
        <v>6073.446032</v>
      </c>
      <c r="AI107" s="81">
        <f t="shared" si="18"/>
        <v>-39673.44603</v>
      </c>
      <c r="AJ107" s="81">
        <f t="shared" si="19"/>
        <v>-15673.44603</v>
      </c>
      <c r="AK107" s="82">
        <f t="shared" si="20"/>
        <v>-15673.44603</v>
      </c>
      <c r="AL107" s="82">
        <f t="shared" si="21"/>
        <v>-21673.44603</v>
      </c>
      <c r="AM107" s="82">
        <f t="shared" si="22"/>
        <v>-20562.22417</v>
      </c>
      <c r="AN107" s="83">
        <f t="shared" si="23"/>
        <v>3437.775835</v>
      </c>
      <c r="AO107" s="82">
        <f t="shared" si="24"/>
        <v>3437.775835</v>
      </c>
      <c r="AP107" s="82">
        <f t="shared" si="25"/>
        <v>-2562.224165</v>
      </c>
      <c r="AQ107" s="13"/>
    </row>
    <row r="108" ht="15.75" customHeight="1">
      <c r="A108" s="23" t="s">
        <v>208</v>
      </c>
      <c r="B108" s="23" t="s">
        <v>205</v>
      </c>
      <c r="C108" s="23" t="s">
        <v>52</v>
      </c>
      <c r="D108" s="24">
        <v>2.0</v>
      </c>
      <c r="E108" s="24">
        <v>2500.0</v>
      </c>
      <c r="F108" s="24">
        <f t="shared" si="1"/>
        <v>0.973</v>
      </c>
      <c r="G108" s="6">
        <f t="shared" si="2"/>
        <v>29190</v>
      </c>
      <c r="H108" s="24">
        <v>560.0</v>
      </c>
      <c r="I108" s="24">
        <v>0.2767</v>
      </c>
      <c r="J108" s="24">
        <v>158.0</v>
      </c>
      <c r="K108" s="24">
        <v>906.0</v>
      </c>
      <c r="L108" s="1">
        <f t="shared" si="3"/>
        <v>748</v>
      </c>
      <c r="M108" s="1">
        <f t="shared" si="4"/>
        <v>402</v>
      </c>
      <c r="N108" s="1">
        <f t="shared" si="5"/>
        <v>0.5299465241</v>
      </c>
      <c r="O108" s="24">
        <v>0.2767</v>
      </c>
      <c r="T108" s="8"/>
      <c r="U108" s="24">
        <v>158.0</v>
      </c>
      <c r="V108" s="1">
        <f t="shared" si="6"/>
        <v>935</v>
      </c>
      <c r="W108" s="26">
        <f t="shared" si="7"/>
        <v>64.5</v>
      </c>
      <c r="X108" s="75">
        <f t="shared" si="8"/>
        <v>-590.7252969</v>
      </c>
      <c r="Y108" s="76">
        <f t="shared" si="9"/>
        <v>534.7209376</v>
      </c>
      <c r="Z108" s="77">
        <f t="shared" si="10"/>
        <v>534.7209376</v>
      </c>
      <c r="AA108" s="78">
        <f t="shared" si="11"/>
        <v>0.5029100937</v>
      </c>
      <c r="AB108" s="1">
        <f t="shared" si="12"/>
        <v>0.4525969519</v>
      </c>
      <c r="AC108" s="1">
        <f t="shared" si="13"/>
        <v>88334.76925</v>
      </c>
      <c r="AD108" s="8">
        <f t="shared" si="14"/>
        <v>53000.86155</v>
      </c>
      <c r="AE108" s="75">
        <f t="shared" si="15"/>
        <v>29190</v>
      </c>
      <c r="AF108" s="1">
        <f t="shared" si="16"/>
        <v>23810.86155</v>
      </c>
      <c r="AG108" s="6"/>
      <c r="AH108" s="80">
        <f t="shared" si="17"/>
        <v>5506.596248</v>
      </c>
      <c r="AI108" s="81">
        <f t="shared" si="18"/>
        <v>-39106.59625</v>
      </c>
      <c r="AJ108" s="81">
        <f t="shared" si="19"/>
        <v>-15106.59625</v>
      </c>
      <c r="AK108" s="82">
        <f t="shared" si="20"/>
        <v>-15106.59625</v>
      </c>
      <c r="AL108" s="82">
        <f t="shared" si="21"/>
        <v>-21106.59625</v>
      </c>
      <c r="AM108" s="82">
        <f t="shared" si="22"/>
        <v>-15295.7347</v>
      </c>
      <c r="AN108" s="83">
        <f t="shared" si="23"/>
        <v>8704.265305</v>
      </c>
      <c r="AO108" s="82">
        <f t="shared" si="24"/>
        <v>8704.265305</v>
      </c>
      <c r="AP108" s="82">
        <f t="shared" si="25"/>
        <v>2704.265305</v>
      </c>
      <c r="AQ108" s="13"/>
    </row>
    <row r="109" ht="15.75" customHeight="1">
      <c r="A109" s="23" t="s">
        <v>209</v>
      </c>
      <c r="B109" s="23" t="s">
        <v>210</v>
      </c>
      <c r="C109" s="23" t="s">
        <v>43</v>
      </c>
      <c r="D109" s="24">
        <v>1.0</v>
      </c>
      <c r="E109" s="24">
        <v>1800.0</v>
      </c>
      <c r="F109" s="24">
        <f t="shared" si="1"/>
        <v>0.973</v>
      </c>
      <c r="G109" s="6">
        <f t="shared" si="2"/>
        <v>21016.8</v>
      </c>
      <c r="H109" s="24">
        <v>362.0</v>
      </c>
      <c r="I109" s="24">
        <v>0.3288</v>
      </c>
      <c r="J109" s="24">
        <v>199.0</v>
      </c>
      <c r="K109" s="24">
        <v>432.0</v>
      </c>
      <c r="L109" s="1">
        <f t="shared" si="3"/>
        <v>233</v>
      </c>
      <c r="M109" s="1">
        <f t="shared" si="4"/>
        <v>163</v>
      </c>
      <c r="N109" s="1">
        <f t="shared" si="5"/>
        <v>0.6596566524</v>
      </c>
      <c r="O109" s="24">
        <v>0.3288</v>
      </c>
      <c r="T109" s="8"/>
      <c r="U109" s="24">
        <v>199.0</v>
      </c>
      <c r="V109" s="1">
        <f t="shared" si="6"/>
        <v>291.25</v>
      </c>
      <c r="W109" s="26">
        <f t="shared" si="7"/>
        <v>169.875</v>
      </c>
      <c r="X109" s="75">
        <f t="shared" si="8"/>
        <v>-184.0093505</v>
      </c>
      <c r="Y109" s="76">
        <f t="shared" si="9"/>
        <v>241.4558536</v>
      </c>
      <c r="Z109" s="77">
        <f t="shared" si="10"/>
        <v>241.4558536</v>
      </c>
      <c r="AA109" s="78">
        <f t="shared" si="11"/>
        <v>0.245771171</v>
      </c>
      <c r="AB109" s="1">
        <f t="shared" si="12"/>
        <v>0.6560966953</v>
      </c>
      <c r="AC109" s="1">
        <f t="shared" si="13"/>
        <v>57822.71146</v>
      </c>
      <c r="AD109" s="8">
        <f t="shared" si="14"/>
        <v>34693.62688</v>
      </c>
      <c r="AE109" s="75">
        <f t="shared" si="15"/>
        <v>21016.8</v>
      </c>
      <c r="AF109" s="1">
        <f t="shared" si="16"/>
        <v>13676.82688</v>
      </c>
      <c r="AG109" s="6"/>
      <c r="AH109" s="80">
        <f t="shared" si="17"/>
        <v>7982.509793</v>
      </c>
      <c r="AI109" s="81">
        <f t="shared" si="18"/>
        <v>-41582.50979</v>
      </c>
      <c r="AJ109" s="81">
        <f t="shared" si="19"/>
        <v>-17582.50979</v>
      </c>
      <c r="AK109" s="82">
        <f t="shared" si="20"/>
        <v>-17582.50979</v>
      </c>
      <c r="AL109" s="82">
        <f t="shared" si="21"/>
        <v>-23582.50979</v>
      </c>
      <c r="AM109" s="82">
        <f t="shared" si="22"/>
        <v>-27905.68291</v>
      </c>
      <c r="AN109" s="83">
        <f t="shared" si="23"/>
        <v>-3905.682915</v>
      </c>
      <c r="AO109" s="82">
        <f t="shared" si="24"/>
        <v>-3905.682915</v>
      </c>
      <c r="AP109" s="82">
        <f t="shared" si="25"/>
        <v>-9905.682915</v>
      </c>
      <c r="AQ109" s="13"/>
    </row>
    <row r="110" ht="15.75" customHeight="1">
      <c r="A110" s="23" t="s">
        <v>211</v>
      </c>
      <c r="B110" s="23" t="s">
        <v>210</v>
      </c>
      <c r="C110" s="23" t="s">
        <v>43</v>
      </c>
      <c r="D110" s="24">
        <v>2.0</v>
      </c>
      <c r="E110" s="24">
        <v>2600.0</v>
      </c>
      <c r="F110" s="24">
        <f t="shared" si="1"/>
        <v>0.973</v>
      </c>
      <c r="G110" s="6">
        <f t="shared" si="2"/>
        <v>30357.6</v>
      </c>
      <c r="H110" s="24">
        <v>417.0</v>
      </c>
      <c r="I110" s="24">
        <v>0.5315</v>
      </c>
      <c r="J110" s="24">
        <v>366.0</v>
      </c>
      <c r="K110" s="24">
        <v>594.0</v>
      </c>
      <c r="L110" s="1">
        <f t="shared" si="3"/>
        <v>228</v>
      </c>
      <c r="M110" s="1">
        <f t="shared" si="4"/>
        <v>51</v>
      </c>
      <c r="N110" s="1">
        <f t="shared" si="5"/>
        <v>0.2789473684</v>
      </c>
      <c r="O110" s="24">
        <v>0.5315</v>
      </c>
      <c r="T110" s="8"/>
      <c r="U110" s="24">
        <v>366.0</v>
      </c>
      <c r="V110" s="1">
        <f t="shared" si="6"/>
        <v>285</v>
      </c>
      <c r="W110" s="26">
        <f t="shared" si="7"/>
        <v>337.5</v>
      </c>
      <c r="X110" s="75">
        <f t="shared" si="8"/>
        <v>-180.060652</v>
      </c>
      <c r="Y110" s="76">
        <f t="shared" si="9"/>
        <v>321.9095906</v>
      </c>
      <c r="Z110" s="77">
        <f t="shared" si="10"/>
        <v>366</v>
      </c>
      <c r="AA110" s="78">
        <f t="shared" si="11"/>
        <v>0.1</v>
      </c>
      <c r="AB110" s="1">
        <f t="shared" si="12"/>
        <v>0.77146</v>
      </c>
      <c r="AC110" s="1">
        <f t="shared" si="13"/>
        <v>103059.3414</v>
      </c>
      <c r="AD110" s="8">
        <f t="shared" si="14"/>
        <v>61835.60484</v>
      </c>
      <c r="AE110" s="75">
        <f t="shared" si="15"/>
        <v>30357.6</v>
      </c>
      <c r="AF110" s="1">
        <f t="shared" si="16"/>
        <v>31478.00484</v>
      </c>
      <c r="AG110" s="6"/>
      <c r="AH110" s="80">
        <f t="shared" si="17"/>
        <v>9386.096667</v>
      </c>
      <c r="AI110" s="81">
        <f t="shared" si="18"/>
        <v>-42986.09667</v>
      </c>
      <c r="AJ110" s="81">
        <f t="shared" si="19"/>
        <v>-18986.09667</v>
      </c>
      <c r="AK110" s="82">
        <f t="shared" si="20"/>
        <v>-18986.09667</v>
      </c>
      <c r="AL110" s="82">
        <f t="shared" si="21"/>
        <v>-24986.09667</v>
      </c>
      <c r="AM110" s="82">
        <f t="shared" si="22"/>
        <v>-11508.09183</v>
      </c>
      <c r="AN110" s="83">
        <f t="shared" si="23"/>
        <v>12491.90817</v>
      </c>
      <c r="AO110" s="82">
        <f t="shared" si="24"/>
        <v>12491.90817</v>
      </c>
      <c r="AP110" s="82">
        <f t="shared" si="25"/>
        <v>6491.908173</v>
      </c>
      <c r="AQ110" s="13"/>
    </row>
    <row r="111" ht="15.75" customHeight="1">
      <c r="A111" s="23" t="s">
        <v>212</v>
      </c>
      <c r="B111" s="23" t="s">
        <v>210</v>
      </c>
      <c r="C111" s="23" t="s">
        <v>52</v>
      </c>
      <c r="D111" s="24">
        <v>1.0</v>
      </c>
      <c r="E111" s="24">
        <v>2500.0</v>
      </c>
      <c r="F111" s="24">
        <f t="shared" si="1"/>
        <v>0.973</v>
      </c>
      <c r="G111" s="6">
        <f t="shared" si="2"/>
        <v>29190</v>
      </c>
      <c r="H111" s="24">
        <v>474.0</v>
      </c>
      <c r="I111" s="24">
        <v>0.4274</v>
      </c>
      <c r="J111" s="24">
        <v>333.0</v>
      </c>
      <c r="K111" s="24">
        <v>665.0</v>
      </c>
      <c r="L111" s="1">
        <f t="shared" si="3"/>
        <v>332</v>
      </c>
      <c r="M111" s="1">
        <f t="shared" si="4"/>
        <v>141</v>
      </c>
      <c r="N111" s="1">
        <f t="shared" si="5"/>
        <v>0.4397590361</v>
      </c>
      <c r="O111" s="24">
        <v>0.4274</v>
      </c>
      <c r="T111" s="8"/>
      <c r="U111" s="24">
        <v>333.0</v>
      </c>
      <c r="V111" s="1">
        <f t="shared" si="6"/>
        <v>415</v>
      </c>
      <c r="W111" s="26">
        <f t="shared" si="7"/>
        <v>291.5</v>
      </c>
      <c r="X111" s="75">
        <f t="shared" si="8"/>
        <v>-262.193581</v>
      </c>
      <c r="Y111" s="76">
        <f t="shared" si="9"/>
        <v>368.77186</v>
      </c>
      <c r="Z111" s="77">
        <f t="shared" si="10"/>
        <v>368.77186</v>
      </c>
      <c r="AA111" s="78">
        <f t="shared" si="11"/>
        <v>0.186197253</v>
      </c>
      <c r="AB111" s="1">
        <f t="shared" si="12"/>
        <v>0.703243494</v>
      </c>
      <c r="AC111" s="1">
        <f t="shared" si="13"/>
        <v>94657.79013</v>
      </c>
      <c r="AD111" s="8">
        <f t="shared" si="14"/>
        <v>56794.67408</v>
      </c>
      <c r="AE111" s="75">
        <f t="shared" si="15"/>
        <v>29190</v>
      </c>
      <c r="AF111" s="1">
        <f t="shared" si="16"/>
        <v>27604.67408</v>
      </c>
      <c r="AG111" s="6"/>
      <c r="AH111" s="80">
        <f t="shared" si="17"/>
        <v>8556.129177</v>
      </c>
      <c r="AI111" s="81">
        <f t="shared" si="18"/>
        <v>-42156.12918</v>
      </c>
      <c r="AJ111" s="81">
        <f t="shared" si="19"/>
        <v>-18156.12918</v>
      </c>
      <c r="AK111" s="82">
        <f t="shared" si="20"/>
        <v>-18156.12918</v>
      </c>
      <c r="AL111" s="82">
        <f t="shared" si="21"/>
        <v>-24156.12918</v>
      </c>
      <c r="AM111" s="82">
        <f t="shared" si="22"/>
        <v>-14551.4551</v>
      </c>
      <c r="AN111" s="83">
        <f t="shared" si="23"/>
        <v>9448.544899</v>
      </c>
      <c r="AO111" s="82">
        <f t="shared" si="24"/>
        <v>9448.544899</v>
      </c>
      <c r="AP111" s="82">
        <f t="shared" si="25"/>
        <v>3448.544899</v>
      </c>
      <c r="AQ111" s="13"/>
    </row>
    <row r="112" ht="15.75" customHeight="1">
      <c r="A112" s="23" t="s">
        <v>213</v>
      </c>
      <c r="B112" s="23" t="s">
        <v>42</v>
      </c>
      <c r="C112" s="23" t="s">
        <v>52</v>
      </c>
      <c r="D112" s="24">
        <v>1.0</v>
      </c>
      <c r="E112" s="24">
        <v>1500.0</v>
      </c>
      <c r="F112" s="24">
        <f t="shared" si="1"/>
        <v>0.973</v>
      </c>
      <c r="G112" s="6">
        <f t="shared" si="2"/>
        <v>17514</v>
      </c>
      <c r="H112" s="24">
        <v>146.0</v>
      </c>
      <c r="I112" s="24">
        <v>0.2411</v>
      </c>
      <c r="J112" s="24">
        <v>81.0</v>
      </c>
      <c r="K112" s="24">
        <v>205.0</v>
      </c>
      <c r="L112" s="1">
        <f t="shared" si="3"/>
        <v>124</v>
      </c>
      <c r="M112" s="1">
        <f t="shared" si="4"/>
        <v>65</v>
      </c>
      <c r="N112" s="1">
        <f t="shared" si="5"/>
        <v>0.5193548387</v>
      </c>
      <c r="O112" s="24">
        <v>0.2411</v>
      </c>
      <c r="T112" s="8"/>
      <c r="U112" s="24">
        <v>81.0</v>
      </c>
      <c r="V112" s="1">
        <f t="shared" si="6"/>
        <v>155</v>
      </c>
      <c r="W112" s="26">
        <f t="shared" si="7"/>
        <v>65.5</v>
      </c>
      <c r="X112" s="75">
        <f t="shared" si="8"/>
        <v>-97.92772302</v>
      </c>
      <c r="Y112" s="76">
        <f t="shared" si="9"/>
        <v>116.0473212</v>
      </c>
      <c r="Z112" s="77">
        <f t="shared" si="10"/>
        <v>116.0473212</v>
      </c>
      <c r="AA112" s="78">
        <f t="shared" si="11"/>
        <v>0.3261117497</v>
      </c>
      <c r="AB112" s="1">
        <f t="shared" si="12"/>
        <v>0.5925151613</v>
      </c>
      <c r="AC112" s="1">
        <f t="shared" si="13"/>
        <v>25097.32599</v>
      </c>
      <c r="AD112" s="8">
        <f t="shared" si="14"/>
        <v>15058.3956</v>
      </c>
      <c r="AE112" s="75">
        <f t="shared" si="15"/>
        <v>17514</v>
      </c>
      <c r="AF112" s="1">
        <f t="shared" si="16"/>
        <v>-2455.604404</v>
      </c>
      <c r="AG112" s="6"/>
      <c r="AH112" s="80">
        <f t="shared" si="17"/>
        <v>7208.934462</v>
      </c>
      <c r="AI112" s="81">
        <f t="shared" si="18"/>
        <v>-40808.93446</v>
      </c>
      <c r="AJ112" s="81">
        <f t="shared" si="19"/>
        <v>-16808.93446</v>
      </c>
      <c r="AK112" s="82">
        <f t="shared" si="20"/>
        <v>-16808.93446</v>
      </c>
      <c r="AL112" s="82">
        <f t="shared" si="21"/>
        <v>-22808.93446</v>
      </c>
      <c r="AM112" s="82">
        <f t="shared" si="22"/>
        <v>-43264.53887</v>
      </c>
      <c r="AN112" s="83">
        <f t="shared" si="23"/>
        <v>-19264.53887</v>
      </c>
      <c r="AO112" s="82">
        <f t="shared" si="24"/>
        <v>-19264.53887</v>
      </c>
      <c r="AP112" s="82">
        <f t="shared" si="25"/>
        <v>-25264.53887</v>
      </c>
      <c r="AQ112" s="13"/>
    </row>
    <row r="113" ht="15.75" customHeight="1">
      <c r="A113" s="23" t="s">
        <v>214</v>
      </c>
      <c r="B113" s="23" t="s">
        <v>176</v>
      </c>
      <c r="C113" s="23" t="s">
        <v>43</v>
      </c>
      <c r="D113" s="24">
        <v>1.0</v>
      </c>
      <c r="E113" s="24">
        <v>1700.0</v>
      </c>
      <c r="F113" s="24">
        <f t="shared" si="1"/>
        <v>0.973</v>
      </c>
      <c r="G113" s="6">
        <f t="shared" si="2"/>
        <v>19849.2</v>
      </c>
      <c r="H113" s="24">
        <v>312.0</v>
      </c>
      <c r="I113" s="24">
        <v>0.411</v>
      </c>
      <c r="J113" s="24">
        <v>106.0</v>
      </c>
      <c r="K113" s="24">
        <v>465.0</v>
      </c>
      <c r="L113" s="1">
        <f t="shared" si="3"/>
        <v>359</v>
      </c>
      <c r="M113" s="1">
        <f t="shared" si="4"/>
        <v>206</v>
      </c>
      <c r="N113" s="1">
        <f t="shared" si="5"/>
        <v>0.5590529248</v>
      </c>
      <c r="O113" s="24">
        <v>0.411</v>
      </c>
      <c r="T113" s="8"/>
      <c r="U113" s="24">
        <v>106.0</v>
      </c>
      <c r="V113" s="1">
        <f t="shared" si="6"/>
        <v>448.75</v>
      </c>
      <c r="W113" s="26">
        <f t="shared" si="7"/>
        <v>61.125</v>
      </c>
      <c r="X113" s="75">
        <f t="shared" si="8"/>
        <v>-283.5165529</v>
      </c>
      <c r="Y113" s="76">
        <f t="shared" si="9"/>
        <v>271.7216799</v>
      </c>
      <c r="Z113" s="77">
        <f t="shared" si="10"/>
        <v>271.7216799</v>
      </c>
      <c r="AA113" s="78">
        <f t="shared" si="11"/>
        <v>0.4692962227</v>
      </c>
      <c r="AB113" s="1">
        <f t="shared" si="12"/>
        <v>0.4791989694</v>
      </c>
      <c r="AC113" s="1">
        <f t="shared" si="13"/>
        <v>47526.19338</v>
      </c>
      <c r="AD113" s="8">
        <f t="shared" si="14"/>
        <v>28515.71603</v>
      </c>
      <c r="AE113" s="75">
        <f t="shared" si="15"/>
        <v>19849.2</v>
      </c>
      <c r="AF113" s="1">
        <f t="shared" si="16"/>
        <v>8666.516026</v>
      </c>
      <c r="AG113" s="6"/>
      <c r="AH113" s="80">
        <f t="shared" si="17"/>
        <v>5830.254127</v>
      </c>
      <c r="AI113" s="81">
        <f t="shared" si="18"/>
        <v>-39430.25413</v>
      </c>
      <c r="AJ113" s="81">
        <f t="shared" si="19"/>
        <v>-15430.25413</v>
      </c>
      <c r="AK113" s="82">
        <f t="shared" si="20"/>
        <v>-15430.25413</v>
      </c>
      <c r="AL113" s="82">
        <f t="shared" si="21"/>
        <v>-21430.25413</v>
      </c>
      <c r="AM113" s="82">
        <f t="shared" si="22"/>
        <v>-30763.7381</v>
      </c>
      <c r="AN113" s="83">
        <f t="shared" si="23"/>
        <v>-6763.738101</v>
      </c>
      <c r="AO113" s="82">
        <f t="shared" si="24"/>
        <v>-6763.738101</v>
      </c>
      <c r="AP113" s="82">
        <f t="shared" si="25"/>
        <v>-12763.7381</v>
      </c>
      <c r="AQ113" s="13"/>
    </row>
    <row r="114" ht="15.75" customHeight="1">
      <c r="A114" s="23" t="s">
        <v>215</v>
      </c>
      <c r="B114" s="23" t="s">
        <v>210</v>
      </c>
      <c r="C114" s="23" t="s">
        <v>52</v>
      </c>
      <c r="D114" s="24">
        <v>2.0</v>
      </c>
      <c r="E114" s="24">
        <v>3600.0</v>
      </c>
      <c r="F114" s="24">
        <f t="shared" si="1"/>
        <v>0.973</v>
      </c>
      <c r="G114" s="6">
        <f t="shared" si="2"/>
        <v>42033.6</v>
      </c>
      <c r="H114" s="24">
        <v>491.0</v>
      </c>
      <c r="I114" s="24">
        <v>0.3973</v>
      </c>
      <c r="J114" s="24">
        <v>336.0</v>
      </c>
      <c r="K114" s="24">
        <v>624.0</v>
      </c>
      <c r="L114" s="1">
        <f t="shared" si="3"/>
        <v>288</v>
      </c>
      <c r="M114" s="1">
        <f t="shared" si="4"/>
        <v>155</v>
      </c>
      <c r="N114" s="1">
        <f t="shared" si="5"/>
        <v>0.5305555556</v>
      </c>
      <c r="O114" s="24">
        <v>0.3973</v>
      </c>
      <c r="T114" s="8"/>
      <c r="U114" s="24">
        <v>336.0</v>
      </c>
      <c r="V114" s="1">
        <f t="shared" si="6"/>
        <v>360</v>
      </c>
      <c r="W114" s="26">
        <f t="shared" si="7"/>
        <v>300</v>
      </c>
      <c r="X114" s="75">
        <f t="shared" si="8"/>
        <v>-227.4450341</v>
      </c>
      <c r="Y114" s="76">
        <f t="shared" si="9"/>
        <v>343.464746</v>
      </c>
      <c r="Z114" s="77">
        <f t="shared" si="10"/>
        <v>343.464746</v>
      </c>
      <c r="AA114" s="78">
        <f t="shared" si="11"/>
        <v>0.1207354056</v>
      </c>
      <c r="AB114" s="1">
        <f t="shared" si="12"/>
        <v>0.75505</v>
      </c>
      <c r="AC114" s="1">
        <f t="shared" si="13"/>
        <v>94656.56562</v>
      </c>
      <c r="AD114" s="8">
        <f t="shared" si="14"/>
        <v>56793.93937</v>
      </c>
      <c r="AE114" s="75">
        <f t="shared" si="15"/>
        <v>42033.6</v>
      </c>
      <c r="AF114" s="1">
        <f t="shared" si="16"/>
        <v>14760.33937</v>
      </c>
      <c r="AG114" s="6"/>
      <c r="AH114" s="80">
        <f t="shared" si="17"/>
        <v>9186.441667</v>
      </c>
      <c r="AI114" s="81">
        <f t="shared" si="18"/>
        <v>-42786.44167</v>
      </c>
      <c r="AJ114" s="81">
        <f t="shared" si="19"/>
        <v>-18786.44167</v>
      </c>
      <c r="AK114" s="82">
        <f t="shared" si="20"/>
        <v>-18786.44167</v>
      </c>
      <c r="AL114" s="82">
        <f t="shared" si="21"/>
        <v>-24786.44167</v>
      </c>
      <c r="AM114" s="82">
        <f t="shared" si="22"/>
        <v>-28026.1023</v>
      </c>
      <c r="AN114" s="83">
        <f t="shared" si="23"/>
        <v>-4026.102297</v>
      </c>
      <c r="AO114" s="82">
        <f t="shared" si="24"/>
        <v>-4026.102297</v>
      </c>
      <c r="AP114" s="82">
        <f t="shared" si="25"/>
        <v>-10026.1023</v>
      </c>
      <c r="AQ114" s="13"/>
    </row>
    <row r="115" ht="15.75" customHeight="1">
      <c r="A115" s="23" t="s">
        <v>216</v>
      </c>
      <c r="B115" s="23" t="s">
        <v>217</v>
      </c>
      <c r="C115" s="23" t="s">
        <v>43</v>
      </c>
      <c r="D115" s="24">
        <v>1.0</v>
      </c>
      <c r="E115" s="24">
        <v>1200.0</v>
      </c>
      <c r="F115" s="24">
        <f t="shared" si="1"/>
        <v>0.973</v>
      </c>
      <c r="G115" s="6">
        <f t="shared" si="2"/>
        <v>14011.2</v>
      </c>
      <c r="H115" s="24">
        <v>204.0</v>
      </c>
      <c r="I115" s="24">
        <v>0.7973</v>
      </c>
      <c r="J115" s="24">
        <v>173.0</v>
      </c>
      <c r="K115" s="24">
        <v>395.0</v>
      </c>
      <c r="L115" s="1">
        <f t="shared" si="3"/>
        <v>222</v>
      </c>
      <c r="M115" s="1">
        <f t="shared" si="4"/>
        <v>31</v>
      </c>
      <c r="N115" s="1">
        <f t="shared" si="5"/>
        <v>0.2117117117</v>
      </c>
      <c r="O115" s="24">
        <v>0.7973</v>
      </c>
      <c r="T115" s="8"/>
      <c r="U115" s="24">
        <v>173.0</v>
      </c>
      <c r="V115" s="1">
        <f t="shared" si="6"/>
        <v>277.5</v>
      </c>
      <c r="W115" s="26">
        <f t="shared" si="7"/>
        <v>145.25</v>
      </c>
      <c r="X115" s="75">
        <f t="shared" si="8"/>
        <v>-175.3222138</v>
      </c>
      <c r="Y115" s="76">
        <f t="shared" si="9"/>
        <v>221.7540751</v>
      </c>
      <c r="Z115" s="77">
        <f t="shared" si="10"/>
        <v>221.7540751</v>
      </c>
      <c r="AA115" s="78">
        <f t="shared" si="11"/>
        <v>0.2756903606</v>
      </c>
      <c r="AB115" s="1">
        <f t="shared" si="12"/>
        <v>0.6324186486</v>
      </c>
      <c r="AC115" s="1">
        <f t="shared" si="13"/>
        <v>51188.11556</v>
      </c>
      <c r="AD115" s="8">
        <f t="shared" si="14"/>
        <v>30712.86933</v>
      </c>
      <c r="AE115" s="75">
        <f t="shared" si="15"/>
        <v>14011.2</v>
      </c>
      <c r="AF115" s="1">
        <f t="shared" si="16"/>
        <v>16701.66933</v>
      </c>
      <c r="AG115" s="6"/>
      <c r="AH115" s="80">
        <f t="shared" si="17"/>
        <v>7694.426892</v>
      </c>
      <c r="AI115" s="81">
        <f t="shared" si="18"/>
        <v>-41294.42689</v>
      </c>
      <c r="AJ115" s="81">
        <f t="shared" si="19"/>
        <v>-17294.42689</v>
      </c>
      <c r="AK115" s="82">
        <f t="shared" si="20"/>
        <v>-17294.42689</v>
      </c>
      <c r="AL115" s="82">
        <f t="shared" si="21"/>
        <v>-23294.42689</v>
      </c>
      <c r="AM115" s="82">
        <f t="shared" si="22"/>
        <v>-24592.75756</v>
      </c>
      <c r="AN115" s="83">
        <f t="shared" si="23"/>
        <v>-592.7575588</v>
      </c>
      <c r="AO115" s="82">
        <f t="shared" si="24"/>
        <v>-592.7575588</v>
      </c>
      <c r="AP115" s="82">
        <f t="shared" si="25"/>
        <v>-6592.757559</v>
      </c>
      <c r="AQ115" s="13"/>
    </row>
    <row r="116" ht="15.75" customHeight="1">
      <c r="A116" s="23" t="s">
        <v>218</v>
      </c>
      <c r="B116" s="23" t="s">
        <v>217</v>
      </c>
      <c r="C116" s="23" t="s">
        <v>43</v>
      </c>
      <c r="D116" s="24">
        <v>2.0</v>
      </c>
      <c r="E116" s="24">
        <v>1600.0</v>
      </c>
      <c r="F116" s="24">
        <f t="shared" si="1"/>
        <v>0.973</v>
      </c>
      <c r="G116" s="6">
        <f t="shared" si="2"/>
        <v>18681.6</v>
      </c>
      <c r="H116" s="24">
        <v>245.0</v>
      </c>
      <c r="I116" s="24">
        <v>0.6877</v>
      </c>
      <c r="J116" s="24">
        <v>228.0</v>
      </c>
      <c r="K116" s="24">
        <v>456.0</v>
      </c>
      <c r="L116" s="1">
        <f t="shared" si="3"/>
        <v>228</v>
      </c>
      <c r="M116" s="1">
        <f t="shared" si="4"/>
        <v>17</v>
      </c>
      <c r="N116" s="1">
        <f t="shared" si="5"/>
        <v>0.1596491228</v>
      </c>
      <c r="O116" s="24">
        <v>0.6877</v>
      </c>
      <c r="T116" s="8"/>
      <c r="U116" s="24">
        <v>228.0</v>
      </c>
      <c r="V116" s="1">
        <f t="shared" si="6"/>
        <v>285</v>
      </c>
      <c r="W116" s="26">
        <f t="shared" si="7"/>
        <v>199.5</v>
      </c>
      <c r="X116" s="75">
        <f t="shared" si="8"/>
        <v>-180.060652</v>
      </c>
      <c r="Y116" s="76">
        <f t="shared" si="9"/>
        <v>252.9095906</v>
      </c>
      <c r="Z116" s="77">
        <f t="shared" si="10"/>
        <v>252.9095906</v>
      </c>
      <c r="AA116" s="78">
        <f t="shared" si="11"/>
        <v>0.1874020723</v>
      </c>
      <c r="AB116" s="1">
        <f t="shared" si="12"/>
        <v>0.70229</v>
      </c>
      <c r="AC116" s="1">
        <f t="shared" si="13"/>
        <v>64829.79488</v>
      </c>
      <c r="AD116" s="8">
        <f t="shared" si="14"/>
        <v>38897.87693</v>
      </c>
      <c r="AE116" s="75">
        <f t="shared" si="15"/>
        <v>18681.6</v>
      </c>
      <c r="AF116" s="1">
        <f t="shared" si="16"/>
        <v>20216.27693</v>
      </c>
      <c r="AG116" s="6"/>
      <c r="AH116" s="80">
        <f t="shared" si="17"/>
        <v>8544.528333</v>
      </c>
      <c r="AI116" s="81">
        <f t="shared" si="18"/>
        <v>-42144.52833</v>
      </c>
      <c r="AJ116" s="81">
        <f t="shared" si="19"/>
        <v>-18144.52833</v>
      </c>
      <c r="AK116" s="82">
        <f t="shared" si="20"/>
        <v>-18144.52833</v>
      </c>
      <c r="AL116" s="82">
        <f t="shared" si="21"/>
        <v>-24144.52833</v>
      </c>
      <c r="AM116" s="82">
        <f t="shared" si="22"/>
        <v>-21928.25141</v>
      </c>
      <c r="AN116" s="83">
        <f t="shared" si="23"/>
        <v>2071.748594</v>
      </c>
      <c r="AO116" s="82">
        <f t="shared" si="24"/>
        <v>2071.748594</v>
      </c>
      <c r="AP116" s="82">
        <f t="shared" si="25"/>
        <v>-3928.251406</v>
      </c>
      <c r="AQ116" s="13"/>
    </row>
    <row r="117" ht="15.75" customHeight="1">
      <c r="A117" s="23" t="s">
        <v>219</v>
      </c>
      <c r="B117" s="23" t="s">
        <v>217</v>
      </c>
      <c r="C117" s="23" t="s">
        <v>52</v>
      </c>
      <c r="D117" s="24">
        <v>1.0</v>
      </c>
      <c r="E117" s="24">
        <v>1000.0</v>
      </c>
      <c r="F117" s="24">
        <f t="shared" si="1"/>
        <v>0.973</v>
      </c>
      <c r="G117" s="6">
        <f t="shared" si="2"/>
        <v>11676</v>
      </c>
      <c r="H117" s="24">
        <v>197.0</v>
      </c>
      <c r="I117" s="24">
        <v>0.589</v>
      </c>
      <c r="J117" s="24">
        <v>155.0</v>
      </c>
      <c r="K117" s="24">
        <v>252.0</v>
      </c>
      <c r="L117" s="1">
        <f t="shared" si="3"/>
        <v>97</v>
      </c>
      <c r="M117" s="1">
        <f t="shared" si="4"/>
        <v>42</v>
      </c>
      <c r="N117" s="1">
        <f t="shared" si="5"/>
        <v>0.4463917526</v>
      </c>
      <c r="O117" s="24">
        <v>0.589</v>
      </c>
      <c r="T117" s="8"/>
      <c r="U117" s="24">
        <v>155.0</v>
      </c>
      <c r="V117" s="1">
        <f t="shared" si="6"/>
        <v>121.25</v>
      </c>
      <c r="W117" s="26">
        <f t="shared" si="7"/>
        <v>142.875</v>
      </c>
      <c r="X117" s="75">
        <f t="shared" si="8"/>
        <v>-76.60475107</v>
      </c>
      <c r="Y117" s="76">
        <f t="shared" si="9"/>
        <v>136.5975013</v>
      </c>
      <c r="Z117" s="77">
        <f t="shared" si="10"/>
        <v>155</v>
      </c>
      <c r="AA117" s="78">
        <f t="shared" si="11"/>
        <v>0.1</v>
      </c>
      <c r="AB117" s="1">
        <f t="shared" si="12"/>
        <v>0.77146</v>
      </c>
      <c r="AC117" s="1">
        <f t="shared" si="13"/>
        <v>43645.3495</v>
      </c>
      <c r="AD117" s="8">
        <f t="shared" si="14"/>
        <v>26187.2097</v>
      </c>
      <c r="AE117" s="75">
        <f t="shared" si="15"/>
        <v>11676</v>
      </c>
      <c r="AF117" s="1">
        <f t="shared" si="16"/>
        <v>14511.2097</v>
      </c>
      <c r="AG117" s="6"/>
      <c r="AH117" s="80">
        <f t="shared" si="17"/>
        <v>9386.096667</v>
      </c>
      <c r="AI117" s="81">
        <f t="shared" si="18"/>
        <v>-42986.09667</v>
      </c>
      <c r="AJ117" s="81">
        <f t="shared" si="19"/>
        <v>-18986.09667</v>
      </c>
      <c r="AK117" s="82">
        <f t="shared" si="20"/>
        <v>-18986.09667</v>
      </c>
      <c r="AL117" s="82">
        <f t="shared" si="21"/>
        <v>-24986.09667</v>
      </c>
      <c r="AM117" s="82">
        <f t="shared" si="22"/>
        <v>-28474.88697</v>
      </c>
      <c r="AN117" s="83">
        <f t="shared" si="23"/>
        <v>-4474.886967</v>
      </c>
      <c r="AO117" s="82">
        <f t="shared" si="24"/>
        <v>-4474.886967</v>
      </c>
      <c r="AP117" s="82">
        <f t="shared" si="25"/>
        <v>-10474.88697</v>
      </c>
      <c r="AQ117" s="13"/>
    </row>
    <row r="118" ht="15.75" customHeight="1">
      <c r="A118" s="23" t="s">
        <v>220</v>
      </c>
      <c r="B118" s="23" t="s">
        <v>217</v>
      </c>
      <c r="C118" s="23" t="s">
        <v>52</v>
      </c>
      <c r="D118" s="24">
        <v>2.0</v>
      </c>
      <c r="E118" s="24">
        <v>1500.0</v>
      </c>
      <c r="F118" s="24">
        <f t="shared" si="1"/>
        <v>0.973</v>
      </c>
      <c r="G118" s="6">
        <f t="shared" si="2"/>
        <v>17514</v>
      </c>
      <c r="H118" s="24">
        <v>195.0</v>
      </c>
      <c r="I118" s="24">
        <v>0.6192</v>
      </c>
      <c r="J118" s="24">
        <v>158.0</v>
      </c>
      <c r="K118" s="24">
        <v>236.0</v>
      </c>
      <c r="L118" s="1">
        <f t="shared" si="3"/>
        <v>78</v>
      </c>
      <c r="M118" s="1">
        <f t="shared" si="4"/>
        <v>37</v>
      </c>
      <c r="N118" s="1">
        <f t="shared" si="5"/>
        <v>0.4794871795</v>
      </c>
      <c r="O118" s="24">
        <v>0.6192</v>
      </c>
      <c r="T118" s="8"/>
      <c r="U118" s="24">
        <v>158.0</v>
      </c>
      <c r="V118" s="1">
        <f t="shared" si="6"/>
        <v>97.5</v>
      </c>
      <c r="W118" s="26">
        <f t="shared" si="7"/>
        <v>148.25</v>
      </c>
      <c r="X118" s="75">
        <f t="shared" si="8"/>
        <v>-61.59969674</v>
      </c>
      <c r="Y118" s="76">
        <f t="shared" si="9"/>
        <v>126.521702</v>
      </c>
      <c r="Z118" s="77">
        <f t="shared" si="10"/>
        <v>158</v>
      </c>
      <c r="AA118" s="78">
        <f t="shared" si="11"/>
        <v>0.1</v>
      </c>
      <c r="AB118" s="1">
        <f t="shared" si="12"/>
        <v>0.77146</v>
      </c>
      <c r="AC118" s="1">
        <f t="shared" si="13"/>
        <v>44490.0982</v>
      </c>
      <c r="AD118" s="8">
        <f t="shared" si="14"/>
        <v>26694.05892</v>
      </c>
      <c r="AE118" s="75">
        <f t="shared" si="15"/>
        <v>17514</v>
      </c>
      <c r="AF118" s="1">
        <f t="shared" si="16"/>
        <v>9180.05892</v>
      </c>
      <c r="AG118" s="6"/>
      <c r="AH118" s="80">
        <f t="shared" si="17"/>
        <v>9386.096667</v>
      </c>
      <c r="AI118" s="81">
        <f t="shared" si="18"/>
        <v>-42986.09667</v>
      </c>
      <c r="AJ118" s="81">
        <f t="shared" si="19"/>
        <v>-18986.09667</v>
      </c>
      <c r="AK118" s="82">
        <f t="shared" si="20"/>
        <v>-18986.09667</v>
      </c>
      <c r="AL118" s="82">
        <f t="shared" si="21"/>
        <v>-24986.09667</v>
      </c>
      <c r="AM118" s="82">
        <f t="shared" si="22"/>
        <v>-33806.03775</v>
      </c>
      <c r="AN118" s="83">
        <f t="shared" si="23"/>
        <v>-9806.037747</v>
      </c>
      <c r="AO118" s="82">
        <f t="shared" si="24"/>
        <v>-9806.037747</v>
      </c>
      <c r="AP118" s="82">
        <f t="shared" si="25"/>
        <v>-15806.03775</v>
      </c>
      <c r="AQ118" s="13"/>
    </row>
    <row r="119" ht="15.75" customHeight="1">
      <c r="A119" s="23" t="s">
        <v>221</v>
      </c>
      <c r="B119" s="23" t="s">
        <v>222</v>
      </c>
      <c r="C119" s="23" t="s">
        <v>43</v>
      </c>
      <c r="D119" s="24">
        <v>1.0</v>
      </c>
      <c r="E119" s="24">
        <v>750.0</v>
      </c>
      <c r="F119" s="24">
        <f t="shared" si="1"/>
        <v>0.973</v>
      </c>
      <c r="G119" s="6">
        <f t="shared" si="2"/>
        <v>8757</v>
      </c>
      <c r="H119" s="24">
        <v>124.0</v>
      </c>
      <c r="I119" s="24">
        <v>0.4548</v>
      </c>
      <c r="J119" s="24">
        <v>89.0</v>
      </c>
      <c r="K119" s="24">
        <v>155.0</v>
      </c>
      <c r="L119" s="1">
        <f t="shared" si="3"/>
        <v>66</v>
      </c>
      <c r="M119" s="1">
        <f t="shared" si="4"/>
        <v>35</v>
      </c>
      <c r="N119" s="1">
        <f t="shared" si="5"/>
        <v>0.5242424242</v>
      </c>
      <c r="O119" s="24">
        <v>0.4548</v>
      </c>
      <c r="T119" s="8"/>
      <c r="U119" s="24">
        <v>89.0</v>
      </c>
      <c r="V119" s="1">
        <f t="shared" si="6"/>
        <v>82.5</v>
      </c>
      <c r="W119" s="26">
        <f t="shared" si="7"/>
        <v>80.75</v>
      </c>
      <c r="X119" s="75">
        <f t="shared" si="8"/>
        <v>-52.12282032</v>
      </c>
      <c r="Y119" s="76">
        <f t="shared" si="9"/>
        <v>84.71067096</v>
      </c>
      <c r="Z119" s="77">
        <f t="shared" si="10"/>
        <v>89</v>
      </c>
      <c r="AA119" s="78">
        <f t="shared" si="11"/>
        <v>0.1</v>
      </c>
      <c r="AB119" s="1">
        <f t="shared" si="12"/>
        <v>0.77146</v>
      </c>
      <c r="AC119" s="1">
        <f t="shared" si="13"/>
        <v>25060.8781</v>
      </c>
      <c r="AD119" s="8">
        <f t="shared" si="14"/>
        <v>15036.52686</v>
      </c>
      <c r="AE119" s="75">
        <f t="shared" si="15"/>
        <v>8757</v>
      </c>
      <c r="AF119" s="1">
        <f t="shared" si="16"/>
        <v>6279.52686</v>
      </c>
      <c r="AG119" s="6"/>
      <c r="AH119" s="80">
        <f t="shared" si="17"/>
        <v>9386.096667</v>
      </c>
      <c r="AI119" s="81">
        <f t="shared" si="18"/>
        <v>-42986.09667</v>
      </c>
      <c r="AJ119" s="81">
        <f t="shared" si="19"/>
        <v>-18986.09667</v>
      </c>
      <c r="AK119" s="82">
        <f t="shared" si="20"/>
        <v>-18986.09667</v>
      </c>
      <c r="AL119" s="82">
        <f t="shared" si="21"/>
        <v>-24986.09667</v>
      </c>
      <c r="AM119" s="82">
        <f t="shared" si="22"/>
        <v>-36706.56981</v>
      </c>
      <c r="AN119" s="83">
        <f t="shared" si="23"/>
        <v>-12706.56981</v>
      </c>
      <c r="AO119" s="82">
        <f t="shared" si="24"/>
        <v>-12706.56981</v>
      </c>
      <c r="AP119" s="82">
        <f t="shared" si="25"/>
        <v>-18706.56981</v>
      </c>
      <c r="AQ119" s="13"/>
    </row>
    <row r="120" ht="15.75" customHeight="1">
      <c r="A120" s="23" t="s">
        <v>223</v>
      </c>
      <c r="B120" s="23" t="s">
        <v>222</v>
      </c>
      <c r="C120" s="23" t="s">
        <v>43</v>
      </c>
      <c r="D120" s="24">
        <v>2.0</v>
      </c>
      <c r="E120" s="24">
        <v>1040.0</v>
      </c>
      <c r="F120" s="24">
        <f t="shared" si="1"/>
        <v>0.973</v>
      </c>
      <c r="G120" s="6">
        <f t="shared" si="2"/>
        <v>12143.04</v>
      </c>
      <c r="H120" s="24">
        <v>156.0</v>
      </c>
      <c r="I120" s="24">
        <v>0.4877</v>
      </c>
      <c r="J120" s="24">
        <v>115.0</v>
      </c>
      <c r="K120" s="24">
        <v>179.0</v>
      </c>
      <c r="L120" s="1">
        <f t="shared" si="3"/>
        <v>64</v>
      </c>
      <c r="M120" s="1">
        <f t="shared" si="4"/>
        <v>41</v>
      </c>
      <c r="N120" s="1">
        <f t="shared" si="5"/>
        <v>0.6125</v>
      </c>
      <c r="O120" s="24">
        <v>0.4877</v>
      </c>
      <c r="T120" s="8"/>
      <c r="U120" s="24">
        <v>115.0</v>
      </c>
      <c r="V120" s="1">
        <f t="shared" si="6"/>
        <v>80</v>
      </c>
      <c r="W120" s="26">
        <f t="shared" si="7"/>
        <v>107</v>
      </c>
      <c r="X120" s="75">
        <f t="shared" si="8"/>
        <v>-50.54334091</v>
      </c>
      <c r="Y120" s="76">
        <f t="shared" si="9"/>
        <v>96.49216578</v>
      </c>
      <c r="Z120" s="77">
        <f t="shared" si="10"/>
        <v>115</v>
      </c>
      <c r="AA120" s="78">
        <f t="shared" si="11"/>
        <v>0.1</v>
      </c>
      <c r="AB120" s="1">
        <f t="shared" si="12"/>
        <v>0.77146</v>
      </c>
      <c r="AC120" s="1">
        <f t="shared" si="13"/>
        <v>32382.0335</v>
      </c>
      <c r="AD120" s="8">
        <f t="shared" si="14"/>
        <v>19429.2201</v>
      </c>
      <c r="AE120" s="75">
        <f t="shared" si="15"/>
        <v>12143.04</v>
      </c>
      <c r="AF120" s="1">
        <f t="shared" si="16"/>
        <v>7286.1801</v>
      </c>
      <c r="AG120" s="6"/>
      <c r="AH120" s="80">
        <f t="shared" si="17"/>
        <v>9386.096667</v>
      </c>
      <c r="AI120" s="81">
        <f t="shared" si="18"/>
        <v>-42986.09667</v>
      </c>
      <c r="AJ120" s="81">
        <f t="shared" si="19"/>
        <v>-18986.09667</v>
      </c>
      <c r="AK120" s="82">
        <f t="shared" si="20"/>
        <v>-18986.09667</v>
      </c>
      <c r="AL120" s="82">
        <f t="shared" si="21"/>
        <v>-24986.09667</v>
      </c>
      <c r="AM120" s="82">
        <f t="shared" si="22"/>
        <v>-35699.91657</v>
      </c>
      <c r="AN120" s="83">
        <f t="shared" si="23"/>
        <v>-11699.91657</v>
      </c>
      <c r="AO120" s="82">
        <f t="shared" si="24"/>
        <v>-11699.91657</v>
      </c>
      <c r="AP120" s="82">
        <f t="shared" si="25"/>
        <v>-17699.91657</v>
      </c>
      <c r="AQ120" s="13"/>
    </row>
    <row r="121" ht="15.75" customHeight="1">
      <c r="A121" s="23" t="s">
        <v>224</v>
      </c>
      <c r="B121" s="23" t="s">
        <v>222</v>
      </c>
      <c r="C121" s="23" t="s">
        <v>52</v>
      </c>
      <c r="D121" s="24">
        <v>1.0</v>
      </c>
      <c r="E121" s="24">
        <v>900.0</v>
      </c>
      <c r="F121" s="24">
        <f t="shared" si="1"/>
        <v>0.973</v>
      </c>
      <c r="G121" s="6">
        <f t="shared" si="2"/>
        <v>10508.4</v>
      </c>
      <c r="H121" s="24">
        <v>256.0</v>
      </c>
      <c r="I121" s="24">
        <v>0.4795</v>
      </c>
      <c r="J121" s="24">
        <v>152.0</v>
      </c>
      <c r="K121" s="24">
        <v>300.0</v>
      </c>
      <c r="L121" s="1">
        <f t="shared" si="3"/>
        <v>148</v>
      </c>
      <c r="M121" s="1">
        <f t="shared" si="4"/>
        <v>104</v>
      </c>
      <c r="N121" s="1">
        <f t="shared" si="5"/>
        <v>0.6621621622</v>
      </c>
      <c r="O121" s="24">
        <v>0.4795</v>
      </c>
      <c r="T121" s="8"/>
      <c r="U121" s="24">
        <v>152.0</v>
      </c>
      <c r="V121" s="1">
        <f t="shared" si="6"/>
        <v>185</v>
      </c>
      <c r="W121" s="26">
        <f t="shared" si="7"/>
        <v>133.5</v>
      </c>
      <c r="X121" s="75">
        <f t="shared" si="8"/>
        <v>-116.8814759</v>
      </c>
      <c r="Y121" s="76">
        <f t="shared" si="9"/>
        <v>166.1693834</v>
      </c>
      <c r="Z121" s="77">
        <f t="shared" si="10"/>
        <v>166.1693834</v>
      </c>
      <c r="AA121" s="78">
        <f t="shared" si="11"/>
        <v>0.1765912615</v>
      </c>
      <c r="AB121" s="1">
        <f t="shared" si="12"/>
        <v>0.7108456757</v>
      </c>
      <c r="AC121" s="1">
        <f t="shared" si="13"/>
        <v>43114.08747</v>
      </c>
      <c r="AD121" s="8">
        <f t="shared" si="14"/>
        <v>25868.45248</v>
      </c>
      <c r="AE121" s="75">
        <f t="shared" si="15"/>
        <v>10508.4</v>
      </c>
      <c r="AF121" s="1">
        <f t="shared" si="16"/>
        <v>15360.05248</v>
      </c>
      <c r="AG121" s="6"/>
      <c r="AH121" s="80">
        <f t="shared" si="17"/>
        <v>8648.622387</v>
      </c>
      <c r="AI121" s="81">
        <f t="shared" si="18"/>
        <v>-42248.62239</v>
      </c>
      <c r="AJ121" s="81">
        <f t="shared" si="19"/>
        <v>-18248.62239</v>
      </c>
      <c r="AK121" s="82">
        <f t="shared" si="20"/>
        <v>-18248.62239</v>
      </c>
      <c r="AL121" s="82">
        <f t="shared" si="21"/>
        <v>-24248.62239</v>
      </c>
      <c r="AM121" s="82">
        <f t="shared" si="22"/>
        <v>-26888.5699</v>
      </c>
      <c r="AN121" s="83">
        <f t="shared" si="23"/>
        <v>-2888.569903</v>
      </c>
      <c r="AO121" s="82">
        <f t="shared" si="24"/>
        <v>-2888.569903</v>
      </c>
      <c r="AP121" s="82">
        <f t="shared" si="25"/>
        <v>-8888.569903</v>
      </c>
      <c r="AQ121" s="13"/>
    </row>
    <row r="122" ht="15.75" customHeight="1">
      <c r="A122" s="23" t="s">
        <v>225</v>
      </c>
      <c r="B122" s="23" t="s">
        <v>222</v>
      </c>
      <c r="C122" s="23" t="s">
        <v>52</v>
      </c>
      <c r="D122" s="24">
        <v>2.0</v>
      </c>
      <c r="E122" s="24">
        <v>1400.0</v>
      </c>
      <c r="F122" s="24">
        <f t="shared" si="1"/>
        <v>0.973</v>
      </c>
      <c r="G122" s="6">
        <f t="shared" si="2"/>
        <v>16346.4</v>
      </c>
      <c r="H122" s="24">
        <v>284.0</v>
      </c>
      <c r="I122" s="24">
        <v>0.4932</v>
      </c>
      <c r="J122" s="24">
        <v>175.0</v>
      </c>
      <c r="K122" s="24">
        <v>368.0</v>
      </c>
      <c r="L122" s="1">
        <f t="shared" si="3"/>
        <v>193</v>
      </c>
      <c r="M122" s="1">
        <f t="shared" si="4"/>
        <v>109</v>
      </c>
      <c r="N122" s="1">
        <f t="shared" si="5"/>
        <v>0.5518134715</v>
      </c>
      <c r="O122" s="24">
        <v>0.4932</v>
      </c>
      <c r="T122" s="8"/>
      <c r="U122" s="24">
        <v>175.0</v>
      </c>
      <c r="V122" s="1">
        <f t="shared" si="6"/>
        <v>241.25</v>
      </c>
      <c r="W122" s="26">
        <f t="shared" si="7"/>
        <v>150.875</v>
      </c>
      <c r="X122" s="75">
        <f t="shared" si="8"/>
        <v>-152.4197624</v>
      </c>
      <c r="Y122" s="76">
        <f t="shared" si="9"/>
        <v>205.0857499</v>
      </c>
      <c r="Z122" s="77">
        <f t="shared" si="10"/>
        <v>205.0857499</v>
      </c>
      <c r="AA122" s="78">
        <f t="shared" si="11"/>
        <v>0.2247077718</v>
      </c>
      <c r="AB122" s="1">
        <f t="shared" si="12"/>
        <v>0.6727662694</v>
      </c>
      <c r="AC122" s="1">
        <f t="shared" si="13"/>
        <v>50360.79284</v>
      </c>
      <c r="AD122" s="8">
        <f t="shared" si="14"/>
        <v>30216.4757</v>
      </c>
      <c r="AE122" s="75">
        <f t="shared" si="15"/>
        <v>16346.4</v>
      </c>
      <c r="AF122" s="1">
        <f t="shared" si="16"/>
        <v>13870.0757</v>
      </c>
      <c r="AG122" s="6"/>
      <c r="AH122" s="80">
        <f t="shared" si="17"/>
        <v>8185.322945</v>
      </c>
      <c r="AI122" s="81">
        <f t="shared" si="18"/>
        <v>-41785.32294</v>
      </c>
      <c r="AJ122" s="81">
        <f t="shared" si="19"/>
        <v>-17785.32294</v>
      </c>
      <c r="AK122" s="82">
        <f t="shared" si="20"/>
        <v>-17785.32294</v>
      </c>
      <c r="AL122" s="82">
        <f t="shared" si="21"/>
        <v>-23785.32294</v>
      </c>
      <c r="AM122" s="82">
        <f t="shared" si="22"/>
        <v>-27915.24724</v>
      </c>
      <c r="AN122" s="83">
        <f t="shared" si="23"/>
        <v>-3915.247242</v>
      </c>
      <c r="AO122" s="82">
        <f t="shared" si="24"/>
        <v>-3915.247242</v>
      </c>
      <c r="AP122" s="82">
        <f t="shared" si="25"/>
        <v>-9915.247242</v>
      </c>
      <c r="AQ122" s="13"/>
    </row>
    <row r="123" ht="15.75" customHeight="1">
      <c r="A123" s="23" t="s">
        <v>226</v>
      </c>
      <c r="B123" s="23" t="s">
        <v>227</v>
      </c>
      <c r="C123" s="23" t="s">
        <v>43</v>
      </c>
      <c r="D123" s="24">
        <v>1.0</v>
      </c>
      <c r="E123" s="24">
        <v>825.0</v>
      </c>
      <c r="F123" s="24">
        <f t="shared" si="1"/>
        <v>0.973</v>
      </c>
      <c r="G123" s="6">
        <f t="shared" si="2"/>
        <v>9632.7</v>
      </c>
      <c r="H123" s="24">
        <v>128.0</v>
      </c>
      <c r="I123" s="24">
        <v>0.3616</v>
      </c>
      <c r="J123" s="24">
        <v>77.0</v>
      </c>
      <c r="K123" s="24">
        <v>161.0</v>
      </c>
      <c r="L123" s="1">
        <f t="shared" si="3"/>
        <v>84</v>
      </c>
      <c r="M123" s="1">
        <f t="shared" si="4"/>
        <v>51</v>
      </c>
      <c r="N123" s="1">
        <f t="shared" si="5"/>
        <v>0.5857142857</v>
      </c>
      <c r="O123" s="24">
        <v>0.3616</v>
      </c>
      <c r="T123" s="8"/>
      <c r="U123" s="24">
        <v>77.0</v>
      </c>
      <c r="V123" s="1">
        <f t="shared" si="6"/>
        <v>105</v>
      </c>
      <c r="W123" s="26">
        <f t="shared" si="7"/>
        <v>66.5</v>
      </c>
      <c r="X123" s="75">
        <f t="shared" si="8"/>
        <v>-66.33813495</v>
      </c>
      <c r="Y123" s="76">
        <f t="shared" si="9"/>
        <v>89.67721759</v>
      </c>
      <c r="Z123" s="77">
        <f t="shared" si="10"/>
        <v>89.67721759</v>
      </c>
      <c r="AA123" s="78">
        <f t="shared" si="11"/>
        <v>0.2207354056</v>
      </c>
      <c r="AB123" s="1">
        <f t="shared" si="12"/>
        <v>0.67591</v>
      </c>
      <c r="AC123" s="1">
        <f t="shared" si="13"/>
        <v>22124.01077</v>
      </c>
      <c r="AD123" s="8">
        <f t="shared" si="14"/>
        <v>13274.40646</v>
      </c>
      <c r="AE123" s="75">
        <f t="shared" si="15"/>
        <v>9632.7</v>
      </c>
      <c r="AF123" s="1">
        <f t="shared" si="16"/>
        <v>3641.706463</v>
      </c>
      <c r="AG123" s="6"/>
      <c r="AH123" s="80">
        <f t="shared" si="17"/>
        <v>8223.571667</v>
      </c>
      <c r="AI123" s="81">
        <f t="shared" si="18"/>
        <v>-41823.57167</v>
      </c>
      <c r="AJ123" s="81">
        <f t="shared" si="19"/>
        <v>-17823.57167</v>
      </c>
      <c r="AK123" s="82">
        <f t="shared" si="20"/>
        <v>-17823.57167</v>
      </c>
      <c r="AL123" s="82">
        <f t="shared" si="21"/>
        <v>-23823.57167</v>
      </c>
      <c r="AM123" s="82">
        <f t="shared" si="22"/>
        <v>-38181.8652</v>
      </c>
      <c r="AN123" s="83">
        <f t="shared" si="23"/>
        <v>-14181.8652</v>
      </c>
      <c r="AO123" s="82">
        <f t="shared" si="24"/>
        <v>-14181.8652</v>
      </c>
      <c r="AP123" s="82">
        <f t="shared" si="25"/>
        <v>-20181.8652</v>
      </c>
      <c r="AQ123" s="13"/>
    </row>
    <row r="124" ht="15.75" customHeight="1">
      <c r="A124" s="23" t="s">
        <v>228</v>
      </c>
      <c r="B124" s="23" t="s">
        <v>229</v>
      </c>
      <c r="C124" s="23" t="s">
        <v>43</v>
      </c>
      <c r="D124" s="24">
        <v>2.0</v>
      </c>
      <c r="E124" s="24">
        <v>2700.0</v>
      </c>
      <c r="F124" s="24">
        <f t="shared" si="1"/>
        <v>0.973</v>
      </c>
      <c r="G124" s="6">
        <f t="shared" si="2"/>
        <v>31525.2</v>
      </c>
      <c r="H124" s="24">
        <v>337.0</v>
      </c>
      <c r="I124" s="24">
        <v>0.4219</v>
      </c>
      <c r="J124" s="24">
        <v>157.0</v>
      </c>
      <c r="K124" s="24">
        <v>526.0</v>
      </c>
      <c r="L124" s="1">
        <f t="shared" si="3"/>
        <v>369</v>
      </c>
      <c r="M124" s="1">
        <f t="shared" si="4"/>
        <v>180</v>
      </c>
      <c r="N124" s="1">
        <f t="shared" si="5"/>
        <v>0.4902439024</v>
      </c>
      <c r="O124" s="24">
        <v>0.4219</v>
      </c>
      <c r="T124" s="8"/>
      <c r="U124" s="24">
        <v>157.0</v>
      </c>
      <c r="V124" s="1">
        <f t="shared" si="6"/>
        <v>461.25</v>
      </c>
      <c r="W124" s="26">
        <f t="shared" si="7"/>
        <v>110.875</v>
      </c>
      <c r="X124" s="75">
        <f t="shared" si="8"/>
        <v>-291.41395</v>
      </c>
      <c r="Y124" s="76">
        <f t="shared" si="9"/>
        <v>303.3142058</v>
      </c>
      <c r="Z124" s="77">
        <f t="shared" si="10"/>
        <v>303.3142058</v>
      </c>
      <c r="AA124" s="78">
        <f t="shared" si="11"/>
        <v>0.4172123704</v>
      </c>
      <c r="AB124" s="1">
        <f t="shared" si="12"/>
        <v>0.5204181301</v>
      </c>
      <c r="AC124" s="1">
        <f t="shared" si="13"/>
        <v>57615.32732</v>
      </c>
      <c r="AD124" s="8">
        <f t="shared" si="14"/>
        <v>34569.19639</v>
      </c>
      <c r="AE124" s="75">
        <f t="shared" si="15"/>
        <v>31525.2</v>
      </c>
      <c r="AF124" s="1">
        <f t="shared" si="16"/>
        <v>3043.996391</v>
      </c>
      <c r="AG124" s="6"/>
      <c r="AH124" s="80">
        <f t="shared" si="17"/>
        <v>6331.753916</v>
      </c>
      <c r="AI124" s="81">
        <f t="shared" si="18"/>
        <v>-39931.75392</v>
      </c>
      <c r="AJ124" s="81">
        <f t="shared" si="19"/>
        <v>-15931.75392</v>
      </c>
      <c r="AK124" s="82">
        <f t="shared" si="20"/>
        <v>-15931.75392</v>
      </c>
      <c r="AL124" s="82">
        <f t="shared" si="21"/>
        <v>-21931.75392</v>
      </c>
      <c r="AM124" s="82">
        <f t="shared" si="22"/>
        <v>-36887.75753</v>
      </c>
      <c r="AN124" s="83">
        <f t="shared" si="23"/>
        <v>-12887.75753</v>
      </c>
      <c r="AO124" s="82">
        <f t="shared" si="24"/>
        <v>-12887.75753</v>
      </c>
      <c r="AP124" s="82">
        <f t="shared" si="25"/>
        <v>-18887.75753</v>
      </c>
      <c r="AQ124" s="13"/>
    </row>
    <row r="125" ht="15.75" customHeight="1">
      <c r="A125" s="23" t="s">
        <v>230</v>
      </c>
      <c r="B125" s="23" t="s">
        <v>227</v>
      </c>
      <c r="C125" s="23" t="s">
        <v>43</v>
      </c>
      <c r="D125" s="24">
        <v>2.0</v>
      </c>
      <c r="E125" s="24">
        <v>1300.0</v>
      </c>
      <c r="F125" s="24">
        <f t="shared" si="1"/>
        <v>0.973</v>
      </c>
      <c r="G125" s="6">
        <f t="shared" si="2"/>
        <v>15178.8</v>
      </c>
      <c r="H125" s="24">
        <v>139.0</v>
      </c>
      <c r="I125" s="24">
        <v>0.7425</v>
      </c>
      <c r="J125" s="24">
        <v>125.0</v>
      </c>
      <c r="K125" s="24">
        <v>170.0</v>
      </c>
      <c r="L125" s="1">
        <f t="shared" si="3"/>
        <v>45</v>
      </c>
      <c r="M125" s="1">
        <f t="shared" si="4"/>
        <v>14</v>
      </c>
      <c r="N125" s="1">
        <f t="shared" si="5"/>
        <v>0.3488888889</v>
      </c>
      <c r="O125" s="24">
        <v>0.7425</v>
      </c>
      <c r="T125" s="8"/>
      <c r="U125" s="24">
        <v>125.0</v>
      </c>
      <c r="V125" s="1">
        <f t="shared" si="6"/>
        <v>56.25</v>
      </c>
      <c r="W125" s="26">
        <f t="shared" si="7"/>
        <v>119.375</v>
      </c>
      <c r="X125" s="75">
        <f t="shared" si="8"/>
        <v>-35.53828658</v>
      </c>
      <c r="Y125" s="76">
        <f t="shared" si="9"/>
        <v>89.91636657</v>
      </c>
      <c r="Z125" s="77">
        <f t="shared" si="10"/>
        <v>125</v>
      </c>
      <c r="AA125" s="78">
        <f t="shared" si="11"/>
        <v>0.1</v>
      </c>
      <c r="AB125" s="1">
        <f t="shared" si="12"/>
        <v>0.77146</v>
      </c>
      <c r="AC125" s="1">
        <f t="shared" si="13"/>
        <v>35197.8625</v>
      </c>
      <c r="AD125" s="8">
        <f t="shared" si="14"/>
        <v>21118.7175</v>
      </c>
      <c r="AE125" s="75">
        <f t="shared" si="15"/>
        <v>15178.8</v>
      </c>
      <c r="AF125" s="1">
        <f t="shared" si="16"/>
        <v>5939.9175</v>
      </c>
      <c r="AG125" s="6"/>
      <c r="AH125" s="80">
        <f t="shared" si="17"/>
        <v>9386.096667</v>
      </c>
      <c r="AI125" s="81">
        <f t="shared" si="18"/>
        <v>-42986.09667</v>
      </c>
      <c r="AJ125" s="81">
        <f t="shared" si="19"/>
        <v>-18986.09667</v>
      </c>
      <c r="AK125" s="82">
        <f t="shared" si="20"/>
        <v>-18986.09667</v>
      </c>
      <c r="AL125" s="82">
        <f t="shared" si="21"/>
        <v>-24986.09667</v>
      </c>
      <c r="AM125" s="82">
        <f t="shared" si="22"/>
        <v>-37046.17917</v>
      </c>
      <c r="AN125" s="83">
        <f t="shared" si="23"/>
        <v>-13046.17917</v>
      </c>
      <c r="AO125" s="82">
        <f t="shared" si="24"/>
        <v>-13046.17917</v>
      </c>
      <c r="AP125" s="82">
        <f t="shared" si="25"/>
        <v>-19046.17917</v>
      </c>
      <c r="AQ125" s="13"/>
    </row>
    <row r="126" ht="15.75" customHeight="1">
      <c r="A126" s="23" t="s">
        <v>231</v>
      </c>
      <c r="B126" s="23" t="s">
        <v>227</v>
      </c>
      <c r="C126" s="23" t="s">
        <v>52</v>
      </c>
      <c r="D126" s="24">
        <v>1.0</v>
      </c>
      <c r="E126" s="24">
        <v>1000.0</v>
      </c>
      <c r="F126" s="24">
        <f t="shared" si="1"/>
        <v>0.973</v>
      </c>
      <c r="G126" s="6">
        <f t="shared" si="2"/>
        <v>11676</v>
      </c>
      <c r="H126" s="24">
        <v>240.0</v>
      </c>
      <c r="I126" s="24">
        <v>0.3699</v>
      </c>
      <c r="J126" s="24">
        <v>140.0</v>
      </c>
      <c r="K126" s="24">
        <v>288.0</v>
      </c>
      <c r="L126" s="1">
        <f t="shared" si="3"/>
        <v>148</v>
      </c>
      <c r="M126" s="1">
        <f t="shared" si="4"/>
        <v>100</v>
      </c>
      <c r="N126" s="1">
        <f t="shared" si="5"/>
        <v>0.6405405405</v>
      </c>
      <c r="O126" s="24">
        <v>0.3699</v>
      </c>
      <c r="T126" s="8"/>
      <c r="U126" s="24">
        <v>140.0</v>
      </c>
      <c r="V126" s="1">
        <f t="shared" si="6"/>
        <v>185</v>
      </c>
      <c r="W126" s="26">
        <f t="shared" si="7"/>
        <v>121.5</v>
      </c>
      <c r="X126" s="75">
        <f t="shared" si="8"/>
        <v>-116.8814759</v>
      </c>
      <c r="Y126" s="76">
        <f t="shared" si="9"/>
        <v>160.1693834</v>
      </c>
      <c r="Z126" s="77">
        <f t="shared" si="10"/>
        <v>160.1693834</v>
      </c>
      <c r="AA126" s="78">
        <f t="shared" si="11"/>
        <v>0.2090236939</v>
      </c>
      <c r="AB126" s="1">
        <f t="shared" si="12"/>
        <v>0.6851786486</v>
      </c>
      <c r="AC126" s="1">
        <f t="shared" si="13"/>
        <v>40056.7942</v>
      </c>
      <c r="AD126" s="8">
        <f t="shared" si="14"/>
        <v>24034.07652</v>
      </c>
      <c r="AE126" s="75">
        <f t="shared" si="15"/>
        <v>11676</v>
      </c>
      <c r="AF126" s="1">
        <f t="shared" si="16"/>
        <v>12358.07652</v>
      </c>
      <c r="AG126" s="6"/>
      <c r="AH126" s="80">
        <f t="shared" si="17"/>
        <v>8336.340225</v>
      </c>
      <c r="AI126" s="81">
        <f t="shared" si="18"/>
        <v>-41936.34023</v>
      </c>
      <c r="AJ126" s="81">
        <f t="shared" si="19"/>
        <v>-17936.34023</v>
      </c>
      <c r="AK126" s="82">
        <f t="shared" si="20"/>
        <v>-17936.34023</v>
      </c>
      <c r="AL126" s="82">
        <f t="shared" si="21"/>
        <v>-23936.34023</v>
      </c>
      <c r="AM126" s="82">
        <f t="shared" si="22"/>
        <v>-29578.2637</v>
      </c>
      <c r="AN126" s="83">
        <f t="shared" si="23"/>
        <v>-5578.263703</v>
      </c>
      <c r="AO126" s="82">
        <f t="shared" si="24"/>
        <v>-5578.263703</v>
      </c>
      <c r="AP126" s="82">
        <f t="shared" si="25"/>
        <v>-11578.2637</v>
      </c>
      <c r="AQ126" s="13"/>
    </row>
    <row r="127" ht="15.75" customHeight="1">
      <c r="A127" s="23" t="s">
        <v>232</v>
      </c>
      <c r="B127" s="23" t="s">
        <v>233</v>
      </c>
      <c r="C127" s="23" t="s">
        <v>43</v>
      </c>
      <c r="D127" s="24">
        <v>2.0</v>
      </c>
      <c r="E127" s="24">
        <v>1200.0</v>
      </c>
      <c r="F127" s="24">
        <f t="shared" si="1"/>
        <v>0.973</v>
      </c>
      <c r="G127" s="6">
        <f t="shared" si="2"/>
        <v>14011.2</v>
      </c>
      <c r="H127" s="24">
        <v>203.0</v>
      </c>
      <c r="I127" s="24">
        <v>0.2712</v>
      </c>
      <c r="J127" s="24">
        <v>125.0</v>
      </c>
      <c r="K127" s="24">
        <v>277.0</v>
      </c>
      <c r="L127" s="1">
        <f t="shared" si="3"/>
        <v>152</v>
      </c>
      <c r="M127" s="1">
        <f t="shared" si="4"/>
        <v>78</v>
      </c>
      <c r="N127" s="1">
        <f t="shared" si="5"/>
        <v>0.5105263158</v>
      </c>
      <c r="O127" s="24">
        <v>0.2712</v>
      </c>
      <c r="T127" s="8"/>
      <c r="U127" s="24">
        <v>125.0</v>
      </c>
      <c r="V127" s="1">
        <f t="shared" si="6"/>
        <v>190</v>
      </c>
      <c r="W127" s="26">
        <f t="shared" si="7"/>
        <v>106</v>
      </c>
      <c r="X127" s="75">
        <f t="shared" si="8"/>
        <v>-120.0404347</v>
      </c>
      <c r="Y127" s="76">
        <f t="shared" si="9"/>
        <v>155.1063937</v>
      </c>
      <c r="Z127" s="77">
        <f t="shared" si="10"/>
        <v>155.1063937</v>
      </c>
      <c r="AA127" s="78">
        <f t="shared" si="11"/>
        <v>0.2584547039</v>
      </c>
      <c r="AB127" s="1">
        <f t="shared" si="12"/>
        <v>0.6460589474</v>
      </c>
      <c r="AC127" s="1">
        <f t="shared" si="13"/>
        <v>36575.87381</v>
      </c>
      <c r="AD127" s="8">
        <f t="shared" si="14"/>
        <v>21945.52429</v>
      </c>
      <c r="AE127" s="75">
        <f t="shared" si="15"/>
        <v>14011.2</v>
      </c>
      <c r="AF127" s="1">
        <f t="shared" si="16"/>
        <v>7934.324289</v>
      </c>
      <c r="AG127" s="6"/>
      <c r="AH127" s="80">
        <f t="shared" si="17"/>
        <v>7860.38386</v>
      </c>
      <c r="AI127" s="81">
        <f t="shared" si="18"/>
        <v>-41460.38386</v>
      </c>
      <c r="AJ127" s="81">
        <f t="shared" si="19"/>
        <v>-17460.38386</v>
      </c>
      <c r="AK127" s="82">
        <f t="shared" si="20"/>
        <v>-17460.38386</v>
      </c>
      <c r="AL127" s="82">
        <f t="shared" si="21"/>
        <v>-23460.38386</v>
      </c>
      <c r="AM127" s="82">
        <f t="shared" si="22"/>
        <v>-33526.05957</v>
      </c>
      <c r="AN127" s="83">
        <f t="shared" si="23"/>
        <v>-9526.059571</v>
      </c>
      <c r="AO127" s="82">
        <f t="shared" si="24"/>
        <v>-9526.059571</v>
      </c>
      <c r="AP127" s="82">
        <f t="shared" si="25"/>
        <v>-15526.05957</v>
      </c>
      <c r="AQ127" s="13"/>
    </row>
    <row r="128" ht="15.75" customHeight="1">
      <c r="A128" s="23" t="s">
        <v>234</v>
      </c>
      <c r="B128" s="23" t="s">
        <v>233</v>
      </c>
      <c r="C128" s="23" t="s">
        <v>52</v>
      </c>
      <c r="D128" s="24">
        <v>1.0</v>
      </c>
      <c r="E128" s="24">
        <v>1400.0</v>
      </c>
      <c r="F128" s="24">
        <f t="shared" si="1"/>
        <v>0.973</v>
      </c>
      <c r="G128" s="6">
        <f t="shared" si="2"/>
        <v>16346.4</v>
      </c>
      <c r="H128" s="24">
        <v>240.0</v>
      </c>
      <c r="I128" s="24">
        <v>0.7616</v>
      </c>
      <c r="J128" s="24">
        <v>209.0</v>
      </c>
      <c r="K128" s="24">
        <v>384.0</v>
      </c>
      <c r="L128" s="1">
        <f t="shared" si="3"/>
        <v>175</v>
      </c>
      <c r="M128" s="1">
        <f t="shared" si="4"/>
        <v>31</v>
      </c>
      <c r="N128" s="1">
        <f t="shared" si="5"/>
        <v>0.2417142857</v>
      </c>
      <c r="O128" s="24">
        <v>0.7616</v>
      </c>
      <c r="T128" s="8"/>
      <c r="U128" s="24">
        <v>209.0</v>
      </c>
      <c r="V128" s="1">
        <f t="shared" si="6"/>
        <v>218.75</v>
      </c>
      <c r="W128" s="26">
        <f t="shared" si="7"/>
        <v>187.125</v>
      </c>
      <c r="X128" s="75">
        <f t="shared" si="8"/>
        <v>-138.2044478</v>
      </c>
      <c r="Y128" s="76">
        <f t="shared" si="9"/>
        <v>211.1192033</v>
      </c>
      <c r="Z128" s="77">
        <f t="shared" si="10"/>
        <v>211.1192033</v>
      </c>
      <c r="AA128" s="78">
        <f t="shared" si="11"/>
        <v>0.1096877866</v>
      </c>
      <c r="AB128" s="1">
        <f t="shared" si="12"/>
        <v>0.7637930857</v>
      </c>
      <c r="AC128" s="1">
        <f t="shared" si="13"/>
        <v>58856.75653</v>
      </c>
      <c r="AD128" s="8">
        <f t="shared" si="14"/>
        <v>35314.05392</v>
      </c>
      <c r="AE128" s="75">
        <f t="shared" si="15"/>
        <v>16346.4</v>
      </c>
      <c r="AF128" s="1">
        <f t="shared" si="16"/>
        <v>18967.65392</v>
      </c>
      <c r="AG128" s="6"/>
      <c r="AH128" s="80">
        <f t="shared" si="17"/>
        <v>9292.815876</v>
      </c>
      <c r="AI128" s="81">
        <f t="shared" si="18"/>
        <v>-42892.81588</v>
      </c>
      <c r="AJ128" s="81">
        <f t="shared" si="19"/>
        <v>-18892.81588</v>
      </c>
      <c r="AK128" s="82">
        <f t="shared" si="20"/>
        <v>-18892.81588</v>
      </c>
      <c r="AL128" s="82">
        <f t="shared" si="21"/>
        <v>-24892.81588</v>
      </c>
      <c r="AM128" s="82">
        <f t="shared" si="22"/>
        <v>-23925.16196</v>
      </c>
      <c r="AN128" s="83">
        <f t="shared" si="23"/>
        <v>74.83804109</v>
      </c>
      <c r="AO128" s="82">
        <f t="shared" si="24"/>
        <v>74.83804109</v>
      </c>
      <c r="AP128" s="82">
        <f t="shared" si="25"/>
        <v>-5925.161959</v>
      </c>
      <c r="AQ128" s="13"/>
    </row>
    <row r="129" ht="15.75" customHeight="1">
      <c r="A129" s="23" t="s">
        <v>235</v>
      </c>
      <c r="B129" s="23" t="s">
        <v>233</v>
      </c>
      <c r="C129" s="23" t="s">
        <v>52</v>
      </c>
      <c r="D129" s="24">
        <v>2.0</v>
      </c>
      <c r="E129" s="24">
        <v>1600.0</v>
      </c>
      <c r="F129" s="24">
        <f t="shared" si="1"/>
        <v>0.973</v>
      </c>
      <c r="G129" s="6">
        <f t="shared" si="2"/>
        <v>18681.6</v>
      </c>
      <c r="H129" s="24">
        <v>312.0</v>
      </c>
      <c r="I129" s="24">
        <v>0.6082</v>
      </c>
      <c r="J129" s="24">
        <v>220.0</v>
      </c>
      <c r="K129" s="24">
        <v>418.0</v>
      </c>
      <c r="L129" s="1">
        <f t="shared" si="3"/>
        <v>198</v>
      </c>
      <c r="M129" s="1">
        <f t="shared" si="4"/>
        <v>92</v>
      </c>
      <c r="N129" s="1">
        <f t="shared" si="5"/>
        <v>0.4717171717</v>
      </c>
      <c r="O129" s="24">
        <v>0.6082</v>
      </c>
      <c r="T129" s="8"/>
      <c r="U129" s="24">
        <v>220.0</v>
      </c>
      <c r="V129" s="1">
        <f t="shared" si="6"/>
        <v>247.5</v>
      </c>
      <c r="W129" s="26">
        <f t="shared" si="7"/>
        <v>195.25</v>
      </c>
      <c r="X129" s="75">
        <f t="shared" si="8"/>
        <v>-156.368461</v>
      </c>
      <c r="Y129" s="76">
        <f t="shared" si="9"/>
        <v>230.6320129</v>
      </c>
      <c r="Z129" s="77">
        <f t="shared" si="10"/>
        <v>230.6320129</v>
      </c>
      <c r="AA129" s="78">
        <f t="shared" si="11"/>
        <v>0.1429576278</v>
      </c>
      <c r="AB129" s="1">
        <f t="shared" si="12"/>
        <v>0.7374633333</v>
      </c>
      <c r="AC129" s="1">
        <f t="shared" si="13"/>
        <v>62080.16834</v>
      </c>
      <c r="AD129" s="8">
        <f t="shared" si="14"/>
        <v>37248.10101</v>
      </c>
      <c r="AE129" s="75">
        <f t="shared" si="15"/>
        <v>18681.6</v>
      </c>
      <c r="AF129" s="1">
        <f t="shared" si="16"/>
        <v>18566.50101</v>
      </c>
      <c r="AG129" s="6"/>
      <c r="AH129" s="80">
        <f t="shared" si="17"/>
        <v>8972.470556</v>
      </c>
      <c r="AI129" s="81">
        <f t="shared" si="18"/>
        <v>-42572.47056</v>
      </c>
      <c r="AJ129" s="81">
        <f t="shared" si="19"/>
        <v>-18572.47056</v>
      </c>
      <c r="AK129" s="82">
        <f t="shared" si="20"/>
        <v>-18572.47056</v>
      </c>
      <c r="AL129" s="82">
        <f t="shared" si="21"/>
        <v>-24572.47056</v>
      </c>
      <c r="AM129" s="82">
        <f t="shared" si="22"/>
        <v>-24005.96955</v>
      </c>
      <c r="AN129" s="83">
        <f t="shared" si="23"/>
        <v>-5.969548957</v>
      </c>
      <c r="AO129" s="82">
        <f t="shared" si="24"/>
        <v>-5.969548957</v>
      </c>
      <c r="AP129" s="82">
        <f t="shared" si="25"/>
        <v>-6005.969549</v>
      </c>
      <c r="AQ129" s="13"/>
    </row>
    <row r="130" ht="15.75" customHeight="1">
      <c r="A130" s="23" t="s">
        <v>236</v>
      </c>
      <c r="B130" s="23" t="s">
        <v>237</v>
      </c>
      <c r="C130" s="23" t="s">
        <v>43</v>
      </c>
      <c r="D130" s="24">
        <v>1.0</v>
      </c>
      <c r="E130" s="24">
        <v>1105.0</v>
      </c>
      <c r="F130" s="24">
        <f t="shared" si="1"/>
        <v>0.973</v>
      </c>
      <c r="G130" s="6">
        <f t="shared" si="2"/>
        <v>12901.98</v>
      </c>
      <c r="H130" s="24">
        <v>111.0</v>
      </c>
      <c r="I130" s="24">
        <v>0.611</v>
      </c>
      <c r="J130" s="24">
        <v>82.0</v>
      </c>
      <c r="K130" s="24">
        <v>235.0</v>
      </c>
      <c r="L130" s="1">
        <f t="shared" si="3"/>
        <v>153</v>
      </c>
      <c r="M130" s="1">
        <f t="shared" si="4"/>
        <v>29</v>
      </c>
      <c r="N130" s="1">
        <f t="shared" si="5"/>
        <v>0.2516339869</v>
      </c>
      <c r="O130" s="24">
        <v>0.611</v>
      </c>
      <c r="T130" s="8"/>
      <c r="U130" s="24">
        <v>82.0</v>
      </c>
      <c r="V130" s="1">
        <f t="shared" si="6"/>
        <v>191.25</v>
      </c>
      <c r="W130" s="26">
        <f t="shared" si="7"/>
        <v>62.875</v>
      </c>
      <c r="X130" s="75">
        <f t="shared" si="8"/>
        <v>-120.8301744</v>
      </c>
      <c r="Y130" s="76">
        <f t="shared" si="9"/>
        <v>134.2156463</v>
      </c>
      <c r="Z130" s="77">
        <f t="shared" si="10"/>
        <v>134.2156463</v>
      </c>
      <c r="AA130" s="78">
        <f t="shared" si="11"/>
        <v>0.3730229873</v>
      </c>
      <c r="AB130" s="1">
        <f t="shared" si="12"/>
        <v>0.5553896078</v>
      </c>
      <c r="AC130" s="1">
        <f t="shared" si="13"/>
        <v>27207.82094</v>
      </c>
      <c r="AD130" s="8">
        <f t="shared" si="14"/>
        <v>16324.69256</v>
      </c>
      <c r="AE130" s="75">
        <f t="shared" si="15"/>
        <v>12901.98</v>
      </c>
      <c r="AF130" s="1">
        <f t="shared" si="16"/>
        <v>3422.712564</v>
      </c>
      <c r="AG130" s="6"/>
      <c r="AH130" s="80">
        <f t="shared" si="17"/>
        <v>6757.240229</v>
      </c>
      <c r="AI130" s="81">
        <f t="shared" si="18"/>
        <v>-40357.24023</v>
      </c>
      <c r="AJ130" s="81">
        <f t="shared" si="19"/>
        <v>-16357.24023</v>
      </c>
      <c r="AK130" s="82">
        <f t="shared" si="20"/>
        <v>-16357.24023</v>
      </c>
      <c r="AL130" s="82">
        <f t="shared" si="21"/>
        <v>-22357.24023</v>
      </c>
      <c r="AM130" s="82">
        <f t="shared" si="22"/>
        <v>-36934.52766</v>
      </c>
      <c r="AN130" s="83">
        <f t="shared" si="23"/>
        <v>-12934.52766</v>
      </c>
      <c r="AO130" s="82">
        <f t="shared" si="24"/>
        <v>-12934.52766</v>
      </c>
      <c r="AP130" s="82">
        <f t="shared" si="25"/>
        <v>-18934.52766</v>
      </c>
      <c r="AQ130" s="13"/>
    </row>
    <row r="131" ht="15.75" customHeight="1">
      <c r="A131" s="23" t="s">
        <v>238</v>
      </c>
      <c r="B131" s="23" t="s">
        <v>237</v>
      </c>
      <c r="C131" s="23" t="s">
        <v>43</v>
      </c>
      <c r="D131" s="24">
        <v>2.0</v>
      </c>
      <c r="E131" s="24">
        <v>1665.0</v>
      </c>
      <c r="F131" s="24">
        <f t="shared" si="1"/>
        <v>0.973</v>
      </c>
      <c r="G131" s="6">
        <f t="shared" si="2"/>
        <v>19440.54</v>
      </c>
      <c r="H131" s="24">
        <v>169.0</v>
      </c>
      <c r="I131" s="24">
        <v>0.3068</v>
      </c>
      <c r="J131" s="24">
        <v>130.0</v>
      </c>
      <c r="K131" s="24">
        <v>200.0</v>
      </c>
      <c r="L131" s="1">
        <f t="shared" si="3"/>
        <v>70</v>
      </c>
      <c r="M131" s="1">
        <f t="shared" si="4"/>
        <v>39</v>
      </c>
      <c r="N131" s="1">
        <f t="shared" si="5"/>
        <v>0.5457142857</v>
      </c>
      <c r="O131" s="24">
        <v>0.3068</v>
      </c>
      <c r="T131" s="8"/>
      <c r="U131" s="24">
        <v>130.0</v>
      </c>
      <c r="V131" s="1">
        <f t="shared" si="6"/>
        <v>87.5</v>
      </c>
      <c r="W131" s="26">
        <f t="shared" si="7"/>
        <v>121.25</v>
      </c>
      <c r="X131" s="75">
        <f t="shared" si="8"/>
        <v>-55.28177913</v>
      </c>
      <c r="Y131" s="76">
        <f t="shared" si="9"/>
        <v>107.6476813</v>
      </c>
      <c r="Z131" s="77">
        <f t="shared" si="10"/>
        <v>130</v>
      </c>
      <c r="AA131" s="78">
        <f t="shared" si="11"/>
        <v>0.1</v>
      </c>
      <c r="AB131" s="1">
        <f t="shared" si="12"/>
        <v>0.77146</v>
      </c>
      <c r="AC131" s="1">
        <f t="shared" si="13"/>
        <v>36605.777</v>
      </c>
      <c r="AD131" s="8">
        <f t="shared" si="14"/>
        <v>21963.4662</v>
      </c>
      <c r="AE131" s="75">
        <f t="shared" si="15"/>
        <v>19440.54</v>
      </c>
      <c r="AF131" s="1">
        <f t="shared" si="16"/>
        <v>2522.9262</v>
      </c>
      <c r="AG131" s="6"/>
      <c r="AH131" s="80">
        <f t="shared" si="17"/>
        <v>9386.096667</v>
      </c>
      <c r="AI131" s="81">
        <f t="shared" si="18"/>
        <v>-42986.09667</v>
      </c>
      <c r="AJ131" s="81">
        <f t="shared" si="19"/>
        <v>-18986.09667</v>
      </c>
      <c r="AK131" s="82">
        <f t="shared" si="20"/>
        <v>-18986.09667</v>
      </c>
      <c r="AL131" s="82">
        <f t="shared" si="21"/>
        <v>-24986.09667</v>
      </c>
      <c r="AM131" s="82">
        <f t="shared" si="22"/>
        <v>-40463.17047</v>
      </c>
      <c r="AN131" s="83">
        <f t="shared" si="23"/>
        <v>-16463.17047</v>
      </c>
      <c r="AO131" s="82">
        <f t="shared" si="24"/>
        <v>-16463.17047</v>
      </c>
      <c r="AP131" s="82">
        <f t="shared" si="25"/>
        <v>-22463.17047</v>
      </c>
      <c r="AQ131" s="13"/>
    </row>
    <row r="132" ht="15.75" customHeight="1">
      <c r="A132" s="23" t="s">
        <v>239</v>
      </c>
      <c r="B132" s="23" t="s">
        <v>237</v>
      </c>
      <c r="C132" s="23" t="s">
        <v>52</v>
      </c>
      <c r="D132" s="24">
        <v>1.0</v>
      </c>
      <c r="E132" s="24">
        <v>1175.0</v>
      </c>
      <c r="F132" s="24">
        <f t="shared" si="1"/>
        <v>0.973</v>
      </c>
      <c r="G132" s="6">
        <f t="shared" si="2"/>
        <v>13719.3</v>
      </c>
      <c r="H132" s="24">
        <v>201.0</v>
      </c>
      <c r="I132" s="24">
        <v>0.5233</v>
      </c>
      <c r="J132" s="24">
        <v>106.0</v>
      </c>
      <c r="K132" s="24">
        <v>267.0</v>
      </c>
      <c r="L132" s="1">
        <f t="shared" si="3"/>
        <v>161</v>
      </c>
      <c r="M132" s="1">
        <f t="shared" si="4"/>
        <v>95</v>
      </c>
      <c r="N132" s="1">
        <f t="shared" si="5"/>
        <v>0.5720496894</v>
      </c>
      <c r="O132" s="24">
        <v>0.5233</v>
      </c>
      <c r="T132" s="8"/>
      <c r="U132" s="24">
        <v>106.0</v>
      </c>
      <c r="V132" s="1">
        <f t="shared" si="6"/>
        <v>201.25</v>
      </c>
      <c r="W132" s="26">
        <f t="shared" si="7"/>
        <v>85.875</v>
      </c>
      <c r="X132" s="75">
        <f t="shared" si="8"/>
        <v>-127.148092</v>
      </c>
      <c r="Y132" s="76">
        <f t="shared" si="9"/>
        <v>151.089667</v>
      </c>
      <c r="Z132" s="77">
        <f t="shared" si="10"/>
        <v>151.089667</v>
      </c>
      <c r="AA132" s="78">
        <f t="shared" si="11"/>
        <v>0.324048035</v>
      </c>
      <c r="AB132" s="1">
        <f t="shared" si="12"/>
        <v>0.5941483851</v>
      </c>
      <c r="AC132" s="1">
        <f t="shared" si="13"/>
        <v>32765.93381</v>
      </c>
      <c r="AD132" s="8">
        <f t="shared" si="14"/>
        <v>19659.56029</v>
      </c>
      <c r="AE132" s="75">
        <f t="shared" si="15"/>
        <v>13719.3</v>
      </c>
      <c r="AF132" s="1">
        <f t="shared" si="16"/>
        <v>5940.260288</v>
      </c>
      <c r="AG132" s="6"/>
      <c r="AH132" s="80">
        <f t="shared" si="17"/>
        <v>7228.805352</v>
      </c>
      <c r="AI132" s="81">
        <f t="shared" si="18"/>
        <v>-40828.80535</v>
      </c>
      <c r="AJ132" s="81">
        <f t="shared" si="19"/>
        <v>-16828.80535</v>
      </c>
      <c r="AK132" s="82">
        <f t="shared" si="20"/>
        <v>-16828.80535</v>
      </c>
      <c r="AL132" s="82">
        <f t="shared" si="21"/>
        <v>-22828.80535</v>
      </c>
      <c r="AM132" s="82">
        <f t="shared" si="22"/>
        <v>-34888.54506</v>
      </c>
      <c r="AN132" s="83">
        <f t="shared" si="23"/>
        <v>-10888.54506</v>
      </c>
      <c r="AO132" s="82">
        <f t="shared" si="24"/>
        <v>-10888.54506</v>
      </c>
      <c r="AP132" s="82">
        <f t="shared" si="25"/>
        <v>-16888.54506</v>
      </c>
      <c r="AQ132" s="13"/>
    </row>
    <row r="133" ht="15.75" customHeight="1">
      <c r="A133" s="23" t="s">
        <v>240</v>
      </c>
      <c r="B133" s="23" t="s">
        <v>237</v>
      </c>
      <c r="C133" s="23" t="s">
        <v>52</v>
      </c>
      <c r="D133" s="24">
        <v>2.0</v>
      </c>
      <c r="E133" s="24">
        <v>1725.0</v>
      </c>
      <c r="F133" s="24">
        <f t="shared" si="1"/>
        <v>0.973</v>
      </c>
      <c r="G133" s="6">
        <f t="shared" si="2"/>
        <v>20141.1</v>
      </c>
      <c r="H133" s="24">
        <v>242.0</v>
      </c>
      <c r="I133" s="24">
        <v>0.4822</v>
      </c>
      <c r="J133" s="24">
        <v>195.0</v>
      </c>
      <c r="K133" s="24">
        <v>305.0</v>
      </c>
      <c r="L133" s="1">
        <f t="shared" si="3"/>
        <v>110</v>
      </c>
      <c r="M133" s="1">
        <f t="shared" si="4"/>
        <v>47</v>
      </c>
      <c r="N133" s="1">
        <f t="shared" si="5"/>
        <v>0.4418181818</v>
      </c>
      <c r="O133" s="24">
        <v>0.4822</v>
      </c>
      <c r="T133" s="8"/>
      <c r="U133" s="24">
        <v>195.0</v>
      </c>
      <c r="V133" s="1">
        <f t="shared" si="6"/>
        <v>137.5</v>
      </c>
      <c r="W133" s="26">
        <f t="shared" si="7"/>
        <v>181.25</v>
      </c>
      <c r="X133" s="75">
        <f t="shared" si="8"/>
        <v>-86.8713672</v>
      </c>
      <c r="Y133" s="76">
        <f t="shared" si="9"/>
        <v>164.5177849</v>
      </c>
      <c r="Z133" s="77">
        <f t="shared" si="10"/>
        <v>195</v>
      </c>
      <c r="AA133" s="78">
        <f t="shared" si="11"/>
        <v>0.1</v>
      </c>
      <c r="AB133" s="1">
        <f t="shared" si="12"/>
        <v>0.77146</v>
      </c>
      <c r="AC133" s="1">
        <f t="shared" si="13"/>
        <v>54908.6655</v>
      </c>
      <c r="AD133" s="8">
        <f t="shared" si="14"/>
        <v>32945.1993</v>
      </c>
      <c r="AE133" s="75">
        <f t="shared" si="15"/>
        <v>20141.1</v>
      </c>
      <c r="AF133" s="1">
        <f t="shared" si="16"/>
        <v>12804.0993</v>
      </c>
      <c r="AG133" s="6"/>
      <c r="AH133" s="80">
        <f t="shared" si="17"/>
        <v>9386.096667</v>
      </c>
      <c r="AI133" s="81">
        <f t="shared" si="18"/>
        <v>-42986.09667</v>
      </c>
      <c r="AJ133" s="81">
        <f t="shared" si="19"/>
        <v>-18986.09667</v>
      </c>
      <c r="AK133" s="82">
        <f t="shared" si="20"/>
        <v>-18986.09667</v>
      </c>
      <c r="AL133" s="82">
        <f t="shared" si="21"/>
        <v>-24986.09667</v>
      </c>
      <c r="AM133" s="82">
        <f t="shared" si="22"/>
        <v>-30181.99737</v>
      </c>
      <c r="AN133" s="83">
        <f t="shared" si="23"/>
        <v>-6181.997367</v>
      </c>
      <c r="AO133" s="82">
        <f t="shared" si="24"/>
        <v>-6181.997367</v>
      </c>
      <c r="AP133" s="82">
        <f t="shared" si="25"/>
        <v>-12181.99737</v>
      </c>
      <c r="AQ133" s="13"/>
    </row>
    <row r="134" ht="15.75" customHeight="1">
      <c r="A134" s="23" t="s">
        <v>241</v>
      </c>
      <c r="B134" s="23" t="s">
        <v>242</v>
      </c>
      <c r="C134" s="23" t="s">
        <v>43</v>
      </c>
      <c r="D134" s="24">
        <v>1.0</v>
      </c>
      <c r="E134" s="24">
        <v>709.0</v>
      </c>
      <c r="F134" s="24">
        <f t="shared" si="1"/>
        <v>0.973</v>
      </c>
      <c r="G134" s="6">
        <f t="shared" si="2"/>
        <v>8278.284</v>
      </c>
      <c r="H134" s="24">
        <v>158.0</v>
      </c>
      <c r="I134" s="24">
        <v>0.2219</v>
      </c>
      <c r="J134" s="24">
        <v>86.0</v>
      </c>
      <c r="K134" s="24">
        <v>192.0</v>
      </c>
      <c r="L134" s="1">
        <f t="shared" si="3"/>
        <v>106</v>
      </c>
      <c r="M134" s="1">
        <f t="shared" si="4"/>
        <v>72</v>
      </c>
      <c r="N134" s="1">
        <f t="shared" si="5"/>
        <v>0.6433962264</v>
      </c>
      <c r="O134" s="24">
        <v>0.2219</v>
      </c>
      <c r="T134" s="8"/>
      <c r="U134" s="24">
        <v>86.0</v>
      </c>
      <c r="V134" s="1">
        <f t="shared" si="6"/>
        <v>132.5</v>
      </c>
      <c r="W134" s="26">
        <f t="shared" si="7"/>
        <v>72.75</v>
      </c>
      <c r="X134" s="75">
        <f t="shared" si="8"/>
        <v>-83.71240839</v>
      </c>
      <c r="Y134" s="76">
        <f t="shared" si="9"/>
        <v>107.5807746</v>
      </c>
      <c r="Z134" s="77">
        <f t="shared" si="10"/>
        <v>107.5807746</v>
      </c>
      <c r="AA134" s="78">
        <f t="shared" si="11"/>
        <v>0.2628737704</v>
      </c>
      <c r="AB134" s="1">
        <f t="shared" si="12"/>
        <v>0.6425616981</v>
      </c>
      <c r="AC134" s="1">
        <f t="shared" si="13"/>
        <v>25231.4591</v>
      </c>
      <c r="AD134" s="8">
        <f t="shared" si="14"/>
        <v>15138.87546</v>
      </c>
      <c r="AE134" s="75">
        <f t="shared" si="15"/>
        <v>8278.284</v>
      </c>
      <c r="AF134" s="1">
        <f t="shared" si="16"/>
        <v>6860.591458</v>
      </c>
      <c r="AG134" s="6"/>
      <c r="AH134" s="80">
        <f t="shared" si="17"/>
        <v>7817.833994</v>
      </c>
      <c r="AI134" s="81">
        <f t="shared" si="18"/>
        <v>-41417.83399</v>
      </c>
      <c r="AJ134" s="81">
        <f t="shared" si="19"/>
        <v>-17417.83399</v>
      </c>
      <c r="AK134" s="82">
        <f t="shared" si="20"/>
        <v>-17417.83399</v>
      </c>
      <c r="AL134" s="82">
        <f t="shared" si="21"/>
        <v>-23417.83399</v>
      </c>
      <c r="AM134" s="82">
        <f t="shared" si="22"/>
        <v>-34557.24254</v>
      </c>
      <c r="AN134" s="83">
        <f t="shared" si="23"/>
        <v>-10557.24254</v>
      </c>
      <c r="AO134" s="82">
        <f t="shared" si="24"/>
        <v>-10557.24254</v>
      </c>
      <c r="AP134" s="82">
        <f t="shared" si="25"/>
        <v>-16557.24254</v>
      </c>
      <c r="AQ134" s="13"/>
    </row>
    <row r="135" ht="15.75" customHeight="1">
      <c r="A135" s="23" t="s">
        <v>243</v>
      </c>
      <c r="B135" s="23" t="s">
        <v>242</v>
      </c>
      <c r="C135" s="23" t="s">
        <v>43</v>
      </c>
      <c r="D135" s="24">
        <v>2.0</v>
      </c>
      <c r="E135" s="24">
        <v>869.0</v>
      </c>
      <c r="F135" s="24">
        <f t="shared" si="1"/>
        <v>0.973</v>
      </c>
      <c r="G135" s="6">
        <f t="shared" si="2"/>
        <v>10146.444</v>
      </c>
      <c r="H135" s="24">
        <v>246.0</v>
      </c>
      <c r="I135" s="24">
        <v>0.389</v>
      </c>
      <c r="J135" s="24">
        <v>135.0</v>
      </c>
      <c r="K135" s="24">
        <v>305.0</v>
      </c>
      <c r="L135" s="1">
        <f t="shared" si="3"/>
        <v>170</v>
      </c>
      <c r="M135" s="1">
        <f t="shared" si="4"/>
        <v>111</v>
      </c>
      <c r="N135" s="1">
        <f t="shared" si="5"/>
        <v>0.6223529412</v>
      </c>
      <c r="O135" s="24">
        <v>0.389</v>
      </c>
      <c r="T135" s="8"/>
      <c r="U135" s="24">
        <v>135.0</v>
      </c>
      <c r="V135" s="1">
        <f t="shared" si="6"/>
        <v>212.5</v>
      </c>
      <c r="W135" s="26">
        <f t="shared" si="7"/>
        <v>113.75</v>
      </c>
      <c r="X135" s="75">
        <f t="shared" si="8"/>
        <v>-134.2557493</v>
      </c>
      <c r="Y135" s="76">
        <f t="shared" si="9"/>
        <v>171.0729404</v>
      </c>
      <c r="Z135" s="77">
        <f t="shared" si="10"/>
        <v>171.0729404</v>
      </c>
      <c r="AA135" s="78">
        <f t="shared" si="11"/>
        <v>0.2697550135</v>
      </c>
      <c r="AB135" s="1">
        <f t="shared" si="12"/>
        <v>0.6371158824</v>
      </c>
      <c r="AC135" s="1">
        <f t="shared" si="13"/>
        <v>39782.54988</v>
      </c>
      <c r="AD135" s="8">
        <f t="shared" si="14"/>
        <v>23869.52993</v>
      </c>
      <c r="AE135" s="75">
        <f t="shared" si="15"/>
        <v>10146.444</v>
      </c>
      <c r="AF135" s="1">
        <f t="shared" si="16"/>
        <v>13723.08593</v>
      </c>
      <c r="AG135" s="6"/>
      <c r="AH135" s="80">
        <f t="shared" si="17"/>
        <v>7751.576569</v>
      </c>
      <c r="AI135" s="81">
        <f t="shared" si="18"/>
        <v>-41351.57657</v>
      </c>
      <c r="AJ135" s="81">
        <f t="shared" si="19"/>
        <v>-17351.57657</v>
      </c>
      <c r="AK135" s="82">
        <f t="shared" si="20"/>
        <v>-17351.57657</v>
      </c>
      <c r="AL135" s="82">
        <f t="shared" si="21"/>
        <v>-23351.57657</v>
      </c>
      <c r="AM135" s="82">
        <f t="shared" si="22"/>
        <v>-27628.49064</v>
      </c>
      <c r="AN135" s="83">
        <f t="shared" si="23"/>
        <v>-3628.49064</v>
      </c>
      <c r="AO135" s="82">
        <f t="shared" si="24"/>
        <v>-3628.49064</v>
      </c>
      <c r="AP135" s="82">
        <f t="shared" si="25"/>
        <v>-9628.49064</v>
      </c>
      <c r="AQ135" s="13"/>
    </row>
    <row r="136" ht="15.75" customHeight="1">
      <c r="A136" s="23" t="s">
        <v>244</v>
      </c>
      <c r="B136" s="23" t="s">
        <v>242</v>
      </c>
      <c r="C136" s="23" t="s">
        <v>52</v>
      </c>
      <c r="D136" s="24">
        <v>1.0</v>
      </c>
      <c r="E136" s="24">
        <v>925.0</v>
      </c>
      <c r="F136" s="24">
        <f t="shared" si="1"/>
        <v>0.973</v>
      </c>
      <c r="G136" s="6">
        <f t="shared" si="2"/>
        <v>10800.3</v>
      </c>
      <c r="H136" s="24">
        <v>207.0</v>
      </c>
      <c r="I136" s="24">
        <v>0.4164</v>
      </c>
      <c r="J136" s="24">
        <v>125.0</v>
      </c>
      <c r="K136" s="24">
        <v>288.0</v>
      </c>
      <c r="L136" s="1">
        <f t="shared" si="3"/>
        <v>163</v>
      </c>
      <c r="M136" s="1">
        <f t="shared" si="4"/>
        <v>82</v>
      </c>
      <c r="N136" s="1">
        <f t="shared" si="5"/>
        <v>0.5024539877</v>
      </c>
      <c r="O136" s="24">
        <v>0.4164</v>
      </c>
      <c r="T136" s="8"/>
      <c r="U136" s="24">
        <v>125.0</v>
      </c>
      <c r="V136" s="1">
        <f t="shared" si="6"/>
        <v>203.75</v>
      </c>
      <c r="W136" s="26">
        <f t="shared" si="7"/>
        <v>104.625</v>
      </c>
      <c r="X136" s="75">
        <f t="shared" si="8"/>
        <v>-128.7275714</v>
      </c>
      <c r="Y136" s="76">
        <f t="shared" si="9"/>
        <v>161.8081722</v>
      </c>
      <c r="Z136" s="77">
        <f t="shared" si="10"/>
        <v>161.8081722</v>
      </c>
      <c r="AA136" s="78">
        <f t="shared" si="11"/>
        <v>0.280653606</v>
      </c>
      <c r="AB136" s="1">
        <f t="shared" si="12"/>
        <v>0.6284907362</v>
      </c>
      <c r="AC136" s="1">
        <f t="shared" si="13"/>
        <v>37118.65211</v>
      </c>
      <c r="AD136" s="8">
        <f t="shared" si="14"/>
        <v>22271.19127</v>
      </c>
      <c r="AE136" s="75">
        <f t="shared" si="15"/>
        <v>10800.3</v>
      </c>
      <c r="AF136" s="1">
        <f t="shared" si="16"/>
        <v>11470.89127</v>
      </c>
      <c r="AG136" s="6"/>
      <c r="AH136" s="80">
        <f t="shared" si="17"/>
        <v>7646.63729</v>
      </c>
      <c r="AI136" s="81">
        <f t="shared" si="18"/>
        <v>-41246.63729</v>
      </c>
      <c r="AJ136" s="81">
        <f t="shared" si="19"/>
        <v>-17246.63729</v>
      </c>
      <c r="AK136" s="82">
        <f t="shared" si="20"/>
        <v>-17246.63729</v>
      </c>
      <c r="AL136" s="82">
        <f t="shared" si="21"/>
        <v>-23246.63729</v>
      </c>
      <c r="AM136" s="82">
        <f t="shared" si="22"/>
        <v>-29775.74602</v>
      </c>
      <c r="AN136" s="83">
        <f t="shared" si="23"/>
        <v>-5775.746025</v>
      </c>
      <c r="AO136" s="82">
        <f t="shared" si="24"/>
        <v>-5775.746025</v>
      </c>
      <c r="AP136" s="82">
        <f t="shared" si="25"/>
        <v>-11775.74602</v>
      </c>
      <c r="AQ136" s="13"/>
    </row>
    <row r="137" ht="15.75" customHeight="1">
      <c r="A137" s="23" t="s">
        <v>245</v>
      </c>
      <c r="B137" s="23" t="s">
        <v>242</v>
      </c>
      <c r="C137" s="23" t="s">
        <v>52</v>
      </c>
      <c r="D137" s="24">
        <v>2.0</v>
      </c>
      <c r="E137" s="24">
        <v>1350.0</v>
      </c>
      <c r="F137" s="24">
        <f t="shared" si="1"/>
        <v>0.973</v>
      </c>
      <c r="G137" s="6">
        <f t="shared" si="2"/>
        <v>15762.6</v>
      </c>
      <c r="H137" s="24">
        <v>224.0</v>
      </c>
      <c r="I137" s="24">
        <v>0.4849</v>
      </c>
      <c r="J137" s="24">
        <v>119.0</v>
      </c>
      <c r="K137" s="24">
        <v>360.0</v>
      </c>
      <c r="L137" s="1">
        <f t="shared" si="3"/>
        <v>241</v>
      </c>
      <c r="M137" s="1">
        <f t="shared" si="4"/>
        <v>105</v>
      </c>
      <c r="N137" s="1">
        <f t="shared" si="5"/>
        <v>0.4485477178</v>
      </c>
      <c r="O137" s="24">
        <v>0.4849</v>
      </c>
      <c r="T137" s="8"/>
      <c r="U137" s="24">
        <v>119.0</v>
      </c>
      <c r="V137" s="1">
        <f t="shared" si="6"/>
        <v>301.25</v>
      </c>
      <c r="W137" s="26">
        <f t="shared" si="7"/>
        <v>88.875</v>
      </c>
      <c r="X137" s="75">
        <f t="shared" si="8"/>
        <v>-190.3272681</v>
      </c>
      <c r="Y137" s="76">
        <f t="shared" si="9"/>
        <v>206.3298743</v>
      </c>
      <c r="Z137" s="77">
        <f t="shared" si="10"/>
        <v>206.3298743</v>
      </c>
      <c r="AA137" s="78">
        <f t="shared" si="11"/>
        <v>0.3898916988</v>
      </c>
      <c r="AB137" s="1">
        <f t="shared" si="12"/>
        <v>0.5420397095</v>
      </c>
      <c r="AC137" s="1">
        <f t="shared" si="13"/>
        <v>40821.22957</v>
      </c>
      <c r="AD137" s="8">
        <f t="shared" si="14"/>
        <v>24492.73774</v>
      </c>
      <c r="AE137" s="75">
        <f t="shared" si="15"/>
        <v>15762.6</v>
      </c>
      <c r="AF137" s="1">
        <f t="shared" si="16"/>
        <v>8730.137742</v>
      </c>
      <c r="AG137" s="6"/>
      <c r="AH137" s="80">
        <f t="shared" si="17"/>
        <v>6594.816466</v>
      </c>
      <c r="AI137" s="81">
        <f t="shared" si="18"/>
        <v>-40194.81647</v>
      </c>
      <c r="AJ137" s="81">
        <f t="shared" si="19"/>
        <v>-16194.81647</v>
      </c>
      <c r="AK137" s="82">
        <f t="shared" si="20"/>
        <v>-16194.81647</v>
      </c>
      <c r="AL137" s="82">
        <f t="shared" si="21"/>
        <v>-22194.81647</v>
      </c>
      <c r="AM137" s="82">
        <f t="shared" si="22"/>
        <v>-31464.67872</v>
      </c>
      <c r="AN137" s="83">
        <f t="shared" si="23"/>
        <v>-7464.678725</v>
      </c>
      <c r="AO137" s="82">
        <f t="shared" si="24"/>
        <v>-7464.678725</v>
      </c>
      <c r="AP137" s="82">
        <f t="shared" si="25"/>
        <v>-13464.67872</v>
      </c>
      <c r="AQ137" s="13"/>
    </row>
    <row r="138" ht="15.75" customHeight="1">
      <c r="A138" s="23" t="s">
        <v>246</v>
      </c>
      <c r="B138" s="23" t="s">
        <v>247</v>
      </c>
      <c r="C138" s="23" t="s">
        <v>43</v>
      </c>
      <c r="D138" s="24">
        <v>1.0</v>
      </c>
      <c r="E138" s="24">
        <v>900.0</v>
      </c>
      <c r="F138" s="24">
        <f t="shared" si="1"/>
        <v>0.973</v>
      </c>
      <c r="G138" s="6">
        <f t="shared" si="2"/>
        <v>10508.4</v>
      </c>
      <c r="H138" s="24">
        <v>139.0</v>
      </c>
      <c r="I138" s="24">
        <v>0.5507</v>
      </c>
      <c r="J138" s="24">
        <v>89.0</v>
      </c>
      <c r="K138" s="24">
        <v>177.0</v>
      </c>
      <c r="L138" s="1">
        <f t="shared" si="3"/>
        <v>88</v>
      </c>
      <c r="M138" s="1">
        <f t="shared" si="4"/>
        <v>50</v>
      </c>
      <c r="N138" s="1">
        <f t="shared" si="5"/>
        <v>0.5545454545</v>
      </c>
      <c r="O138" s="24">
        <v>0.5507</v>
      </c>
      <c r="T138" s="8"/>
      <c r="U138" s="24">
        <v>89.0</v>
      </c>
      <c r="V138" s="1">
        <f t="shared" si="6"/>
        <v>110</v>
      </c>
      <c r="W138" s="26">
        <f t="shared" si="7"/>
        <v>78</v>
      </c>
      <c r="X138" s="75">
        <f t="shared" si="8"/>
        <v>-69.49709376</v>
      </c>
      <c r="Y138" s="76">
        <f t="shared" si="9"/>
        <v>98.11422795</v>
      </c>
      <c r="Z138" s="77">
        <f t="shared" si="10"/>
        <v>98.11422795</v>
      </c>
      <c r="AA138" s="78">
        <f t="shared" si="11"/>
        <v>0.1828566177</v>
      </c>
      <c r="AB138" s="1">
        <f t="shared" si="12"/>
        <v>0.7058872727</v>
      </c>
      <c r="AC138" s="1">
        <f t="shared" si="13"/>
        <v>25279.01845</v>
      </c>
      <c r="AD138" s="8">
        <f t="shared" si="14"/>
        <v>15167.41107</v>
      </c>
      <c r="AE138" s="75">
        <f t="shared" si="15"/>
        <v>10508.4</v>
      </c>
      <c r="AF138" s="1">
        <f t="shared" si="16"/>
        <v>4659.011068</v>
      </c>
      <c r="AG138" s="6"/>
      <c r="AH138" s="80">
        <f t="shared" si="17"/>
        <v>8588.295152</v>
      </c>
      <c r="AI138" s="81">
        <f t="shared" si="18"/>
        <v>-42188.29515</v>
      </c>
      <c r="AJ138" s="81">
        <f t="shared" si="19"/>
        <v>-18188.29515</v>
      </c>
      <c r="AK138" s="82">
        <f t="shared" si="20"/>
        <v>-18188.29515</v>
      </c>
      <c r="AL138" s="82">
        <f t="shared" si="21"/>
        <v>-24188.29515</v>
      </c>
      <c r="AM138" s="82">
        <f t="shared" si="22"/>
        <v>-37529.28408</v>
      </c>
      <c r="AN138" s="83">
        <f t="shared" si="23"/>
        <v>-13529.28408</v>
      </c>
      <c r="AO138" s="82">
        <f t="shared" si="24"/>
        <v>-13529.28408</v>
      </c>
      <c r="AP138" s="82">
        <f t="shared" si="25"/>
        <v>-19529.28408</v>
      </c>
      <c r="AQ138" s="13"/>
    </row>
    <row r="139" ht="15.75" customHeight="1">
      <c r="A139" s="23" t="s">
        <v>248</v>
      </c>
      <c r="B139" s="23" t="s">
        <v>247</v>
      </c>
      <c r="C139" s="23" t="s">
        <v>43</v>
      </c>
      <c r="D139" s="24">
        <v>2.0</v>
      </c>
      <c r="E139" s="24">
        <v>1325.0</v>
      </c>
      <c r="F139" s="24">
        <f t="shared" si="1"/>
        <v>0.973</v>
      </c>
      <c r="G139" s="6">
        <f t="shared" si="2"/>
        <v>15470.7</v>
      </c>
      <c r="H139" s="24">
        <v>283.0</v>
      </c>
      <c r="I139" s="24">
        <v>0.2932</v>
      </c>
      <c r="J139" s="24">
        <v>161.0</v>
      </c>
      <c r="K139" s="24">
        <v>319.0</v>
      </c>
      <c r="L139" s="1">
        <f t="shared" si="3"/>
        <v>158</v>
      </c>
      <c r="M139" s="1">
        <f t="shared" si="4"/>
        <v>122</v>
      </c>
      <c r="N139" s="1">
        <f t="shared" si="5"/>
        <v>0.717721519</v>
      </c>
      <c r="O139" s="24">
        <v>0.2932</v>
      </c>
      <c r="T139" s="8"/>
      <c r="U139" s="24">
        <v>161.0</v>
      </c>
      <c r="V139" s="1">
        <f t="shared" si="6"/>
        <v>197.5</v>
      </c>
      <c r="W139" s="26">
        <f t="shared" si="7"/>
        <v>141.25</v>
      </c>
      <c r="X139" s="75">
        <f t="shared" si="8"/>
        <v>-124.7788729</v>
      </c>
      <c r="Y139" s="76">
        <f t="shared" si="9"/>
        <v>176.7619093</v>
      </c>
      <c r="Z139" s="77">
        <f t="shared" si="10"/>
        <v>176.7619093</v>
      </c>
      <c r="AA139" s="78">
        <f t="shared" si="11"/>
        <v>0.1798071356</v>
      </c>
      <c r="AB139" s="1">
        <f t="shared" si="12"/>
        <v>0.7083006329</v>
      </c>
      <c r="AC139" s="1">
        <f t="shared" si="13"/>
        <v>45698.20886</v>
      </c>
      <c r="AD139" s="8">
        <f t="shared" si="14"/>
        <v>27418.92531</v>
      </c>
      <c r="AE139" s="75">
        <f t="shared" si="15"/>
        <v>15470.7</v>
      </c>
      <c r="AF139" s="1">
        <f t="shared" si="16"/>
        <v>11948.22531</v>
      </c>
      <c r="AG139" s="6"/>
      <c r="AH139" s="80">
        <f t="shared" si="17"/>
        <v>8617.6577</v>
      </c>
      <c r="AI139" s="81">
        <f t="shared" si="18"/>
        <v>-42217.6577</v>
      </c>
      <c r="AJ139" s="81">
        <f t="shared" si="19"/>
        <v>-18217.6577</v>
      </c>
      <c r="AK139" s="82">
        <f t="shared" si="20"/>
        <v>-18217.6577</v>
      </c>
      <c r="AL139" s="82">
        <f t="shared" si="21"/>
        <v>-24217.6577</v>
      </c>
      <c r="AM139" s="82">
        <f t="shared" si="22"/>
        <v>-30269.43239</v>
      </c>
      <c r="AN139" s="83">
        <f t="shared" si="23"/>
        <v>-6269.432386</v>
      </c>
      <c r="AO139" s="82">
        <f t="shared" si="24"/>
        <v>-6269.432386</v>
      </c>
      <c r="AP139" s="82">
        <f t="shared" si="25"/>
        <v>-12269.43239</v>
      </c>
      <c r="AQ139" s="13"/>
    </row>
    <row r="140" ht="15.75" customHeight="1">
      <c r="A140" s="23" t="s">
        <v>249</v>
      </c>
      <c r="B140" s="23" t="s">
        <v>247</v>
      </c>
      <c r="C140" s="23" t="s">
        <v>52</v>
      </c>
      <c r="D140" s="24">
        <v>1.0</v>
      </c>
      <c r="E140" s="24">
        <v>975.0</v>
      </c>
      <c r="F140" s="24">
        <f t="shared" si="1"/>
        <v>0.973</v>
      </c>
      <c r="G140" s="6">
        <f t="shared" si="2"/>
        <v>11384.1</v>
      </c>
      <c r="H140" s="24">
        <v>192.0</v>
      </c>
      <c r="I140" s="24">
        <v>0.5014</v>
      </c>
      <c r="J140" s="24">
        <v>145.0</v>
      </c>
      <c r="K140" s="24">
        <v>300.0</v>
      </c>
      <c r="L140" s="1">
        <f t="shared" si="3"/>
        <v>155</v>
      </c>
      <c r="M140" s="1">
        <f t="shared" si="4"/>
        <v>47</v>
      </c>
      <c r="N140" s="1">
        <f t="shared" si="5"/>
        <v>0.3425806452</v>
      </c>
      <c r="O140" s="24">
        <v>0.5014</v>
      </c>
      <c r="T140" s="8"/>
      <c r="U140" s="24">
        <v>145.0</v>
      </c>
      <c r="V140" s="1">
        <f t="shared" si="6"/>
        <v>193.75</v>
      </c>
      <c r="W140" s="26">
        <f t="shared" si="7"/>
        <v>125.625</v>
      </c>
      <c r="X140" s="75">
        <f t="shared" si="8"/>
        <v>-122.4096538</v>
      </c>
      <c r="Y140" s="76">
        <f t="shared" si="9"/>
        <v>166.9341515</v>
      </c>
      <c r="Z140" s="77">
        <f t="shared" si="10"/>
        <v>166.9341515</v>
      </c>
      <c r="AA140" s="78">
        <f t="shared" si="11"/>
        <v>0.2132085239</v>
      </c>
      <c r="AB140" s="1">
        <f t="shared" si="12"/>
        <v>0.6818667742</v>
      </c>
      <c r="AC140" s="1">
        <f t="shared" si="13"/>
        <v>41546.80076</v>
      </c>
      <c r="AD140" s="8">
        <f t="shared" si="14"/>
        <v>24928.08045</v>
      </c>
      <c r="AE140" s="75">
        <f t="shared" si="15"/>
        <v>11384.1</v>
      </c>
      <c r="AF140" s="1">
        <f t="shared" si="16"/>
        <v>13543.98045</v>
      </c>
      <c r="AG140" s="6"/>
      <c r="AH140" s="80">
        <f t="shared" si="17"/>
        <v>8296.045753</v>
      </c>
      <c r="AI140" s="81">
        <f t="shared" si="18"/>
        <v>-41896.04575</v>
      </c>
      <c r="AJ140" s="81">
        <f t="shared" si="19"/>
        <v>-17896.04575</v>
      </c>
      <c r="AK140" s="82">
        <f t="shared" si="20"/>
        <v>-17896.04575</v>
      </c>
      <c r="AL140" s="82">
        <f t="shared" si="21"/>
        <v>-23896.04575</v>
      </c>
      <c r="AM140" s="82">
        <f t="shared" si="22"/>
        <v>-28352.0653</v>
      </c>
      <c r="AN140" s="83">
        <f t="shared" si="23"/>
        <v>-4352.065299</v>
      </c>
      <c r="AO140" s="82">
        <f t="shared" si="24"/>
        <v>-4352.065299</v>
      </c>
      <c r="AP140" s="82">
        <f t="shared" si="25"/>
        <v>-10352.0653</v>
      </c>
      <c r="AQ140" s="13"/>
    </row>
    <row r="141" ht="15.75" customHeight="1">
      <c r="A141" s="23" t="s">
        <v>250</v>
      </c>
      <c r="B141" s="23" t="s">
        <v>247</v>
      </c>
      <c r="C141" s="23" t="s">
        <v>52</v>
      </c>
      <c r="D141" s="24">
        <v>2.0</v>
      </c>
      <c r="E141" s="24">
        <v>1550.0</v>
      </c>
      <c r="F141" s="24">
        <f t="shared" si="1"/>
        <v>0.973</v>
      </c>
      <c r="G141" s="6">
        <f t="shared" si="2"/>
        <v>18097.8</v>
      </c>
      <c r="H141" s="24">
        <v>307.0</v>
      </c>
      <c r="I141" s="24">
        <v>0.3014</v>
      </c>
      <c r="J141" s="24">
        <v>185.0</v>
      </c>
      <c r="K141" s="24">
        <v>376.0</v>
      </c>
      <c r="L141" s="1">
        <f t="shared" si="3"/>
        <v>191</v>
      </c>
      <c r="M141" s="1">
        <f t="shared" si="4"/>
        <v>122</v>
      </c>
      <c r="N141" s="1">
        <f t="shared" si="5"/>
        <v>0.6109947644</v>
      </c>
      <c r="O141" s="24">
        <v>0.3014</v>
      </c>
      <c r="T141" s="8"/>
      <c r="U141" s="24">
        <v>185.0</v>
      </c>
      <c r="V141" s="1">
        <f t="shared" si="6"/>
        <v>238.75</v>
      </c>
      <c r="W141" s="26">
        <f t="shared" si="7"/>
        <v>161.125</v>
      </c>
      <c r="X141" s="75">
        <f t="shared" si="8"/>
        <v>-150.840283</v>
      </c>
      <c r="Y141" s="76">
        <f t="shared" si="9"/>
        <v>208.8672448</v>
      </c>
      <c r="Z141" s="77">
        <f t="shared" si="10"/>
        <v>208.8672448</v>
      </c>
      <c r="AA141" s="78">
        <f t="shared" si="11"/>
        <v>0.1999675173</v>
      </c>
      <c r="AB141" s="1">
        <f t="shared" si="12"/>
        <v>0.6923457068</v>
      </c>
      <c r="AC141" s="1">
        <f t="shared" si="13"/>
        <v>52782.04417</v>
      </c>
      <c r="AD141" s="8">
        <f t="shared" si="14"/>
        <v>31669.2265</v>
      </c>
      <c r="AE141" s="75">
        <f t="shared" si="15"/>
        <v>18097.8</v>
      </c>
      <c r="AF141" s="1">
        <f t="shared" si="16"/>
        <v>13571.4265</v>
      </c>
      <c r="AG141" s="6"/>
      <c r="AH141" s="80">
        <f t="shared" si="17"/>
        <v>8423.539433</v>
      </c>
      <c r="AI141" s="81">
        <f t="shared" si="18"/>
        <v>-42023.53943</v>
      </c>
      <c r="AJ141" s="81">
        <f t="shared" si="19"/>
        <v>-18023.53943</v>
      </c>
      <c r="AK141" s="82">
        <f t="shared" si="20"/>
        <v>-18023.53943</v>
      </c>
      <c r="AL141" s="82">
        <f t="shared" si="21"/>
        <v>-24023.53943</v>
      </c>
      <c r="AM141" s="82">
        <f t="shared" si="22"/>
        <v>-28452.11293</v>
      </c>
      <c r="AN141" s="83">
        <f t="shared" si="23"/>
        <v>-4452.112929</v>
      </c>
      <c r="AO141" s="82">
        <f t="shared" si="24"/>
        <v>-4452.112929</v>
      </c>
      <c r="AP141" s="82">
        <f t="shared" si="25"/>
        <v>-10452.11293</v>
      </c>
      <c r="AQ141" s="13"/>
    </row>
    <row r="142" ht="15.75" customHeight="1">
      <c r="A142" s="23" t="s">
        <v>251</v>
      </c>
      <c r="B142" s="23" t="s">
        <v>252</v>
      </c>
      <c r="C142" s="23" t="s">
        <v>52</v>
      </c>
      <c r="D142" s="24">
        <v>1.0</v>
      </c>
      <c r="E142" s="24">
        <v>1400.0</v>
      </c>
      <c r="F142" s="24">
        <f t="shared" si="1"/>
        <v>0.973</v>
      </c>
      <c r="G142" s="6">
        <f t="shared" si="2"/>
        <v>16346.4</v>
      </c>
      <c r="H142" s="24">
        <v>232.0</v>
      </c>
      <c r="I142" s="24">
        <v>0.4986</v>
      </c>
      <c r="J142" s="24">
        <v>135.0</v>
      </c>
      <c r="K142" s="24">
        <v>287.0</v>
      </c>
      <c r="L142" s="1">
        <f t="shared" si="3"/>
        <v>152</v>
      </c>
      <c r="M142" s="1">
        <f t="shared" si="4"/>
        <v>97</v>
      </c>
      <c r="N142" s="1">
        <f t="shared" si="5"/>
        <v>0.6105263158</v>
      </c>
      <c r="O142" s="24">
        <v>0.4986</v>
      </c>
      <c r="T142" s="8"/>
      <c r="U142" s="24">
        <v>135.0</v>
      </c>
      <c r="V142" s="1">
        <f t="shared" si="6"/>
        <v>190</v>
      </c>
      <c r="W142" s="26">
        <f t="shared" si="7"/>
        <v>116</v>
      </c>
      <c r="X142" s="75">
        <f t="shared" si="8"/>
        <v>-120.0404347</v>
      </c>
      <c r="Y142" s="76">
        <f t="shared" si="9"/>
        <v>160.1063937</v>
      </c>
      <c r="Z142" s="77">
        <f t="shared" si="10"/>
        <v>160.1063937</v>
      </c>
      <c r="AA142" s="78">
        <f t="shared" si="11"/>
        <v>0.2321389144</v>
      </c>
      <c r="AB142" s="1">
        <f t="shared" si="12"/>
        <v>0.6668852632</v>
      </c>
      <c r="AC142" s="1">
        <f t="shared" si="13"/>
        <v>38971.997</v>
      </c>
      <c r="AD142" s="8">
        <f t="shared" si="14"/>
        <v>23383.1982</v>
      </c>
      <c r="AE142" s="75">
        <f t="shared" si="15"/>
        <v>16346.4</v>
      </c>
      <c r="AF142" s="1">
        <f t="shared" si="16"/>
        <v>7036.798199</v>
      </c>
      <c r="AG142" s="6"/>
      <c r="AH142" s="80">
        <f t="shared" si="17"/>
        <v>8113.770702</v>
      </c>
      <c r="AI142" s="81">
        <f t="shared" si="18"/>
        <v>-41713.7707</v>
      </c>
      <c r="AJ142" s="81">
        <f t="shared" si="19"/>
        <v>-17713.7707</v>
      </c>
      <c r="AK142" s="82">
        <f t="shared" si="20"/>
        <v>-17713.7707</v>
      </c>
      <c r="AL142" s="82">
        <f t="shared" si="21"/>
        <v>-23713.7707</v>
      </c>
      <c r="AM142" s="82">
        <f t="shared" si="22"/>
        <v>-34676.9725</v>
      </c>
      <c r="AN142" s="83">
        <f t="shared" si="23"/>
        <v>-10676.9725</v>
      </c>
      <c r="AO142" s="82">
        <f t="shared" si="24"/>
        <v>-10676.9725</v>
      </c>
      <c r="AP142" s="82">
        <f t="shared" si="25"/>
        <v>-16676.9725</v>
      </c>
      <c r="AQ142" s="13"/>
    </row>
    <row r="143" ht="15.75" customHeight="1">
      <c r="A143" s="23" t="s">
        <v>253</v>
      </c>
      <c r="B143" s="23" t="s">
        <v>252</v>
      </c>
      <c r="C143" s="23" t="s">
        <v>52</v>
      </c>
      <c r="D143" s="24">
        <v>2.0</v>
      </c>
      <c r="E143" s="24">
        <v>1995.0</v>
      </c>
      <c r="F143" s="24">
        <f t="shared" si="1"/>
        <v>0.973</v>
      </c>
      <c r="G143" s="6">
        <f t="shared" si="2"/>
        <v>23293.62</v>
      </c>
      <c r="H143" s="24">
        <v>292.0</v>
      </c>
      <c r="I143" s="24">
        <v>0.6384</v>
      </c>
      <c r="J143" s="24">
        <v>224.0</v>
      </c>
      <c r="K143" s="24">
        <v>331.0</v>
      </c>
      <c r="L143" s="1">
        <f t="shared" si="3"/>
        <v>107</v>
      </c>
      <c r="M143" s="1">
        <f t="shared" si="4"/>
        <v>68</v>
      </c>
      <c r="N143" s="1">
        <f t="shared" si="5"/>
        <v>0.608411215</v>
      </c>
      <c r="O143" s="24">
        <v>0.6384</v>
      </c>
      <c r="T143" s="8"/>
      <c r="U143" s="24">
        <v>224.0</v>
      </c>
      <c r="V143" s="1">
        <f t="shared" si="6"/>
        <v>133.75</v>
      </c>
      <c r="W143" s="26">
        <f t="shared" si="7"/>
        <v>210.625</v>
      </c>
      <c r="X143" s="75">
        <f t="shared" si="8"/>
        <v>-84.50214809</v>
      </c>
      <c r="Y143" s="76">
        <f t="shared" si="9"/>
        <v>177.1900272</v>
      </c>
      <c r="Z143" s="77">
        <f t="shared" si="10"/>
        <v>224</v>
      </c>
      <c r="AA143" s="78">
        <f t="shared" si="11"/>
        <v>0.1</v>
      </c>
      <c r="AB143" s="1">
        <f t="shared" si="12"/>
        <v>0.77146</v>
      </c>
      <c r="AC143" s="1">
        <f t="shared" si="13"/>
        <v>63074.5696</v>
      </c>
      <c r="AD143" s="8">
        <f t="shared" si="14"/>
        <v>37844.74176</v>
      </c>
      <c r="AE143" s="75">
        <f t="shared" si="15"/>
        <v>23293.62</v>
      </c>
      <c r="AF143" s="1">
        <f t="shared" si="16"/>
        <v>14551.12176</v>
      </c>
      <c r="AG143" s="6"/>
      <c r="AH143" s="80">
        <f t="shared" si="17"/>
        <v>9386.096667</v>
      </c>
      <c r="AI143" s="81">
        <f t="shared" si="18"/>
        <v>-42986.09667</v>
      </c>
      <c r="AJ143" s="81">
        <f t="shared" si="19"/>
        <v>-18986.09667</v>
      </c>
      <c r="AK143" s="82">
        <f t="shared" si="20"/>
        <v>-18986.09667</v>
      </c>
      <c r="AL143" s="82">
        <f t="shared" si="21"/>
        <v>-24986.09667</v>
      </c>
      <c r="AM143" s="82">
        <f t="shared" si="22"/>
        <v>-28434.97491</v>
      </c>
      <c r="AN143" s="83">
        <f t="shared" si="23"/>
        <v>-4434.974907</v>
      </c>
      <c r="AO143" s="82">
        <f t="shared" si="24"/>
        <v>-4434.974907</v>
      </c>
      <c r="AP143" s="82">
        <f t="shared" si="25"/>
        <v>-10434.97491</v>
      </c>
      <c r="AQ143" s="13"/>
    </row>
    <row r="144" ht="15.75" customHeight="1">
      <c r="A144" s="23" t="s">
        <v>254</v>
      </c>
      <c r="B144" s="23" t="s">
        <v>255</v>
      </c>
      <c r="C144" s="23" t="s">
        <v>43</v>
      </c>
      <c r="D144" s="24">
        <v>1.0</v>
      </c>
      <c r="E144" s="24">
        <v>760.0</v>
      </c>
      <c r="F144" s="24">
        <f t="shared" si="1"/>
        <v>0.973</v>
      </c>
      <c r="G144" s="6">
        <f t="shared" si="2"/>
        <v>8873.76</v>
      </c>
      <c r="H144" s="24">
        <v>169.0</v>
      </c>
      <c r="I144" s="24">
        <v>0.2904</v>
      </c>
      <c r="J144" s="24">
        <v>100.0</v>
      </c>
      <c r="K144" s="24">
        <v>195.0</v>
      </c>
      <c r="L144" s="1">
        <f t="shared" si="3"/>
        <v>95</v>
      </c>
      <c r="M144" s="1">
        <f t="shared" si="4"/>
        <v>69</v>
      </c>
      <c r="N144" s="1">
        <f t="shared" si="5"/>
        <v>0.6810526316</v>
      </c>
      <c r="O144" s="24">
        <v>0.2904</v>
      </c>
      <c r="T144" s="8"/>
      <c r="U144" s="24">
        <v>100.0</v>
      </c>
      <c r="V144" s="1">
        <f t="shared" si="6"/>
        <v>118.75</v>
      </c>
      <c r="W144" s="26">
        <f t="shared" si="7"/>
        <v>88.125</v>
      </c>
      <c r="X144" s="75">
        <f t="shared" si="8"/>
        <v>-75.02527167</v>
      </c>
      <c r="Y144" s="76">
        <f t="shared" si="9"/>
        <v>107.8789961</v>
      </c>
      <c r="Z144" s="77">
        <f t="shared" si="10"/>
        <v>107.8789961</v>
      </c>
      <c r="AA144" s="78">
        <f t="shared" si="11"/>
        <v>0.1663494407</v>
      </c>
      <c r="AB144" s="1">
        <f t="shared" si="12"/>
        <v>0.7189510526</v>
      </c>
      <c r="AC144" s="1">
        <f t="shared" si="13"/>
        <v>28309.29699</v>
      </c>
      <c r="AD144" s="8">
        <f t="shared" si="14"/>
        <v>16985.5782</v>
      </c>
      <c r="AE144" s="75">
        <f t="shared" si="15"/>
        <v>8873.76</v>
      </c>
      <c r="AF144" s="1">
        <f t="shared" si="16"/>
        <v>8111.818196</v>
      </c>
      <c r="AG144" s="6"/>
      <c r="AH144" s="80">
        <f t="shared" si="17"/>
        <v>8747.237807</v>
      </c>
      <c r="AI144" s="81">
        <f t="shared" si="18"/>
        <v>-42347.23781</v>
      </c>
      <c r="AJ144" s="81">
        <f t="shared" si="19"/>
        <v>-18347.23781</v>
      </c>
      <c r="AK144" s="82">
        <f t="shared" si="20"/>
        <v>-18347.23781</v>
      </c>
      <c r="AL144" s="82">
        <f t="shared" si="21"/>
        <v>-24347.23781</v>
      </c>
      <c r="AM144" s="82">
        <f t="shared" si="22"/>
        <v>-34235.41961</v>
      </c>
      <c r="AN144" s="83">
        <f t="shared" si="23"/>
        <v>-10235.41961</v>
      </c>
      <c r="AO144" s="82">
        <f t="shared" si="24"/>
        <v>-10235.41961</v>
      </c>
      <c r="AP144" s="82">
        <f t="shared" si="25"/>
        <v>-16235.41961</v>
      </c>
      <c r="AQ144" s="13"/>
    </row>
    <row r="145" ht="15.75" customHeight="1">
      <c r="A145" s="23" t="s">
        <v>256</v>
      </c>
      <c r="B145" s="23" t="s">
        <v>255</v>
      </c>
      <c r="C145" s="23" t="s">
        <v>43</v>
      </c>
      <c r="D145" s="24">
        <v>2.0</v>
      </c>
      <c r="E145" s="24">
        <v>965.0</v>
      </c>
      <c r="F145" s="24">
        <f t="shared" si="1"/>
        <v>0.973</v>
      </c>
      <c r="G145" s="6">
        <f t="shared" si="2"/>
        <v>11267.34</v>
      </c>
      <c r="H145" s="24">
        <v>189.0</v>
      </c>
      <c r="I145" s="24">
        <v>0.5397</v>
      </c>
      <c r="J145" s="24">
        <v>135.0</v>
      </c>
      <c r="K145" s="24">
        <v>284.0</v>
      </c>
      <c r="L145" s="1">
        <f t="shared" si="3"/>
        <v>149</v>
      </c>
      <c r="M145" s="1">
        <f t="shared" si="4"/>
        <v>54</v>
      </c>
      <c r="N145" s="1">
        <f t="shared" si="5"/>
        <v>0.3899328859</v>
      </c>
      <c r="O145" s="24">
        <v>0.5397</v>
      </c>
      <c r="T145" s="8"/>
      <c r="U145" s="24">
        <v>135.0</v>
      </c>
      <c r="V145" s="1">
        <f t="shared" si="6"/>
        <v>186.25</v>
      </c>
      <c r="W145" s="26">
        <f t="shared" si="7"/>
        <v>116.375</v>
      </c>
      <c r="X145" s="75">
        <f t="shared" si="8"/>
        <v>-117.6712156</v>
      </c>
      <c r="Y145" s="76">
        <f t="shared" si="9"/>
        <v>158.278636</v>
      </c>
      <c r="Z145" s="77">
        <f t="shared" si="10"/>
        <v>158.278636</v>
      </c>
      <c r="AA145" s="78">
        <f t="shared" si="11"/>
        <v>0.2249859649</v>
      </c>
      <c r="AB145" s="1">
        <f t="shared" si="12"/>
        <v>0.6725461074</v>
      </c>
      <c r="AC145" s="1">
        <f t="shared" si="13"/>
        <v>38854.13338</v>
      </c>
      <c r="AD145" s="8">
        <f t="shared" si="14"/>
        <v>23312.48003</v>
      </c>
      <c r="AE145" s="75">
        <f t="shared" si="15"/>
        <v>11267.34</v>
      </c>
      <c r="AF145" s="1">
        <f t="shared" si="16"/>
        <v>12045.14003</v>
      </c>
      <c r="AG145" s="6"/>
      <c r="AH145" s="80">
        <f t="shared" si="17"/>
        <v>8182.644306</v>
      </c>
      <c r="AI145" s="81">
        <f t="shared" si="18"/>
        <v>-41782.64431</v>
      </c>
      <c r="AJ145" s="81">
        <f t="shared" si="19"/>
        <v>-17782.64431</v>
      </c>
      <c r="AK145" s="82">
        <f t="shared" si="20"/>
        <v>-17782.64431</v>
      </c>
      <c r="AL145" s="82">
        <f t="shared" si="21"/>
        <v>-23782.64431</v>
      </c>
      <c r="AM145" s="82">
        <f t="shared" si="22"/>
        <v>-29737.50428</v>
      </c>
      <c r="AN145" s="83">
        <f t="shared" si="23"/>
        <v>-5737.504277</v>
      </c>
      <c r="AO145" s="82">
        <f t="shared" si="24"/>
        <v>-5737.504277</v>
      </c>
      <c r="AP145" s="82">
        <f t="shared" si="25"/>
        <v>-11737.50428</v>
      </c>
      <c r="AQ145" s="13"/>
    </row>
    <row r="146" ht="15.75" customHeight="1">
      <c r="A146" s="23" t="s">
        <v>257</v>
      </c>
      <c r="B146" s="23" t="s">
        <v>255</v>
      </c>
      <c r="C146" s="23" t="s">
        <v>52</v>
      </c>
      <c r="D146" s="24">
        <v>1.0</v>
      </c>
      <c r="E146" s="24">
        <v>1185.0</v>
      </c>
      <c r="F146" s="24">
        <f t="shared" si="1"/>
        <v>0.973</v>
      </c>
      <c r="G146" s="6">
        <f t="shared" si="2"/>
        <v>13836.06</v>
      </c>
      <c r="H146" s="24">
        <v>289.0</v>
      </c>
      <c r="I146" s="24">
        <v>0.2795</v>
      </c>
      <c r="J146" s="24">
        <v>157.0</v>
      </c>
      <c r="K146" s="24">
        <v>320.0</v>
      </c>
      <c r="L146" s="1">
        <f t="shared" si="3"/>
        <v>163</v>
      </c>
      <c r="M146" s="1">
        <f t="shared" si="4"/>
        <v>132</v>
      </c>
      <c r="N146" s="1">
        <f t="shared" si="5"/>
        <v>0.7478527607</v>
      </c>
      <c r="O146" s="24">
        <v>0.2795</v>
      </c>
      <c r="T146" s="8"/>
      <c r="U146" s="24">
        <v>157.0</v>
      </c>
      <c r="V146" s="1">
        <f t="shared" si="6"/>
        <v>203.75</v>
      </c>
      <c r="W146" s="26">
        <f t="shared" si="7"/>
        <v>136.625</v>
      </c>
      <c r="X146" s="75">
        <f t="shared" si="8"/>
        <v>-128.7275714</v>
      </c>
      <c r="Y146" s="76">
        <f t="shared" si="9"/>
        <v>177.8081722</v>
      </c>
      <c r="Z146" s="77">
        <f t="shared" si="10"/>
        <v>177.8081722</v>
      </c>
      <c r="AA146" s="78">
        <f t="shared" si="11"/>
        <v>0.2021259987</v>
      </c>
      <c r="AB146" s="1">
        <f t="shared" si="12"/>
        <v>0.6906374847</v>
      </c>
      <c r="AC146" s="1">
        <f t="shared" si="13"/>
        <v>44822.36092</v>
      </c>
      <c r="AD146" s="8">
        <f t="shared" si="14"/>
        <v>26893.41655</v>
      </c>
      <c r="AE146" s="75">
        <f t="shared" si="15"/>
        <v>13836.06</v>
      </c>
      <c r="AF146" s="1">
        <f t="shared" si="16"/>
        <v>13057.35655</v>
      </c>
      <c r="AG146" s="6"/>
      <c r="AH146" s="80">
        <f t="shared" si="17"/>
        <v>8402.756063</v>
      </c>
      <c r="AI146" s="81">
        <f t="shared" si="18"/>
        <v>-42002.75606</v>
      </c>
      <c r="AJ146" s="81">
        <f t="shared" si="19"/>
        <v>-18002.75606</v>
      </c>
      <c r="AK146" s="82">
        <f t="shared" si="20"/>
        <v>-18002.75606</v>
      </c>
      <c r="AL146" s="82">
        <f t="shared" si="21"/>
        <v>-24002.75606</v>
      </c>
      <c r="AM146" s="82">
        <f t="shared" si="22"/>
        <v>-28945.39951</v>
      </c>
      <c r="AN146" s="83">
        <f t="shared" si="23"/>
        <v>-4945.399512</v>
      </c>
      <c r="AO146" s="82">
        <f t="shared" si="24"/>
        <v>-4945.399512</v>
      </c>
      <c r="AP146" s="82">
        <f t="shared" si="25"/>
        <v>-10945.39951</v>
      </c>
      <c r="AQ146" s="13"/>
    </row>
    <row r="147" ht="15.75" customHeight="1">
      <c r="A147" s="23" t="s">
        <v>258</v>
      </c>
      <c r="B147" s="23" t="s">
        <v>255</v>
      </c>
      <c r="C147" s="23" t="s">
        <v>52</v>
      </c>
      <c r="D147" s="24">
        <v>2.0</v>
      </c>
      <c r="E147" s="24">
        <v>1340.0</v>
      </c>
      <c r="F147" s="24">
        <f t="shared" si="1"/>
        <v>0.973</v>
      </c>
      <c r="G147" s="6">
        <f t="shared" si="2"/>
        <v>15645.84</v>
      </c>
      <c r="H147" s="24">
        <v>278.0</v>
      </c>
      <c r="I147" s="24">
        <v>0.389</v>
      </c>
      <c r="J147" s="24">
        <v>135.0</v>
      </c>
      <c r="K147" s="24">
        <v>347.0</v>
      </c>
      <c r="L147" s="1">
        <f t="shared" si="3"/>
        <v>212</v>
      </c>
      <c r="M147" s="1">
        <f t="shared" si="4"/>
        <v>143</v>
      </c>
      <c r="N147" s="1">
        <f t="shared" si="5"/>
        <v>0.6396226415</v>
      </c>
      <c r="O147" s="24">
        <v>0.389</v>
      </c>
      <c r="T147" s="8"/>
      <c r="U147" s="24">
        <v>135.0</v>
      </c>
      <c r="V147" s="1">
        <f t="shared" si="6"/>
        <v>265</v>
      </c>
      <c r="W147" s="26">
        <f t="shared" si="7"/>
        <v>108.5</v>
      </c>
      <c r="X147" s="75">
        <f t="shared" si="8"/>
        <v>-167.4248168</v>
      </c>
      <c r="Y147" s="76">
        <f t="shared" si="9"/>
        <v>196.6615492</v>
      </c>
      <c r="Z147" s="77">
        <f t="shared" si="10"/>
        <v>196.6615492</v>
      </c>
      <c r="AA147" s="78">
        <f t="shared" si="11"/>
        <v>0.3326850911</v>
      </c>
      <c r="AB147" s="1">
        <f t="shared" si="12"/>
        <v>0.5873130189</v>
      </c>
      <c r="AC147" s="1">
        <f t="shared" si="13"/>
        <v>42158.18917</v>
      </c>
      <c r="AD147" s="8">
        <f t="shared" si="14"/>
        <v>25294.9135</v>
      </c>
      <c r="AE147" s="75">
        <f t="shared" si="15"/>
        <v>15645.84</v>
      </c>
      <c r="AF147" s="1">
        <f t="shared" si="16"/>
        <v>9649.0735</v>
      </c>
      <c r="AG147" s="6"/>
      <c r="AH147" s="80">
        <f t="shared" si="17"/>
        <v>7145.64173</v>
      </c>
      <c r="AI147" s="81">
        <f t="shared" si="18"/>
        <v>-40745.64173</v>
      </c>
      <c r="AJ147" s="81">
        <f t="shared" si="19"/>
        <v>-16745.64173</v>
      </c>
      <c r="AK147" s="82">
        <f t="shared" si="20"/>
        <v>-16745.64173</v>
      </c>
      <c r="AL147" s="82">
        <f t="shared" si="21"/>
        <v>-22745.64173</v>
      </c>
      <c r="AM147" s="82">
        <f t="shared" si="22"/>
        <v>-31096.56823</v>
      </c>
      <c r="AN147" s="83">
        <f t="shared" si="23"/>
        <v>-7096.568229</v>
      </c>
      <c r="AO147" s="82">
        <f t="shared" si="24"/>
        <v>-7096.568229</v>
      </c>
      <c r="AP147" s="82">
        <f t="shared" si="25"/>
        <v>-13096.56823</v>
      </c>
      <c r="AQ147" s="13"/>
    </row>
    <row r="148" ht="15.75" customHeight="1">
      <c r="A148" s="23" t="s">
        <v>259</v>
      </c>
      <c r="B148" s="23" t="s">
        <v>260</v>
      </c>
      <c r="C148" s="23" t="s">
        <v>43</v>
      </c>
      <c r="D148" s="24">
        <v>1.0</v>
      </c>
      <c r="E148" s="24">
        <v>1150.0</v>
      </c>
      <c r="F148" s="24">
        <f t="shared" si="1"/>
        <v>0.973</v>
      </c>
      <c r="G148" s="6">
        <f t="shared" si="2"/>
        <v>13427.4</v>
      </c>
      <c r="H148" s="24">
        <v>183.0</v>
      </c>
      <c r="I148" s="24">
        <v>0.5753</v>
      </c>
      <c r="J148" s="24">
        <v>80.0</v>
      </c>
      <c r="K148" s="24">
        <v>267.0</v>
      </c>
      <c r="L148" s="1">
        <f t="shared" si="3"/>
        <v>187</v>
      </c>
      <c r="M148" s="1">
        <f t="shared" si="4"/>
        <v>103</v>
      </c>
      <c r="N148" s="1">
        <f t="shared" si="5"/>
        <v>0.5406417112</v>
      </c>
      <c r="O148" s="24">
        <v>0.5753</v>
      </c>
      <c r="T148" s="8"/>
      <c r="U148" s="24">
        <v>80.0</v>
      </c>
      <c r="V148" s="1">
        <f t="shared" si="6"/>
        <v>233.75</v>
      </c>
      <c r="W148" s="26">
        <f t="shared" si="7"/>
        <v>56.625</v>
      </c>
      <c r="X148" s="75">
        <f t="shared" si="8"/>
        <v>-147.6813242</v>
      </c>
      <c r="Y148" s="76">
        <f t="shared" si="9"/>
        <v>153.9302344</v>
      </c>
      <c r="Z148" s="77">
        <f t="shared" si="10"/>
        <v>153.9302344</v>
      </c>
      <c r="AA148" s="78">
        <f t="shared" si="11"/>
        <v>0.4162790776</v>
      </c>
      <c r="AB148" s="1">
        <f t="shared" si="12"/>
        <v>0.521156738</v>
      </c>
      <c r="AC148" s="1">
        <f t="shared" si="13"/>
        <v>29280.94927</v>
      </c>
      <c r="AD148" s="8">
        <f t="shared" si="14"/>
        <v>17568.56956</v>
      </c>
      <c r="AE148" s="75">
        <f t="shared" si="15"/>
        <v>13427.4</v>
      </c>
      <c r="AF148" s="1">
        <f t="shared" si="16"/>
        <v>4141.169564</v>
      </c>
      <c r="AG148" s="6"/>
      <c r="AH148" s="80">
        <f t="shared" si="17"/>
        <v>6340.740312</v>
      </c>
      <c r="AI148" s="81">
        <f t="shared" si="18"/>
        <v>-39940.74031</v>
      </c>
      <c r="AJ148" s="81">
        <f t="shared" si="19"/>
        <v>-15940.74031</v>
      </c>
      <c r="AK148" s="82">
        <f t="shared" si="20"/>
        <v>-15940.74031</v>
      </c>
      <c r="AL148" s="82">
        <f t="shared" si="21"/>
        <v>-21940.74031</v>
      </c>
      <c r="AM148" s="82">
        <f t="shared" si="22"/>
        <v>-35799.57075</v>
      </c>
      <c r="AN148" s="83">
        <f t="shared" si="23"/>
        <v>-11799.57075</v>
      </c>
      <c r="AO148" s="82">
        <f t="shared" si="24"/>
        <v>-11799.57075</v>
      </c>
      <c r="AP148" s="82">
        <f t="shared" si="25"/>
        <v>-17799.57075</v>
      </c>
      <c r="AQ148" s="13"/>
    </row>
    <row r="149" ht="15.75" customHeight="1">
      <c r="A149" s="23" t="s">
        <v>261</v>
      </c>
      <c r="B149" s="23" t="s">
        <v>260</v>
      </c>
      <c r="C149" s="23" t="s">
        <v>43</v>
      </c>
      <c r="D149" s="24">
        <v>2.0</v>
      </c>
      <c r="E149" s="24">
        <v>2000.0</v>
      </c>
      <c r="F149" s="24">
        <f t="shared" si="1"/>
        <v>0.973</v>
      </c>
      <c r="G149" s="6">
        <f t="shared" si="2"/>
        <v>23352</v>
      </c>
      <c r="H149" s="24">
        <v>237.0</v>
      </c>
      <c r="I149" s="24">
        <v>0.3123</v>
      </c>
      <c r="J149" s="24">
        <v>160.0</v>
      </c>
      <c r="K149" s="24">
        <v>323.0</v>
      </c>
      <c r="L149" s="1">
        <f t="shared" si="3"/>
        <v>163</v>
      </c>
      <c r="M149" s="1">
        <f t="shared" si="4"/>
        <v>77</v>
      </c>
      <c r="N149" s="1">
        <f t="shared" si="5"/>
        <v>0.4779141104</v>
      </c>
      <c r="O149" s="24">
        <v>0.3123</v>
      </c>
      <c r="T149" s="8"/>
      <c r="U149" s="24">
        <v>160.0</v>
      </c>
      <c r="V149" s="1">
        <f t="shared" si="6"/>
        <v>203.75</v>
      </c>
      <c r="W149" s="26">
        <f t="shared" si="7"/>
        <v>139.625</v>
      </c>
      <c r="X149" s="75">
        <f t="shared" si="8"/>
        <v>-128.7275714</v>
      </c>
      <c r="Y149" s="76">
        <f t="shared" si="9"/>
        <v>179.3081722</v>
      </c>
      <c r="Z149" s="77">
        <f t="shared" si="10"/>
        <v>179.3081722</v>
      </c>
      <c r="AA149" s="78">
        <f t="shared" si="11"/>
        <v>0.1947640355</v>
      </c>
      <c r="AB149" s="1">
        <f t="shared" si="12"/>
        <v>0.6964637423</v>
      </c>
      <c r="AC149" s="1">
        <f t="shared" si="13"/>
        <v>45581.79884</v>
      </c>
      <c r="AD149" s="8">
        <f t="shared" si="14"/>
        <v>27349.0793</v>
      </c>
      <c r="AE149" s="75">
        <f t="shared" si="15"/>
        <v>23352</v>
      </c>
      <c r="AF149" s="1">
        <f t="shared" si="16"/>
        <v>3997.079304</v>
      </c>
      <c r="AG149" s="6"/>
      <c r="AH149" s="80">
        <f t="shared" si="17"/>
        <v>8473.642198</v>
      </c>
      <c r="AI149" s="81">
        <f t="shared" si="18"/>
        <v>-42073.6422</v>
      </c>
      <c r="AJ149" s="81">
        <f t="shared" si="19"/>
        <v>-18073.6422</v>
      </c>
      <c r="AK149" s="82">
        <f t="shared" si="20"/>
        <v>-18073.6422</v>
      </c>
      <c r="AL149" s="82">
        <f t="shared" si="21"/>
        <v>-24073.6422</v>
      </c>
      <c r="AM149" s="82">
        <f t="shared" si="22"/>
        <v>-38076.56289</v>
      </c>
      <c r="AN149" s="83">
        <f t="shared" si="23"/>
        <v>-14076.56289</v>
      </c>
      <c r="AO149" s="82">
        <f t="shared" si="24"/>
        <v>-14076.56289</v>
      </c>
      <c r="AP149" s="82">
        <f t="shared" si="25"/>
        <v>-20076.56289</v>
      </c>
      <c r="AQ149" s="13"/>
    </row>
    <row r="150" ht="15.75" customHeight="1">
      <c r="A150" s="23" t="s">
        <v>262</v>
      </c>
      <c r="B150" s="23" t="s">
        <v>260</v>
      </c>
      <c r="C150" s="23" t="s">
        <v>52</v>
      </c>
      <c r="D150" s="24">
        <v>1.0</v>
      </c>
      <c r="E150" s="24">
        <v>1600.0</v>
      </c>
      <c r="F150" s="24">
        <f t="shared" si="1"/>
        <v>0.973</v>
      </c>
      <c r="G150" s="6">
        <f t="shared" si="2"/>
        <v>18681.6</v>
      </c>
      <c r="H150" s="24">
        <v>297.0</v>
      </c>
      <c r="I150" s="24">
        <v>0.4521</v>
      </c>
      <c r="J150" s="24">
        <v>225.0</v>
      </c>
      <c r="K150" s="24">
        <v>406.0</v>
      </c>
      <c r="L150" s="1">
        <f t="shared" si="3"/>
        <v>181</v>
      </c>
      <c r="M150" s="1">
        <f t="shared" si="4"/>
        <v>72</v>
      </c>
      <c r="N150" s="1">
        <f t="shared" si="5"/>
        <v>0.4182320442</v>
      </c>
      <c r="O150" s="24">
        <v>0.4521</v>
      </c>
      <c r="T150" s="8"/>
      <c r="U150" s="24">
        <v>225.0</v>
      </c>
      <c r="V150" s="1">
        <f t="shared" si="6"/>
        <v>226.25</v>
      </c>
      <c r="W150" s="26">
        <f t="shared" si="7"/>
        <v>202.375</v>
      </c>
      <c r="X150" s="75">
        <f t="shared" si="8"/>
        <v>-142.942886</v>
      </c>
      <c r="Y150" s="76">
        <f t="shared" si="9"/>
        <v>222.7747189</v>
      </c>
      <c r="Z150" s="77">
        <f t="shared" si="10"/>
        <v>225</v>
      </c>
      <c r="AA150" s="78">
        <f t="shared" si="11"/>
        <v>0.1</v>
      </c>
      <c r="AB150" s="1">
        <f t="shared" si="12"/>
        <v>0.77146</v>
      </c>
      <c r="AC150" s="1">
        <f t="shared" si="13"/>
        <v>63356.1525</v>
      </c>
      <c r="AD150" s="8">
        <f t="shared" si="14"/>
        <v>38013.6915</v>
      </c>
      <c r="AE150" s="75">
        <f t="shared" si="15"/>
        <v>18681.6</v>
      </c>
      <c r="AF150" s="1">
        <f t="shared" si="16"/>
        <v>19332.0915</v>
      </c>
      <c r="AG150" s="6"/>
      <c r="AH150" s="80">
        <f t="shared" si="17"/>
        <v>9386.096667</v>
      </c>
      <c r="AI150" s="81">
        <f t="shared" si="18"/>
        <v>-42986.09667</v>
      </c>
      <c r="AJ150" s="81">
        <f t="shared" si="19"/>
        <v>-18986.09667</v>
      </c>
      <c r="AK150" s="82">
        <f t="shared" si="20"/>
        <v>-18986.09667</v>
      </c>
      <c r="AL150" s="82">
        <f t="shared" si="21"/>
        <v>-24986.09667</v>
      </c>
      <c r="AM150" s="82">
        <f t="shared" si="22"/>
        <v>-23654.00517</v>
      </c>
      <c r="AN150" s="83">
        <f t="shared" si="23"/>
        <v>345.9948333</v>
      </c>
      <c r="AO150" s="82">
        <f t="shared" si="24"/>
        <v>345.9948333</v>
      </c>
      <c r="AP150" s="82">
        <f t="shared" si="25"/>
        <v>-5654.005167</v>
      </c>
      <c r="AQ150" s="13"/>
    </row>
    <row r="151" ht="15.75" customHeight="1">
      <c r="A151" s="23" t="s">
        <v>263</v>
      </c>
      <c r="B151" s="23" t="s">
        <v>260</v>
      </c>
      <c r="C151" s="23" t="s">
        <v>52</v>
      </c>
      <c r="D151" s="24">
        <v>2.0</v>
      </c>
      <c r="E151" s="24">
        <v>2150.0</v>
      </c>
      <c r="F151" s="24">
        <f t="shared" si="1"/>
        <v>0.973</v>
      </c>
      <c r="G151" s="6">
        <f t="shared" si="2"/>
        <v>25103.4</v>
      </c>
      <c r="H151" s="24">
        <v>360.0</v>
      </c>
      <c r="I151" s="24">
        <v>0.5315</v>
      </c>
      <c r="J151" s="24">
        <v>170.0</v>
      </c>
      <c r="K151" s="24">
        <v>447.0</v>
      </c>
      <c r="L151" s="1">
        <f t="shared" si="3"/>
        <v>277</v>
      </c>
      <c r="M151" s="1">
        <f t="shared" si="4"/>
        <v>190</v>
      </c>
      <c r="N151" s="1">
        <f t="shared" si="5"/>
        <v>0.6487364621</v>
      </c>
      <c r="O151" s="24">
        <v>0.5315</v>
      </c>
      <c r="T151" s="8"/>
      <c r="U151" s="24">
        <v>170.0</v>
      </c>
      <c r="V151" s="1">
        <f t="shared" si="6"/>
        <v>346.25</v>
      </c>
      <c r="W151" s="26">
        <f t="shared" si="7"/>
        <v>135.375</v>
      </c>
      <c r="X151" s="75">
        <f t="shared" si="8"/>
        <v>-218.7578974</v>
      </c>
      <c r="Y151" s="76">
        <f t="shared" si="9"/>
        <v>253.7629675</v>
      </c>
      <c r="Z151" s="77">
        <f t="shared" si="10"/>
        <v>253.7629675</v>
      </c>
      <c r="AA151" s="78">
        <f t="shared" si="11"/>
        <v>0.3419147077</v>
      </c>
      <c r="AB151" s="1">
        <f t="shared" si="12"/>
        <v>0.5800087004</v>
      </c>
      <c r="AC151" s="1">
        <f t="shared" si="13"/>
        <v>53722.42608</v>
      </c>
      <c r="AD151" s="8">
        <f t="shared" si="14"/>
        <v>32233.45565</v>
      </c>
      <c r="AE151" s="75">
        <f t="shared" si="15"/>
        <v>25103.4</v>
      </c>
      <c r="AF151" s="1">
        <f t="shared" si="16"/>
        <v>7130.05565</v>
      </c>
      <c r="AG151" s="6"/>
      <c r="AH151" s="80">
        <f t="shared" si="17"/>
        <v>7056.772521</v>
      </c>
      <c r="AI151" s="81">
        <f t="shared" si="18"/>
        <v>-40656.77252</v>
      </c>
      <c r="AJ151" s="81">
        <f t="shared" si="19"/>
        <v>-16656.77252</v>
      </c>
      <c r="AK151" s="82">
        <f t="shared" si="20"/>
        <v>-16656.77252</v>
      </c>
      <c r="AL151" s="82">
        <f t="shared" si="21"/>
        <v>-22656.77252</v>
      </c>
      <c r="AM151" s="82">
        <f t="shared" si="22"/>
        <v>-33526.71687</v>
      </c>
      <c r="AN151" s="83">
        <f t="shared" si="23"/>
        <v>-9526.716871</v>
      </c>
      <c r="AO151" s="82">
        <f t="shared" si="24"/>
        <v>-9526.716871</v>
      </c>
      <c r="AP151" s="82">
        <f t="shared" si="25"/>
        <v>-15526.71687</v>
      </c>
      <c r="AQ151" s="13"/>
    </row>
    <row r="152" ht="15.75" customHeight="1">
      <c r="A152" s="23" t="s">
        <v>264</v>
      </c>
      <c r="B152" s="23" t="s">
        <v>42</v>
      </c>
      <c r="C152" s="23" t="s">
        <v>52</v>
      </c>
      <c r="D152" s="24">
        <v>2.0</v>
      </c>
      <c r="E152" s="24">
        <v>2000.0</v>
      </c>
      <c r="F152" s="24">
        <f t="shared" si="1"/>
        <v>0.973</v>
      </c>
      <c r="G152" s="6">
        <f t="shared" si="2"/>
        <v>23352</v>
      </c>
      <c r="H152" s="24">
        <v>199.0</v>
      </c>
      <c r="I152" s="24">
        <v>0.3123</v>
      </c>
      <c r="J152" s="24">
        <v>97.0</v>
      </c>
      <c r="K152" s="24">
        <v>240.0</v>
      </c>
      <c r="L152" s="1">
        <f t="shared" si="3"/>
        <v>143</v>
      </c>
      <c r="M152" s="1">
        <f t="shared" si="4"/>
        <v>102</v>
      </c>
      <c r="N152" s="1">
        <f t="shared" si="5"/>
        <v>0.6706293706</v>
      </c>
      <c r="O152" s="24">
        <v>0.3123</v>
      </c>
      <c r="T152" s="8"/>
      <c r="U152" s="24">
        <v>97.0</v>
      </c>
      <c r="V152" s="1">
        <f t="shared" si="6"/>
        <v>178.75</v>
      </c>
      <c r="W152" s="26">
        <f t="shared" si="7"/>
        <v>79.125</v>
      </c>
      <c r="X152" s="75">
        <f t="shared" si="8"/>
        <v>-112.9327774</v>
      </c>
      <c r="Y152" s="76">
        <f t="shared" si="9"/>
        <v>135.6231204</v>
      </c>
      <c r="Z152" s="77">
        <f t="shared" si="10"/>
        <v>135.6231204</v>
      </c>
      <c r="AA152" s="78">
        <f t="shared" si="11"/>
        <v>0.3160734009</v>
      </c>
      <c r="AB152" s="1">
        <f t="shared" si="12"/>
        <v>0.6004595105</v>
      </c>
      <c r="AC152" s="1">
        <f t="shared" si="13"/>
        <v>29724.21026</v>
      </c>
      <c r="AD152" s="8">
        <f t="shared" si="14"/>
        <v>17834.52616</v>
      </c>
      <c r="AE152" s="75">
        <f t="shared" si="15"/>
        <v>23352</v>
      </c>
      <c r="AF152" s="1">
        <f t="shared" si="16"/>
        <v>-5517.473843</v>
      </c>
      <c r="AG152" s="6"/>
      <c r="AH152" s="80">
        <f t="shared" si="17"/>
        <v>7305.590711</v>
      </c>
      <c r="AI152" s="81">
        <f t="shared" si="18"/>
        <v>-40905.59071</v>
      </c>
      <c r="AJ152" s="81">
        <f t="shared" si="19"/>
        <v>-16905.59071</v>
      </c>
      <c r="AK152" s="82">
        <f t="shared" si="20"/>
        <v>-16905.59071</v>
      </c>
      <c r="AL152" s="82">
        <f t="shared" si="21"/>
        <v>-22905.59071</v>
      </c>
      <c r="AM152" s="82">
        <f t="shared" si="22"/>
        <v>-46423.06455</v>
      </c>
      <c r="AN152" s="83">
        <f t="shared" si="23"/>
        <v>-22423.06455</v>
      </c>
      <c r="AO152" s="82">
        <f t="shared" si="24"/>
        <v>-22423.06455</v>
      </c>
      <c r="AP152" s="82">
        <f t="shared" si="25"/>
        <v>-28423.06455</v>
      </c>
      <c r="AQ152" s="13"/>
    </row>
    <row r="153" ht="15.75" customHeight="1">
      <c r="A153" s="23" t="s">
        <v>265</v>
      </c>
      <c r="B153" s="23" t="s">
        <v>266</v>
      </c>
      <c r="C153" s="23" t="s">
        <v>52</v>
      </c>
      <c r="D153" s="24">
        <v>2.0</v>
      </c>
      <c r="E153" s="24">
        <v>2750.0</v>
      </c>
      <c r="F153" s="24">
        <f t="shared" si="1"/>
        <v>0.973</v>
      </c>
      <c r="G153" s="6">
        <f t="shared" si="2"/>
        <v>32109</v>
      </c>
      <c r="H153" s="24">
        <v>538.0</v>
      </c>
      <c r="I153" s="24">
        <v>0.6</v>
      </c>
      <c r="J153" s="24">
        <v>188.0</v>
      </c>
      <c r="K153" s="24">
        <v>810.0</v>
      </c>
      <c r="L153" s="1">
        <f t="shared" si="3"/>
        <v>622</v>
      </c>
      <c r="M153" s="1">
        <f t="shared" si="4"/>
        <v>350</v>
      </c>
      <c r="N153" s="1">
        <f t="shared" si="5"/>
        <v>0.5501607717</v>
      </c>
      <c r="O153" s="24">
        <v>0.6</v>
      </c>
      <c r="T153" s="8"/>
      <c r="U153" s="24">
        <v>188.0</v>
      </c>
      <c r="V153" s="1">
        <f t="shared" si="6"/>
        <v>777.5</v>
      </c>
      <c r="W153" s="26">
        <f t="shared" si="7"/>
        <v>110.25</v>
      </c>
      <c r="X153" s="75">
        <f t="shared" si="8"/>
        <v>-491.2180945</v>
      </c>
      <c r="Y153" s="76">
        <f t="shared" si="9"/>
        <v>472.9551112</v>
      </c>
      <c r="Z153" s="77">
        <f t="shared" si="10"/>
        <v>472.9551112</v>
      </c>
      <c r="AA153" s="78">
        <f t="shared" si="11"/>
        <v>0.4665017507</v>
      </c>
      <c r="AB153" s="1">
        <f t="shared" si="12"/>
        <v>0.4814105145</v>
      </c>
      <c r="AC153" s="1">
        <f t="shared" si="13"/>
        <v>83105.23064</v>
      </c>
      <c r="AD153" s="8">
        <f t="shared" si="14"/>
        <v>49863.13838</v>
      </c>
      <c r="AE153" s="75">
        <f t="shared" si="15"/>
        <v>32109</v>
      </c>
      <c r="AF153" s="1">
        <f t="shared" si="16"/>
        <v>17754.13838</v>
      </c>
      <c r="AG153" s="6"/>
      <c r="AH153" s="80">
        <f t="shared" si="17"/>
        <v>5857.161259</v>
      </c>
      <c r="AI153" s="81">
        <f t="shared" si="18"/>
        <v>-39457.16126</v>
      </c>
      <c r="AJ153" s="81">
        <f t="shared" si="19"/>
        <v>-15457.16126</v>
      </c>
      <c r="AK153" s="82">
        <f t="shared" si="20"/>
        <v>-15457.16126</v>
      </c>
      <c r="AL153" s="82">
        <f t="shared" si="21"/>
        <v>-21457.16126</v>
      </c>
      <c r="AM153" s="82">
        <f t="shared" si="22"/>
        <v>-21703.02287</v>
      </c>
      <c r="AN153" s="83">
        <f t="shared" si="23"/>
        <v>2296.977126</v>
      </c>
      <c r="AO153" s="82">
        <f t="shared" si="24"/>
        <v>2296.977126</v>
      </c>
      <c r="AP153" s="82">
        <f t="shared" si="25"/>
        <v>-3703.022874</v>
      </c>
      <c r="AQ153" s="13"/>
    </row>
    <row r="154" ht="15.75" customHeight="1">
      <c r="A154" s="23" t="s">
        <v>267</v>
      </c>
      <c r="B154" s="23" t="s">
        <v>266</v>
      </c>
      <c r="C154" s="23" t="s">
        <v>43</v>
      </c>
      <c r="D154" s="24">
        <v>1.0</v>
      </c>
      <c r="E154" s="24">
        <v>1800.0</v>
      </c>
      <c r="F154" s="24">
        <f t="shared" si="1"/>
        <v>0.973</v>
      </c>
      <c r="G154" s="6">
        <f t="shared" si="2"/>
        <v>21016.8</v>
      </c>
      <c r="H154" s="24">
        <v>288.0</v>
      </c>
      <c r="I154" s="24">
        <v>0.2329</v>
      </c>
      <c r="J154" s="24">
        <v>89.0</v>
      </c>
      <c r="K154" s="24">
        <v>390.0</v>
      </c>
      <c r="L154" s="1">
        <f t="shared" si="3"/>
        <v>301</v>
      </c>
      <c r="M154" s="1">
        <f t="shared" si="4"/>
        <v>199</v>
      </c>
      <c r="N154" s="1">
        <f t="shared" si="5"/>
        <v>0.6289036545</v>
      </c>
      <c r="O154" s="24">
        <v>0.2329</v>
      </c>
      <c r="T154" s="8"/>
      <c r="U154" s="24">
        <v>89.0</v>
      </c>
      <c r="V154" s="1">
        <f t="shared" si="6"/>
        <v>376.25</v>
      </c>
      <c r="W154" s="26">
        <f t="shared" si="7"/>
        <v>51.375</v>
      </c>
      <c r="X154" s="75">
        <f t="shared" si="8"/>
        <v>-237.7116502</v>
      </c>
      <c r="Y154" s="76">
        <f t="shared" si="9"/>
        <v>227.8850297</v>
      </c>
      <c r="Z154" s="77">
        <f t="shared" si="10"/>
        <v>227.8850297</v>
      </c>
      <c r="AA154" s="78">
        <f t="shared" si="11"/>
        <v>0.469129647</v>
      </c>
      <c r="AB154" s="1">
        <f t="shared" si="12"/>
        <v>0.4793307973</v>
      </c>
      <c r="AC154" s="1">
        <f t="shared" si="13"/>
        <v>39869.79424</v>
      </c>
      <c r="AD154" s="8">
        <f t="shared" si="14"/>
        <v>23921.87654</v>
      </c>
      <c r="AE154" s="75">
        <f t="shared" si="15"/>
        <v>21016.8</v>
      </c>
      <c r="AF154" s="1">
        <f t="shared" si="16"/>
        <v>2905.076544</v>
      </c>
      <c r="AG154" s="6"/>
      <c r="AH154" s="80">
        <f t="shared" si="17"/>
        <v>5831.858034</v>
      </c>
      <c r="AI154" s="81">
        <f t="shared" si="18"/>
        <v>-39431.85803</v>
      </c>
      <c r="AJ154" s="81">
        <f t="shared" si="19"/>
        <v>-15431.85803</v>
      </c>
      <c r="AK154" s="82">
        <f t="shared" si="20"/>
        <v>-15431.85803</v>
      </c>
      <c r="AL154" s="82">
        <f t="shared" si="21"/>
        <v>-21431.85803</v>
      </c>
      <c r="AM154" s="82">
        <f t="shared" si="22"/>
        <v>-36526.78149</v>
      </c>
      <c r="AN154" s="83">
        <f t="shared" si="23"/>
        <v>-12526.78149</v>
      </c>
      <c r="AO154" s="82">
        <f t="shared" si="24"/>
        <v>-12526.78149</v>
      </c>
      <c r="AP154" s="82">
        <f t="shared" si="25"/>
        <v>-18526.78149</v>
      </c>
      <c r="AQ154" s="13"/>
    </row>
    <row r="155" ht="15.75" customHeight="1">
      <c r="A155" s="23" t="s">
        <v>268</v>
      </c>
      <c r="B155" s="23" t="s">
        <v>269</v>
      </c>
      <c r="C155" s="23" t="s">
        <v>43</v>
      </c>
      <c r="D155" s="24">
        <v>2.0</v>
      </c>
      <c r="E155" s="24">
        <v>3000.0</v>
      </c>
      <c r="F155" s="24">
        <f t="shared" si="1"/>
        <v>0.973</v>
      </c>
      <c r="G155" s="6">
        <f t="shared" si="2"/>
        <v>35028</v>
      </c>
      <c r="H155" s="24">
        <v>415.0</v>
      </c>
      <c r="I155" s="24">
        <v>0.4082</v>
      </c>
      <c r="J155" s="24">
        <v>193.0</v>
      </c>
      <c r="K155" s="24">
        <v>648.0</v>
      </c>
      <c r="L155" s="1">
        <f t="shared" si="3"/>
        <v>455</v>
      </c>
      <c r="M155" s="1">
        <f t="shared" si="4"/>
        <v>222</v>
      </c>
      <c r="N155" s="1">
        <f t="shared" si="5"/>
        <v>0.4903296703</v>
      </c>
      <c r="O155" s="24">
        <v>0.4082</v>
      </c>
      <c r="T155" s="8"/>
      <c r="U155" s="24">
        <v>193.0</v>
      </c>
      <c r="V155" s="1">
        <f t="shared" si="6"/>
        <v>568.75</v>
      </c>
      <c r="W155" s="26">
        <f t="shared" si="7"/>
        <v>136.125</v>
      </c>
      <c r="X155" s="75">
        <f t="shared" si="8"/>
        <v>-359.3315643</v>
      </c>
      <c r="Y155" s="76">
        <f t="shared" si="9"/>
        <v>373.7099286</v>
      </c>
      <c r="Z155" s="77">
        <f t="shared" si="10"/>
        <v>373.7099286</v>
      </c>
      <c r="AA155" s="78">
        <f t="shared" si="11"/>
        <v>0.4177317426</v>
      </c>
      <c r="AB155" s="1">
        <f t="shared" si="12"/>
        <v>0.5200070989</v>
      </c>
      <c r="AC155" s="1">
        <f t="shared" si="13"/>
        <v>70931.11277</v>
      </c>
      <c r="AD155" s="8">
        <f t="shared" si="14"/>
        <v>42558.66766</v>
      </c>
      <c r="AE155" s="75">
        <f t="shared" si="15"/>
        <v>35028</v>
      </c>
      <c r="AF155" s="1">
        <f t="shared" si="16"/>
        <v>7530.667661</v>
      </c>
      <c r="AG155" s="6"/>
      <c r="AH155" s="80">
        <f t="shared" si="17"/>
        <v>6326.753037</v>
      </c>
      <c r="AI155" s="81">
        <f t="shared" si="18"/>
        <v>-39926.75304</v>
      </c>
      <c r="AJ155" s="81">
        <f t="shared" si="19"/>
        <v>-15926.75304</v>
      </c>
      <c r="AK155" s="82">
        <f t="shared" si="20"/>
        <v>-15926.75304</v>
      </c>
      <c r="AL155" s="82">
        <f t="shared" si="21"/>
        <v>-21926.75304</v>
      </c>
      <c r="AM155" s="82">
        <f t="shared" si="22"/>
        <v>-32396.08538</v>
      </c>
      <c r="AN155" s="83">
        <f t="shared" si="23"/>
        <v>-8396.085375</v>
      </c>
      <c r="AO155" s="82">
        <f t="shared" si="24"/>
        <v>-8396.085375</v>
      </c>
      <c r="AP155" s="82">
        <f t="shared" si="25"/>
        <v>-14396.08538</v>
      </c>
      <c r="AQ155" s="13"/>
    </row>
    <row r="156" ht="15.75" customHeight="1">
      <c r="A156" s="23" t="s">
        <v>270</v>
      </c>
      <c r="B156" s="23" t="s">
        <v>269</v>
      </c>
      <c r="C156" s="23" t="s">
        <v>52</v>
      </c>
      <c r="D156" s="24">
        <v>1.0</v>
      </c>
      <c r="E156" s="24">
        <v>2000.0</v>
      </c>
      <c r="F156" s="24">
        <f t="shared" si="1"/>
        <v>0.973</v>
      </c>
      <c r="G156" s="6">
        <f t="shared" si="2"/>
        <v>23352</v>
      </c>
      <c r="H156" s="24">
        <v>387.0</v>
      </c>
      <c r="I156" s="24">
        <v>0.326</v>
      </c>
      <c r="J156" s="24">
        <v>193.0</v>
      </c>
      <c r="K156" s="24">
        <v>600.0</v>
      </c>
      <c r="L156" s="1">
        <f t="shared" si="3"/>
        <v>407</v>
      </c>
      <c r="M156" s="1">
        <f t="shared" si="4"/>
        <v>194</v>
      </c>
      <c r="N156" s="1">
        <f t="shared" si="5"/>
        <v>0.4813267813</v>
      </c>
      <c r="O156" s="24">
        <v>0.326</v>
      </c>
      <c r="T156" s="8"/>
      <c r="U156" s="24">
        <v>193.0</v>
      </c>
      <c r="V156" s="1">
        <f t="shared" si="6"/>
        <v>508.75</v>
      </c>
      <c r="W156" s="26">
        <f t="shared" si="7"/>
        <v>142.125</v>
      </c>
      <c r="X156" s="75">
        <f t="shared" si="8"/>
        <v>-321.4240586</v>
      </c>
      <c r="Y156" s="76">
        <f t="shared" si="9"/>
        <v>344.4658043</v>
      </c>
      <c r="Z156" s="77">
        <f t="shared" si="10"/>
        <v>344.4658043</v>
      </c>
      <c r="AA156" s="78">
        <f t="shared" si="11"/>
        <v>0.3977214826</v>
      </c>
      <c r="AB156" s="1">
        <f t="shared" si="12"/>
        <v>0.5358432187</v>
      </c>
      <c r="AC156" s="1">
        <f t="shared" si="13"/>
        <v>67371.57783</v>
      </c>
      <c r="AD156" s="8">
        <f t="shared" si="14"/>
        <v>40422.9467</v>
      </c>
      <c r="AE156" s="75">
        <f t="shared" si="15"/>
        <v>23352</v>
      </c>
      <c r="AF156" s="1">
        <f t="shared" si="16"/>
        <v>17070.9467</v>
      </c>
      <c r="AG156" s="6"/>
      <c r="AH156" s="80">
        <f t="shared" si="17"/>
        <v>6519.425827</v>
      </c>
      <c r="AI156" s="81">
        <f t="shared" si="18"/>
        <v>-40119.42583</v>
      </c>
      <c r="AJ156" s="81">
        <f t="shared" si="19"/>
        <v>-16119.42583</v>
      </c>
      <c r="AK156" s="82">
        <f t="shared" si="20"/>
        <v>-16119.42583</v>
      </c>
      <c r="AL156" s="82">
        <f t="shared" si="21"/>
        <v>-22119.42583</v>
      </c>
      <c r="AM156" s="82">
        <f t="shared" si="22"/>
        <v>-23048.47913</v>
      </c>
      <c r="AN156" s="83">
        <f t="shared" si="23"/>
        <v>951.5208699</v>
      </c>
      <c r="AO156" s="82">
        <f t="shared" si="24"/>
        <v>951.5208699</v>
      </c>
      <c r="AP156" s="82">
        <f t="shared" si="25"/>
        <v>-5048.47913</v>
      </c>
      <c r="AQ156" s="13"/>
    </row>
    <row r="157" ht="15.75" customHeight="1">
      <c r="A157" s="23" t="s">
        <v>271</v>
      </c>
      <c r="B157" s="23" t="s">
        <v>269</v>
      </c>
      <c r="C157" s="23" t="s">
        <v>52</v>
      </c>
      <c r="D157" s="24">
        <v>2.0</v>
      </c>
      <c r="E157" s="24">
        <v>2950.0</v>
      </c>
      <c r="F157" s="24">
        <f t="shared" si="1"/>
        <v>0.973</v>
      </c>
      <c r="G157" s="6">
        <f t="shared" si="2"/>
        <v>34444.2</v>
      </c>
      <c r="H157" s="24">
        <v>575.0</v>
      </c>
      <c r="I157" s="24">
        <v>0.389</v>
      </c>
      <c r="J157" s="24">
        <v>192.0</v>
      </c>
      <c r="K157" s="24">
        <v>829.0</v>
      </c>
      <c r="L157" s="1">
        <f t="shared" si="3"/>
        <v>637</v>
      </c>
      <c r="M157" s="1">
        <f t="shared" si="4"/>
        <v>383</v>
      </c>
      <c r="N157" s="1">
        <f t="shared" si="5"/>
        <v>0.5810047096</v>
      </c>
      <c r="O157" s="24">
        <v>0.389</v>
      </c>
      <c r="T157" s="8"/>
      <c r="U157" s="24">
        <v>192.0</v>
      </c>
      <c r="V157" s="1">
        <f t="shared" si="6"/>
        <v>796.25</v>
      </c>
      <c r="W157" s="26">
        <f t="shared" si="7"/>
        <v>112.375</v>
      </c>
      <c r="X157" s="75">
        <f t="shared" si="8"/>
        <v>-503.06419</v>
      </c>
      <c r="Y157" s="76">
        <f t="shared" si="9"/>
        <v>484.0939001</v>
      </c>
      <c r="Z157" s="77">
        <f t="shared" si="10"/>
        <v>484.0939001</v>
      </c>
      <c r="AA157" s="78">
        <f t="shared" si="11"/>
        <v>0.4668369231</v>
      </c>
      <c r="AB157" s="1">
        <f t="shared" si="12"/>
        <v>0.481145259</v>
      </c>
      <c r="AC157" s="1">
        <f t="shared" si="13"/>
        <v>85015.612</v>
      </c>
      <c r="AD157" s="8">
        <f t="shared" si="14"/>
        <v>51009.3672</v>
      </c>
      <c r="AE157" s="75">
        <f t="shared" si="15"/>
        <v>34444.2</v>
      </c>
      <c r="AF157" s="1">
        <f t="shared" si="16"/>
        <v>16565.1672</v>
      </c>
      <c r="AG157" s="6"/>
      <c r="AH157" s="80">
        <f t="shared" si="17"/>
        <v>5853.933985</v>
      </c>
      <c r="AI157" s="81">
        <f t="shared" si="18"/>
        <v>-39453.93398</v>
      </c>
      <c r="AJ157" s="81">
        <f t="shared" si="19"/>
        <v>-15453.93398</v>
      </c>
      <c r="AK157" s="82">
        <f t="shared" si="20"/>
        <v>-15453.93398</v>
      </c>
      <c r="AL157" s="82">
        <f t="shared" si="21"/>
        <v>-21453.93398</v>
      </c>
      <c r="AM157" s="82">
        <f t="shared" si="22"/>
        <v>-22888.76678</v>
      </c>
      <c r="AN157" s="83">
        <f t="shared" si="23"/>
        <v>1111.233216</v>
      </c>
      <c r="AO157" s="82">
        <f t="shared" si="24"/>
        <v>1111.233216</v>
      </c>
      <c r="AP157" s="82">
        <f t="shared" si="25"/>
        <v>-4888.766784</v>
      </c>
      <c r="AQ157" s="13"/>
    </row>
    <row r="158" ht="15.75" customHeight="1">
      <c r="A158" s="23" t="s">
        <v>272</v>
      </c>
      <c r="B158" s="23" t="s">
        <v>273</v>
      </c>
      <c r="C158" s="23" t="s">
        <v>52</v>
      </c>
      <c r="D158" s="24">
        <v>2.0</v>
      </c>
      <c r="E158" s="24">
        <v>3000.0</v>
      </c>
      <c r="F158" s="24">
        <f t="shared" si="1"/>
        <v>0.973</v>
      </c>
      <c r="G158" s="6">
        <f t="shared" si="2"/>
        <v>35028</v>
      </c>
      <c r="H158" s="24">
        <v>620.0</v>
      </c>
      <c r="I158" s="24">
        <v>0.2932</v>
      </c>
      <c r="J158" s="24">
        <v>195.0</v>
      </c>
      <c r="K158" s="24">
        <v>752.0</v>
      </c>
      <c r="L158" s="1">
        <f t="shared" si="3"/>
        <v>557</v>
      </c>
      <c r="M158" s="1">
        <f t="shared" si="4"/>
        <v>425</v>
      </c>
      <c r="N158" s="1">
        <f t="shared" si="5"/>
        <v>0.7104129264</v>
      </c>
      <c r="O158" s="24">
        <v>0.2932</v>
      </c>
      <c r="T158" s="8"/>
      <c r="U158" s="24">
        <v>195.0</v>
      </c>
      <c r="V158" s="1">
        <f t="shared" si="6"/>
        <v>696.25</v>
      </c>
      <c r="W158" s="26">
        <f t="shared" si="7"/>
        <v>125.375</v>
      </c>
      <c r="X158" s="75">
        <f t="shared" si="8"/>
        <v>-439.8850139</v>
      </c>
      <c r="Y158" s="76">
        <f t="shared" si="9"/>
        <v>436.8536928</v>
      </c>
      <c r="Z158" s="77">
        <f t="shared" si="10"/>
        <v>436.8536928</v>
      </c>
      <c r="AA158" s="78">
        <f t="shared" si="11"/>
        <v>0.4473661656</v>
      </c>
      <c r="AB158" s="1">
        <f t="shared" si="12"/>
        <v>0.4965544165</v>
      </c>
      <c r="AC158" s="1">
        <f t="shared" si="13"/>
        <v>79176.39515</v>
      </c>
      <c r="AD158" s="8">
        <f t="shared" si="14"/>
        <v>47505.83709</v>
      </c>
      <c r="AE158" s="75">
        <f t="shared" si="15"/>
        <v>35028</v>
      </c>
      <c r="AF158" s="1">
        <f t="shared" si="16"/>
        <v>12477.83709</v>
      </c>
      <c r="AG158" s="6"/>
      <c r="AH158" s="80">
        <f t="shared" si="17"/>
        <v>6041.412068</v>
      </c>
      <c r="AI158" s="81">
        <f t="shared" si="18"/>
        <v>-39641.41207</v>
      </c>
      <c r="AJ158" s="81">
        <f t="shared" si="19"/>
        <v>-15641.41207</v>
      </c>
      <c r="AK158" s="82">
        <f t="shared" si="20"/>
        <v>-15641.41207</v>
      </c>
      <c r="AL158" s="82">
        <f t="shared" si="21"/>
        <v>-21641.41207</v>
      </c>
      <c r="AM158" s="82">
        <f t="shared" si="22"/>
        <v>-27163.57498</v>
      </c>
      <c r="AN158" s="83">
        <f t="shared" si="23"/>
        <v>-3163.574979</v>
      </c>
      <c r="AO158" s="82">
        <f t="shared" si="24"/>
        <v>-3163.574979</v>
      </c>
      <c r="AP158" s="82">
        <f t="shared" si="25"/>
        <v>-9163.574979</v>
      </c>
      <c r="AQ158" s="13"/>
    </row>
    <row r="159" ht="15.75" customHeight="1">
      <c r="A159" s="23" t="s">
        <v>274</v>
      </c>
      <c r="B159" s="23" t="s">
        <v>273</v>
      </c>
      <c r="C159" s="23" t="s">
        <v>43</v>
      </c>
      <c r="D159" s="24">
        <v>1.0</v>
      </c>
      <c r="E159" s="24">
        <v>3000.0</v>
      </c>
      <c r="F159" s="24">
        <f t="shared" si="1"/>
        <v>0.973</v>
      </c>
      <c r="G159" s="6">
        <f t="shared" si="2"/>
        <v>35028</v>
      </c>
      <c r="H159" s="24">
        <v>235.0</v>
      </c>
      <c r="I159" s="24">
        <v>0.6411</v>
      </c>
      <c r="J159" s="24">
        <v>80.0</v>
      </c>
      <c r="K159" s="24">
        <v>469.0</v>
      </c>
      <c r="L159" s="1">
        <f t="shared" si="3"/>
        <v>389</v>
      </c>
      <c r="M159" s="1">
        <f t="shared" si="4"/>
        <v>155</v>
      </c>
      <c r="N159" s="1">
        <f t="shared" si="5"/>
        <v>0.4187660668</v>
      </c>
      <c r="O159" s="24">
        <v>0.6411</v>
      </c>
      <c r="T159" s="8"/>
      <c r="U159" s="24">
        <v>80.0</v>
      </c>
      <c r="V159" s="1">
        <f t="shared" si="6"/>
        <v>486.25</v>
      </c>
      <c r="W159" s="26">
        <f t="shared" si="7"/>
        <v>31.375</v>
      </c>
      <c r="X159" s="75">
        <f t="shared" si="8"/>
        <v>-307.208744</v>
      </c>
      <c r="Y159" s="76">
        <f t="shared" si="9"/>
        <v>276.9992576</v>
      </c>
      <c r="Z159" s="77">
        <f t="shared" si="10"/>
        <v>276.9992576</v>
      </c>
      <c r="AA159" s="78">
        <f t="shared" si="11"/>
        <v>0.5051398615</v>
      </c>
      <c r="AB159" s="1">
        <f t="shared" si="12"/>
        <v>0.4508323136</v>
      </c>
      <c r="AC159" s="1">
        <f t="shared" si="13"/>
        <v>45581.27891</v>
      </c>
      <c r="AD159" s="8">
        <f t="shared" si="14"/>
        <v>27348.76735</v>
      </c>
      <c r="AE159" s="75">
        <f t="shared" si="15"/>
        <v>35028</v>
      </c>
      <c r="AF159" s="1">
        <f t="shared" si="16"/>
        <v>-7679.232653</v>
      </c>
      <c r="AG159" s="6"/>
      <c r="AH159" s="80">
        <f t="shared" si="17"/>
        <v>5485.126482</v>
      </c>
      <c r="AI159" s="81">
        <f t="shared" si="18"/>
        <v>-39085.12648</v>
      </c>
      <c r="AJ159" s="81">
        <f t="shared" si="19"/>
        <v>-15085.12648</v>
      </c>
      <c r="AK159" s="82">
        <f t="shared" si="20"/>
        <v>-15085.12648</v>
      </c>
      <c r="AL159" s="82">
        <f t="shared" si="21"/>
        <v>-21085.12648</v>
      </c>
      <c r="AM159" s="82">
        <f t="shared" si="22"/>
        <v>-46764.35914</v>
      </c>
      <c r="AN159" s="83">
        <f t="shared" si="23"/>
        <v>-22764.35914</v>
      </c>
      <c r="AO159" s="82">
        <f t="shared" si="24"/>
        <v>-22764.35914</v>
      </c>
      <c r="AP159" s="82">
        <f t="shared" si="25"/>
        <v>-28764.35914</v>
      </c>
      <c r="AQ159" s="13"/>
    </row>
    <row r="160" ht="15.75" customHeight="1">
      <c r="A160" s="23" t="s">
        <v>275</v>
      </c>
      <c r="B160" s="23" t="s">
        <v>276</v>
      </c>
      <c r="C160" s="23" t="s">
        <v>43</v>
      </c>
      <c r="D160" s="24">
        <v>2.0</v>
      </c>
      <c r="E160" s="24">
        <v>3900.0</v>
      </c>
      <c r="F160" s="24">
        <f t="shared" si="1"/>
        <v>0.973</v>
      </c>
      <c r="G160" s="6">
        <f t="shared" si="2"/>
        <v>45536.4</v>
      </c>
      <c r="H160" s="24">
        <v>284.0</v>
      </c>
      <c r="I160" s="24">
        <v>0.5041</v>
      </c>
      <c r="J160" s="24">
        <v>116.0</v>
      </c>
      <c r="K160" s="24">
        <v>361.0</v>
      </c>
      <c r="L160" s="1">
        <f t="shared" si="3"/>
        <v>245</v>
      </c>
      <c r="M160" s="1">
        <f t="shared" si="4"/>
        <v>168</v>
      </c>
      <c r="N160" s="1">
        <f t="shared" si="5"/>
        <v>0.6485714286</v>
      </c>
      <c r="O160" s="24">
        <v>0.5041</v>
      </c>
      <c r="T160" s="8"/>
      <c r="U160" s="24">
        <v>116.0</v>
      </c>
      <c r="V160" s="1">
        <f t="shared" si="6"/>
        <v>306.25</v>
      </c>
      <c r="W160" s="26">
        <f t="shared" si="7"/>
        <v>85.375</v>
      </c>
      <c r="X160" s="75">
        <f t="shared" si="8"/>
        <v>-193.4862269</v>
      </c>
      <c r="Y160" s="76">
        <f t="shared" si="9"/>
        <v>207.2668846</v>
      </c>
      <c r="Z160" s="77">
        <f t="shared" si="10"/>
        <v>207.2668846</v>
      </c>
      <c r="AA160" s="78">
        <f t="shared" si="11"/>
        <v>0.3980143172</v>
      </c>
      <c r="AB160" s="1">
        <f t="shared" si="12"/>
        <v>0.5356114694</v>
      </c>
      <c r="AC160" s="1">
        <f t="shared" si="13"/>
        <v>40520.30003</v>
      </c>
      <c r="AD160" s="8">
        <f t="shared" si="14"/>
        <v>24312.18002</v>
      </c>
      <c r="AE160" s="75">
        <f t="shared" si="15"/>
        <v>45536.4</v>
      </c>
      <c r="AF160" s="1">
        <f t="shared" si="16"/>
        <v>-21224.21998</v>
      </c>
      <c r="AG160" s="6"/>
      <c r="AH160" s="80">
        <f t="shared" si="17"/>
        <v>6516.606211</v>
      </c>
      <c r="AI160" s="81">
        <f t="shared" si="18"/>
        <v>-40116.60621</v>
      </c>
      <c r="AJ160" s="81">
        <f t="shared" si="19"/>
        <v>-16116.60621</v>
      </c>
      <c r="AK160" s="82">
        <f t="shared" si="20"/>
        <v>-16116.60621</v>
      </c>
      <c r="AL160" s="82">
        <f t="shared" si="21"/>
        <v>-22116.60621</v>
      </c>
      <c r="AM160" s="82">
        <f t="shared" si="22"/>
        <v>-61340.82619</v>
      </c>
      <c r="AN160" s="83">
        <f t="shared" si="23"/>
        <v>-37340.82619</v>
      </c>
      <c r="AO160" s="82">
        <f t="shared" si="24"/>
        <v>-37340.82619</v>
      </c>
      <c r="AP160" s="82">
        <f t="shared" si="25"/>
        <v>-43340.82619</v>
      </c>
      <c r="AQ160" s="13"/>
    </row>
    <row r="161" ht="15.75" customHeight="1">
      <c r="A161" s="23" t="s">
        <v>277</v>
      </c>
      <c r="B161" s="23" t="s">
        <v>276</v>
      </c>
      <c r="C161" s="23" t="s">
        <v>52</v>
      </c>
      <c r="D161" s="24">
        <v>1.0</v>
      </c>
      <c r="E161" s="24">
        <v>2800.0</v>
      </c>
      <c r="F161" s="24">
        <f t="shared" si="1"/>
        <v>0.973</v>
      </c>
      <c r="G161" s="6">
        <f t="shared" si="2"/>
        <v>32692.8</v>
      </c>
      <c r="H161" s="24">
        <v>355.0</v>
      </c>
      <c r="I161" s="24">
        <v>0.4027</v>
      </c>
      <c r="J161" s="24">
        <v>102.0</v>
      </c>
      <c r="K161" s="24">
        <v>799.0</v>
      </c>
      <c r="L161" s="1">
        <f t="shared" si="3"/>
        <v>697</v>
      </c>
      <c r="M161" s="1">
        <f t="shared" si="4"/>
        <v>253</v>
      </c>
      <c r="N161" s="1">
        <f t="shared" si="5"/>
        <v>0.3903873745</v>
      </c>
      <c r="O161" s="24">
        <v>0.4027</v>
      </c>
      <c r="T161" s="8"/>
      <c r="U161" s="24">
        <v>102.0</v>
      </c>
      <c r="V161" s="1">
        <f t="shared" si="6"/>
        <v>871.25</v>
      </c>
      <c r="W161" s="26">
        <f t="shared" si="7"/>
        <v>14.875</v>
      </c>
      <c r="X161" s="75">
        <f t="shared" si="8"/>
        <v>-550.4485722</v>
      </c>
      <c r="Y161" s="76">
        <f t="shared" si="9"/>
        <v>475.6490555</v>
      </c>
      <c r="Z161" s="77">
        <f t="shared" si="10"/>
        <v>475.6490555</v>
      </c>
      <c r="AA161" s="78">
        <f t="shared" si="11"/>
        <v>0.5288654869</v>
      </c>
      <c r="AB161" s="1">
        <f t="shared" si="12"/>
        <v>0.4320558537</v>
      </c>
      <c r="AC161" s="1">
        <f t="shared" si="13"/>
        <v>75010.03993</v>
      </c>
      <c r="AD161" s="8">
        <f t="shared" si="14"/>
        <v>45006.02396</v>
      </c>
      <c r="AE161" s="75">
        <f t="shared" si="15"/>
        <v>32692.8</v>
      </c>
      <c r="AF161" s="1">
        <f t="shared" si="16"/>
        <v>12313.22396</v>
      </c>
      <c r="AG161" s="6"/>
      <c r="AH161" s="80">
        <f t="shared" si="17"/>
        <v>5256.679553</v>
      </c>
      <c r="AI161" s="81">
        <f t="shared" si="18"/>
        <v>-38856.67955</v>
      </c>
      <c r="AJ161" s="81">
        <f t="shared" si="19"/>
        <v>-14856.67955</v>
      </c>
      <c r="AK161" s="82">
        <f t="shared" si="20"/>
        <v>-14856.67955</v>
      </c>
      <c r="AL161" s="82">
        <f t="shared" si="21"/>
        <v>-20856.67955</v>
      </c>
      <c r="AM161" s="82">
        <f t="shared" si="22"/>
        <v>-26543.4556</v>
      </c>
      <c r="AN161" s="83">
        <f t="shared" si="23"/>
        <v>-2543.455597</v>
      </c>
      <c r="AO161" s="82">
        <f t="shared" si="24"/>
        <v>-2543.455597</v>
      </c>
      <c r="AP161" s="82">
        <f t="shared" si="25"/>
        <v>-8543.455597</v>
      </c>
      <c r="AQ161" s="13"/>
    </row>
    <row r="162" ht="15.75" customHeight="1">
      <c r="A162" s="23" t="s">
        <v>278</v>
      </c>
      <c r="B162" s="23" t="s">
        <v>276</v>
      </c>
      <c r="C162" s="23" t="s">
        <v>52</v>
      </c>
      <c r="D162" s="24">
        <v>2.0</v>
      </c>
      <c r="E162" s="24">
        <v>3500.0</v>
      </c>
      <c r="F162" s="24">
        <f t="shared" si="1"/>
        <v>0.973</v>
      </c>
      <c r="G162" s="6">
        <f t="shared" si="2"/>
        <v>40866</v>
      </c>
      <c r="H162" s="24">
        <v>436.0</v>
      </c>
      <c r="I162" s="24">
        <v>0.5068</v>
      </c>
      <c r="J162" s="24">
        <v>188.0</v>
      </c>
      <c r="K162" s="24">
        <v>724.0</v>
      </c>
      <c r="L162" s="1">
        <f t="shared" si="3"/>
        <v>536</v>
      </c>
      <c r="M162" s="1">
        <f t="shared" si="4"/>
        <v>248</v>
      </c>
      <c r="N162" s="1">
        <f t="shared" si="5"/>
        <v>0.4701492537</v>
      </c>
      <c r="O162" s="24">
        <v>0.5068</v>
      </c>
      <c r="T162" s="8"/>
      <c r="U162" s="24">
        <v>188.0</v>
      </c>
      <c r="V162" s="1">
        <f t="shared" si="6"/>
        <v>670</v>
      </c>
      <c r="W162" s="26">
        <f t="shared" si="7"/>
        <v>121</v>
      </c>
      <c r="X162" s="75">
        <f t="shared" si="8"/>
        <v>-423.3004802</v>
      </c>
      <c r="Y162" s="76">
        <f t="shared" si="9"/>
        <v>420.5593884</v>
      </c>
      <c r="Z162" s="77">
        <f t="shared" si="10"/>
        <v>420.5593884</v>
      </c>
      <c r="AA162" s="78">
        <f t="shared" si="11"/>
        <v>0.4471035648</v>
      </c>
      <c r="AB162" s="1">
        <f t="shared" si="12"/>
        <v>0.4967622388</v>
      </c>
      <c r="AC162" s="1">
        <f t="shared" si="13"/>
        <v>76255.07852</v>
      </c>
      <c r="AD162" s="8">
        <f t="shared" si="14"/>
        <v>45753.04711</v>
      </c>
      <c r="AE162" s="75">
        <f t="shared" si="15"/>
        <v>40866</v>
      </c>
      <c r="AF162" s="1">
        <f t="shared" si="16"/>
        <v>4887.047113</v>
      </c>
      <c r="AG162" s="6"/>
      <c r="AH162" s="80">
        <f t="shared" si="17"/>
        <v>6043.940572</v>
      </c>
      <c r="AI162" s="81">
        <f t="shared" si="18"/>
        <v>-39643.94057</v>
      </c>
      <c r="AJ162" s="81">
        <f t="shared" si="19"/>
        <v>-15643.94057</v>
      </c>
      <c r="AK162" s="82">
        <f t="shared" si="20"/>
        <v>-15643.94057</v>
      </c>
      <c r="AL162" s="82">
        <f t="shared" si="21"/>
        <v>-21643.94057</v>
      </c>
      <c r="AM162" s="82">
        <f t="shared" si="22"/>
        <v>-34756.89346</v>
      </c>
      <c r="AN162" s="83">
        <f t="shared" si="23"/>
        <v>-10756.89346</v>
      </c>
      <c r="AO162" s="82">
        <f t="shared" si="24"/>
        <v>-10756.89346</v>
      </c>
      <c r="AP162" s="82">
        <f t="shared" si="25"/>
        <v>-16756.89346</v>
      </c>
      <c r="AQ162" s="13"/>
    </row>
    <row r="163" ht="15.75" customHeight="1">
      <c r="A163" s="23" t="s">
        <v>279</v>
      </c>
      <c r="B163" s="23" t="s">
        <v>269</v>
      </c>
      <c r="C163" s="23" t="s">
        <v>43</v>
      </c>
      <c r="D163" s="24">
        <v>1.0</v>
      </c>
      <c r="E163" s="24">
        <v>1700.0</v>
      </c>
      <c r="F163" s="24">
        <f t="shared" si="1"/>
        <v>0.973</v>
      </c>
      <c r="G163" s="6">
        <f t="shared" si="2"/>
        <v>19849.2</v>
      </c>
      <c r="H163" s="24">
        <v>228.0</v>
      </c>
      <c r="I163" s="24">
        <v>0.5205</v>
      </c>
      <c r="J163" s="24">
        <v>98.0</v>
      </c>
      <c r="K163" s="24">
        <v>432.0</v>
      </c>
      <c r="L163" s="1">
        <f t="shared" si="3"/>
        <v>334</v>
      </c>
      <c r="M163" s="1">
        <f t="shared" si="4"/>
        <v>130</v>
      </c>
      <c r="N163" s="1">
        <f t="shared" si="5"/>
        <v>0.4113772455</v>
      </c>
      <c r="O163" s="24">
        <v>0.5205</v>
      </c>
      <c r="T163" s="8"/>
      <c r="U163" s="24">
        <v>98.0</v>
      </c>
      <c r="V163" s="1">
        <f t="shared" si="6"/>
        <v>417.5</v>
      </c>
      <c r="W163" s="26">
        <f t="shared" si="7"/>
        <v>56.25</v>
      </c>
      <c r="X163" s="75">
        <f t="shared" si="8"/>
        <v>-263.7730604</v>
      </c>
      <c r="Y163" s="76">
        <f t="shared" si="9"/>
        <v>252.4903652</v>
      </c>
      <c r="Z163" s="77">
        <f t="shared" si="10"/>
        <v>252.4903652</v>
      </c>
      <c r="AA163" s="78">
        <f t="shared" si="11"/>
        <v>0.4700368028</v>
      </c>
      <c r="AB163" s="1">
        <f t="shared" si="12"/>
        <v>0.4786128743</v>
      </c>
      <c r="AC163" s="1">
        <f t="shared" si="13"/>
        <v>44108.47588</v>
      </c>
      <c r="AD163" s="8">
        <f t="shared" si="14"/>
        <v>26465.08553</v>
      </c>
      <c r="AE163" s="75">
        <f t="shared" si="15"/>
        <v>19849.2</v>
      </c>
      <c r="AF163" s="1">
        <f t="shared" si="16"/>
        <v>6615.885528</v>
      </c>
      <c r="AG163" s="6"/>
      <c r="AH163" s="80">
        <f t="shared" si="17"/>
        <v>5823.123303</v>
      </c>
      <c r="AI163" s="81">
        <f t="shared" si="18"/>
        <v>-39423.1233</v>
      </c>
      <c r="AJ163" s="81">
        <f t="shared" si="19"/>
        <v>-15423.1233</v>
      </c>
      <c r="AK163" s="82">
        <f t="shared" si="20"/>
        <v>-15423.1233</v>
      </c>
      <c r="AL163" s="82">
        <f t="shared" si="21"/>
        <v>-21423.1233</v>
      </c>
      <c r="AM163" s="82">
        <f t="shared" si="22"/>
        <v>-32807.23778</v>
      </c>
      <c r="AN163" s="83">
        <f t="shared" si="23"/>
        <v>-8807.237775</v>
      </c>
      <c r="AO163" s="82">
        <f t="shared" si="24"/>
        <v>-8807.237775</v>
      </c>
      <c r="AP163" s="82">
        <f t="shared" si="25"/>
        <v>-14807.23778</v>
      </c>
      <c r="AQ163" s="13"/>
    </row>
    <row r="164" ht="15.75" customHeight="1">
      <c r="A164" s="23" t="s">
        <v>280</v>
      </c>
      <c r="B164" s="23" t="s">
        <v>276</v>
      </c>
      <c r="C164" s="23" t="s">
        <v>43</v>
      </c>
      <c r="D164" s="24">
        <v>1.0</v>
      </c>
      <c r="E164" s="24">
        <v>2600.0</v>
      </c>
      <c r="F164" s="24">
        <f t="shared" si="1"/>
        <v>0.973</v>
      </c>
      <c r="G164" s="6">
        <f t="shared" si="2"/>
        <v>30357.6</v>
      </c>
      <c r="H164" s="24">
        <v>250.0</v>
      </c>
      <c r="I164" s="24">
        <v>0.3699</v>
      </c>
      <c r="J164" s="24">
        <v>69.0</v>
      </c>
      <c r="K164" s="24">
        <v>406.0</v>
      </c>
      <c r="L164" s="1">
        <f t="shared" si="3"/>
        <v>337</v>
      </c>
      <c r="M164" s="1">
        <f t="shared" si="4"/>
        <v>181</v>
      </c>
      <c r="N164" s="1">
        <f t="shared" si="5"/>
        <v>0.5296735905</v>
      </c>
      <c r="O164" s="24">
        <v>0.3699</v>
      </c>
      <c r="T164" s="8"/>
      <c r="U164" s="24">
        <v>69.0</v>
      </c>
      <c r="V164" s="1">
        <f t="shared" si="6"/>
        <v>421.25</v>
      </c>
      <c r="W164" s="26">
        <f t="shared" si="7"/>
        <v>26.875</v>
      </c>
      <c r="X164" s="75">
        <f t="shared" si="8"/>
        <v>-266.1422795</v>
      </c>
      <c r="Y164" s="76">
        <f t="shared" si="9"/>
        <v>239.8181229</v>
      </c>
      <c r="Z164" s="77">
        <f t="shared" si="10"/>
        <v>239.8181229</v>
      </c>
      <c r="AA164" s="78">
        <f t="shared" si="11"/>
        <v>0.5055029625</v>
      </c>
      <c r="AB164" s="1">
        <f t="shared" si="12"/>
        <v>0.4505449555</v>
      </c>
      <c r="AC164" s="1">
        <f t="shared" si="13"/>
        <v>39437.82862</v>
      </c>
      <c r="AD164" s="8">
        <f t="shared" si="14"/>
        <v>23662.69717</v>
      </c>
      <c r="AE164" s="75">
        <f t="shared" si="15"/>
        <v>30357.6</v>
      </c>
      <c r="AF164" s="1">
        <f t="shared" si="16"/>
        <v>-6694.902829</v>
      </c>
      <c r="AG164" s="6"/>
      <c r="AH164" s="80">
        <f t="shared" si="17"/>
        <v>5481.630292</v>
      </c>
      <c r="AI164" s="81">
        <f t="shared" si="18"/>
        <v>-39081.63029</v>
      </c>
      <c r="AJ164" s="81">
        <f t="shared" si="19"/>
        <v>-15081.63029</v>
      </c>
      <c r="AK164" s="82">
        <f t="shared" si="20"/>
        <v>-15081.63029</v>
      </c>
      <c r="AL164" s="82">
        <f t="shared" si="21"/>
        <v>-21081.63029</v>
      </c>
      <c r="AM164" s="82">
        <f t="shared" si="22"/>
        <v>-45776.53312</v>
      </c>
      <c r="AN164" s="83">
        <f t="shared" si="23"/>
        <v>-21776.53312</v>
      </c>
      <c r="AO164" s="82">
        <f t="shared" si="24"/>
        <v>-21776.53312</v>
      </c>
      <c r="AP164" s="82">
        <f t="shared" si="25"/>
        <v>-27776.53312</v>
      </c>
      <c r="AQ164" s="13"/>
    </row>
    <row r="165" ht="15.75" customHeight="1">
      <c r="A165" s="23" t="s">
        <v>281</v>
      </c>
      <c r="B165" s="23" t="s">
        <v>282</v>
      </c>
      <c r="C165" s="23" t="s">
        <v>43</v>
      </c>
      <c r="D165" s="24">
        <v>2.0</v>
      </c>
      <c r="E165" s="24">
        <v>2695.0</v>
      </c>
      <c r="F165" s="24">
        <f t="shared" si="1"/>
        <v>0.973</v>
      </c>
      <c r="G165" s="6">
        <f t="shared" si="2"/>
        <v>31466.82</v>
      </c>
      <c r="H165" s="24">
        <v>443.0</v>
      </c>
      <c r="I165" s="24">
        <v>0.2356</v>
      </c>
      <c r="J165" s="24">
        <v>265.0</v>
      </c>
      <c r="K165" s="24">
        <v>534.0</v>
      </c>
      <c r="L165" s="1">
        <f t="shared" si="3"/>
        <v>269</v>
      </c>
      <c r="M165" s="1">
        <f t="shared" si="4"/>
        <v>178</v>
      </c>
      <c r="N165" s="1">
        <f t="shared" si="5"/>
        <v>0.6293680297</v>
      </c>
      <c r="O165" s="24">
        <v>0.2356</v>
      </c>
      <c r="T165" s="8"/>
      <c r="U165" s="24">
        <v>265.0</v>
      </c>
      <c r="V165" s="1">
        <f t="shared" si="6"/>
        <v>336.25</v>
      </c>
      <c r="W165" s="26">
        <f t="shared" si="7"/>
        <v>231.375</v>
      </c>
      <c r="X165" s="75">
        <f t="shared" si="8"/>
        <v>-212.4399798</v>
      </c>
      <c r="Y165" s="76">
        <f t="shared" si="9"/>
        <v>296.3889468</v>
      </c>
      <c r="Z165" s="77">
        <f t="shared" si="10"/>
        <v>296.3889468</v>
      </c>
      <c r="AA165" s="78">
        <f t="shared" si="11"/>
        <v>0.1933500277</v>
      </c>
      <c r="AB165" s="1">
        <f t="shared" si="12"/>
        <v>0.6975827881</v>
      </c>
      <c r="AC165" s="1">
        <f t="shared" si="13"/>
        <v>75465.87717</v>
      </c>
      <c r="AD165" s="8">
        <f t="shared" si="14"/>
        <v>45279.5263</v>
      </c>
      <c r="AE165" s="75">
        <f t="shared" si="15"/>
        <v>31466.82</v>
      </c>
      <c r="AF165" s="1">
        <f t="shared" si="16"/>
        <v>13812.7063</v>
      </c>
      <c r="AG165" s="6"/>
      <c r="AH165" s="80">
        <f t="shared" si="17"/>
        <v>8487.257255</v>
      </c>
      <c r="AI165" s="81">
        <f t="shared" si="18"/>
        <v>-42087.25726</v>
      </c>
      <c r="AJ165" s="81">
        <f t="shared" si="19"/>
        <v>-18087.25726</v>
      </c>
      <c r="AK165" s="82">
        <f t="shared" si="20"/>
        <v>-18087.25726</v>
      </c>
      <c r="AL165" s="82">
        <f t="shared" si="21"/>
        <v>-24087.25726</v>
      </c>
      <c r="AM165" s="82">
        <f t="shared" si="22"/>
        <v>-28274.55095</v>
      </c>
      <c r="AN165" s="83">
        <f t="shared" si="23"/>
        <v>-4274.550951</v>
      </c>
      <c r="AO165" s="82">
        <f t="shared" si="24"/>
        <v>-4274.550951</v>
      </c>
      <c r="AP165" s="82">
        <f t="shared" si="25"/>
        <v>-10274.55095</v>
      </c>
      <c r="AQ165" s="13"/>
    </row>
    <row r="166" ht="15.75" customHeight="1">
      <c r="A166" s="23" t="s">
        <v>283</v>
      </c>
      <c r="B166" s="23" t="s">
        <v>282</v>
      </c>
      <c r="C166" s="23" t="s">
        <v>52</v>
      </c>
      <c r="D166" s="24">
        <v>1.0</v>
      </c>
      <c r="E166" s="24">
        <v>3000.0</v>
      </c>
      <c r="F166" s="24">
        <f t="shared" si="1"/>
        <v>0.973</v>
      </c>
      <c r="G166" s="6">
        <f t="shared" si="2"/>
        <v>35028</v>
      </c>
      <c r="H166" s="24">
        <v>343.0</v>
      </c>
      <c r="I166" s="24">
        <v>0.5808</v>
      </c>
      <c r="J166" s="24">
        <v>158.0</v>
      </c>
      <c r="K166" s="24">
        <v>706.0</v>
      </c>
      <c r="L166" s="1">
        <f t="shared" si="3"/>
        <v>548</v>
      </c>
      <c r="M166" s="1">
        <f t="shared" si="4"/>
        <v>185</v>
      </c>
      <c r="N166" s="1">
        <f t="shared" si="5"/>
        <v>0.3700729927</v>
      </c>
      <c r="O166" s="24">
        <v>0.5808</v>
      </c>
      <c r="T166" s="8"/>
      <c r="U166" s="24">
        <v>158.0</v>
      </c>
      <c r="V166" s="1">
        <f t="shared" si="6"/>
        <v>685</v>
      </c>
      <c r="W166" s="26">
        <f t="shared" si="7"/>
        <v>89.5</v>
      </c>
      <c r="X166" s="75">
        <f t="shared" si="8"/>
        <v>-432.7773566</v>
      </c>
      <c r="Y166" s="76">
        <f t="shared" si="9"/>
        <v>412.8704195</v>
      </c>
      <c r="Z166" s="77">
        <f t="shared" si="10"/>
        <v>412.8704195</v>
      </c>
      <c r="AA166" s="78">
        <f t="shared" si="11"/>
        <v>0.4720736051</v>
      </c>
      <c r="AB166" s="1">
        <f t="shared" si="12"/>
        <v>0.4770009489</v>
      </c>
      <c r="AC166" s="1">
        <f t="shared" si="13"/>
        <v>71882.94739</v>
      </c>
      <c r="AD166" s="8">
        <f t="shared" si="14"/>
        <v>43129.76843</v>
      </c>
      <c r="AE166" s="75">
        <f t="shared" si="15"/>
        <v>35028</v>
      </c>
      <c r="AF166" s="1">
        <f t="shared" si="16"/>
        <v>8101.768432</v>
      </c>
      <c r="AG166" s="6"/>
      <c r="AH166" s="80">
        <f t="shared" si="17"/>
        <v>5803.511545</v>
      </c>
      <c r="AI166" s="81">
        <f t="shared" si="18"/>
        <v>-39403.51155</v>
      </c>
      <c r="AJ166" s="81">
        <f t="shared" si="19"/>
        <v>-15403.51155</v>
      </c>
      <c r="AK166" s="82">
        <f t="shared" si="20"/>
        <v>-15403.51155</v>
      </c>
      <c r="AL166" s="82">
        <f t="shared" si="21"/>
        <v>-21403.51155</v>
      </c>
      <c r="AM166" s="82">
        <f t="shared" si="22"/>
        <v>-31301.74311</v>
      </c>
      <c r="AN166" s="83">
        <f t="shared" si="23"/>
        <v>-7301.743113</v>
      </c>
      <c r="AO166" s="82">
        <f t="shared" si="24"/>
        <v>-7301.743113</v>
      </c>
      <c r="AP166" s="82">
        <f t="shared" si="25"/>
        <v>-13301.74311</v>
      </c>
      <c r="AQ166" s="13"/>
    </row>
    <row r="167" ht="15.75" customHeight="1">
      <c r="A167" s="23" t="s">
        <v>284</v>
      </c>
      <c r="B167" s="23" t="s">
        <v>282</v>
      </c>
      <c r="C167" s="23" t="s">
        <v>52</v>
      </c>
      <c r="D167" s="24">
        <v>2.0</v>
      </c>
      <c r="E167" s="24">
        <v>4000.0</v>
      </c>
      <c r="F167" s="24">
        <f t="shared" si="1"/>
        <v>0.973</v>
      </c>
      <c r="G167" s="6">
        <f t="shared" si="2"/>
        <v>46704</v>
      </c>
      <c r="H167" s="24">
        <v>739.0</v>
      </c>
      <c r="I167" s="24">
        <v>0.0192</v>
      </c>
      <c r="J167" s="24">
        <v>306.0</v>
      </c>
      <c r="K167" s="24">
        <v>781.0</v>
      </c>
      <c r="L167" s="1">
        <f t="shared" si="3"/>
        <v>475</v>
      </c>
      <c r="M167" s="1">
        <f t="shared" si="4"/>
        <v>433</v>
      </c>
      <c r="N167" s="1">
        <f t="shared" si="5"/>
        <v>0.8292631579</v>
      </c>
      <c r="O167" s="24">
        <v>0.0192</v>
      </c>
      <c r="T167" s="8"/>
      <c r="U167" s="24">
        <v>306.0</v>
      </c>
      <c r="V167" s="1">
        <f t="shared" si="6"/>
        <v>593.75</v>
      </c>
      <c r="W167" s="26">
        <f t="shared" si="7"/>
        <v>246.625</v>
      </c>
      <c r="X167" s="75">
        <f t="shared" si="8"/>
        <v>-375.1263584</v>
      </c>
      <c r="Y167" s="76">
        <f t="shared" si="9"/>
        <v>442.3949804</v>
      </c>
      <c r="Z167" s="77">
        <f t="shared" si="10"/>
        <v>442.3949804</v>
      </c>
      <c r="AA167" s="78">
        <f t="shared" si="11"/>
        <v>0.3297178618</v>
      </c>
      <c r="AB167" s="1">
        <f t="shared" si="12"/>
        <v>0.5896612842</v>
      </c>
      <c r="AC167" s="1">
        <f t="shared" si="13"/>
        <v>95215.06518</v>
      </c>
      <c r="AD167" s="8">
        <f t="shared" si="14"/>
        <v>57129.03911</v>
      </c>
      <c r="AE167" s="75">
        <f t="shared" si="15"/>
        <v>46704</v>
      </c>
      <c r="AF167" s="1">
        <f t="shared" si="16"/>
        <v>10425.03911</v>
      </c>
      <c r="AG167" s="6"/>
      <c r="AH167" s="80">
        <f t="shared" si="17"/>
        <v>7174.212291</v>
      </c>
      <c r="AI167" s="81">
        <f t="shared" si="18"/>
        <v>-40774.21229</v>
      </c>
      <c r="AJ167" s="81">
        <f t="shared" si="19"/>
        <v>-16774.21229</v>
      </c>
      <c r="AK167" s="82">
        <f t="shared" si="20"/>
        <v>-16774.21229</v>
      </c>
      <c r="AL167" s="82">
        <f t="shared" si="21"/>
        <v>-22774.21229</v>
      </c>
      <c r="AM167" s="82">
        <f t="shared" si="22"/>
        <v>-30349.17318</v>
      </c>
      <c r="AN167" s="83">
        <f t="shared" si="23"/>
        <v>-6349.173182</v>
      </c>
      <c r="AO167" s="82">
        <f t="shared" si="24"/>
        <v>-6349.173182</v>
      </c>
      <c r="AP167" s="82">
        <f t="shared" si="25"/>
        <v>-12349.17318</v>
      </c>
      <c r="AQ167" s="13"/>
    </row>
    <row r="168" ht="15.75" customHeight="1">
      <c r="A168" s="23" t="s">
        <v>285</v>
      </c>
      <c r="B168" s="23" t="s">
        <v>282</v>
      </c>
      <c r="C168" s="23" t="s">
        <v>43</v>
      </c>
      <c r="D168" s="24">
        <v>1.0</v>
      </c>
      <c r="E168" s="24">
        <v>2295.0</v>
      </c>
      <c r="F168" s="24">
        <f t="shared" si="1"/>
        <v>0.973</v>
      </c>
      <c r="G168" s="6">
        <f t="shared" si="2"/>
        <v>26796.42</v>
      </c>
      <c r="H168" s="24">
        <v>270.0</v>
      </c>
      <c r="I168" s="24">
        <v>0.4685</v>
      </c>
      <c r="J168" s="24">
        <v>100.0</v>
      </c>
      <c r="K168" s="24">
        <v>469.0</v>
      </c>
      <c r="L168" s="1">
        <f t="shared" si="3"/>
        <v>369</v>
      </c>
      <c r="M168" s="1">
        <f t="shared" si="4"/>
        <v>170</v>
      </c>
      <c r="N168" s="1">
        <f t="shared" si="5"/>
        <v>0.4685636856</v>
      </c>
      <c r="O168" s="24">
        <v>0.4685</v>
      </c>
      <c r="T168" s="8"/>
      <c r="U168" s="24">
        <v>100.0</v>
      </c>
      <c r="V168" s="1">
        <f t="shared" si="6"/>
        <v>461.25</v>
      </c>
      <c r="W168" s="26">
        <f t="shared" si="7"/>
        <v>53.875</v>
      </c>
      <c r="X168" s="75">
        <f t="shared" si="8"/>
        <v>-291.41395</v>
      </c>
      <c r="Y168" s="76">
        <f t="shared" si="9"/>
        <v>274.8142058</v>
      </c>
      <c r="Z168" s="77">
        <f t="shared" si="10"/>
        <v>274.8142058</v>
      </c>
      <c r="AA168" s="78">
        <f t="shared" si="11"/>
        <v>0.4790009883</v>
      </c>
      <c r="AB168" s="1">
        <f t="shared" si="12"/>
        <v>0.4715186179</v>
      </c>
      <c r="AC168" s="1">
        <f t="shared" si="13"/>
        <v>47296.7053</v>
      </c>
      <c r="AD168" s="8">
        <f t="shared" si="14"/>
        <v>28378.02318</v>
      </c>
      <c r="AE168" s="75">
        <f t="shared" si="15"/>
        <v>26796.42</v>
      </c>
      <c r="AF168" s="1">
        <f t="shared" si="16"/>
        <v>1581.603178</v>
      </c>
      <c r="AG168" s="6"/>
      <c r="AH168" s="80">
        <f t="shared" si="17"/>
        <v>5736.809851</v>
      </c>
      <c r="AI168" s="81">
        <f t="shared" si="18"/>
        <v>-39336.80985</v>
      </c>
      <c r="AJ168" s="81">
        <f t="shared" si="19"/>
        <v>-15336.80985</v>
      </c>
      <c r="AK168" s="82">
        <f t="shared" si="20"/>
        <v>-15336.80985</v>
      </c>
      <c r="AL168" s="82">
        <f t="shared" si="21"/>
        <v>-21336.80985</v>
      </c>
      <c r="AM168" s="82">
        <f t="shared" si="22"/>
        <v>-37755.20667</v>
      </c>
      <c r="AN168" s="83">
        <f t="shared" si="23"/>
        <v>-13755.20667</v>
      </c>
      <c r="AO168" s="82">
        <f t="shared" si="24"/>
        <v>-13755.20667</v>
      </c>
      <c r="AP168" s="82">
        <f t="shared" si="25"/>
        <v>-19755.20667</v>
      </c>
      <c r="AQ168" s="13"/>
    </row>
    <row r="169" ht="15.75" customHeight="1">
      <c r="A169" s="23" t="s">
        <v>286</v>
      </c>
      <c r="B169" s="23" t="s">
        <v>287</v>
      </c>
      <c r="C169" s="23" t="s">
        <v>43</v>
      </c>
      <c r="D169" s="24">
        <v>2.0</v>
      </c>
      <c r="E169" s="24">
        <v>3000.0</v>
      </c>
      <c r="F169" s="24">
        <f t="shared" si="1"/>
        <v>0.973</v>
      </c>
      <c r="G169" s="6">
        <f t="shared" si="2"/>
        <v>35028</v>
      </c>
      <c r="H169" s="24">
        <v>424.0</v>
      </c>
      <c r="I169" s="24">
        <v>0.3425</v>
      </c>
      <c r="J169" s="24">
        <v>270.0</v>
      </c>
      <c r="K169" s="24">
        <v>543.0</v>
      </c>
      <c r="L169" s="1">
        <f t="shared" si="3"/>
        <v>273</v>
      </c>
      <c r="M169" s="1">
        <f t="shared" si="4"/>
        <v>154</v>
      </c>
      <c r="N169" s="1">
        <f t="shared" si="5"/>
        <v>0.5512820513</v>
      </c>
      <c r="O169" s="24">
        <v>0.3425</v>
      </c>
      <c r="T169" s="8"/>
      <c r="U169" s="24">
        <v>270.0</v>
      </c>
      <c r="V169" s="1">
        <f t="shared" si="6"/>
        <v>341.25</v>
      </c>
      <c r="W169" s="26">
        <f t="shared" si="7"/>
        <v>235.875</v>
      </c>
      <c r="X169" s="75">
        <f t="shared" si="8"/>
        <v>-215.5989386</v>
      </c>
      <c r="Y169" s="76">
        <f t="shared" si="9"/>
        <v>301.3259572</v>
      </c>
      <c r="Z169" s="77">
        <f t="shared" si="10"/>
        <v>301.3259572</v>
      </c>
      <c r="AA169" s="78">
        <f t="shared" si="11"/>
        <v>0.1917976767</v>
      </c>
      <c r="AB169" s="1">
        <f t="shared" si="12"/>
        <v>0.6988113187</v>
      </c>
      <c r="AC169" s="1">
        <f t="shared" si="13"/>
        <v>76858.04616</v>
      </c>
      <c r="AD169" s="8">
        <f t="shared" si="14"/>
        <v>46114.8277</v>
      </c>
      <c r="AE169" s="75">
        <f t="shared" si="15"/>
        <v>35028</v>
      </c>
      <c r="AF169" s="1">
        <f t="shared" si="16"/>
        <v>11086.8277</v>
      </c>
      <c r="AG169" s="6"/>
      <c r="AH169" s="80">
        <f t="shared" si="17"/>
        <v>8502.204377</v>
      </c>
      <c r="AI169" s="81">
        <f t="shared" si="18"/>
        <v>-42102.20438</v>
      </c>
      <c r="AJ169" s="81">
        <f t="shared" si="19"/>
        <v>-18102.20438</v>
      </c>
      <c r="AK169" s="82">
        <f t="shared" si="20"/>
        <v>-18102.20438</v>
      </c>
      <c r="AL169" s="82">
        <f t="shared" si="21"/>
        <v>-24102.20438</v>
      </c>
      <c r="AM169" s="82">
        <f t="shared" si="22"/>
        <v>-31015.37668</v>
      </c>
      <c r="AN169" s="83">
        <f t="shared" si="23"/>
        <v>-7015.376681</v>
      </c>
      <c r="AO169" s="82">
        <f t="shared" si="24"/>
        <v>-7015.376681</v>
      </c>
      <c r="AP169" s="82">
        <f t="shared" si="25"/>
        <v>-13015.37668</v>
      </c>
      <c r="AQ169" s="13"/>
    </row>
    <row r="170" ht="15.75" customHeight="1">
      <c r="A170" s="23" t="s">
        <v>288</v>
      </c>
      <c r="B170" s="23" t="s">
        <v>287</v>
      </c>
      <c r="C170" s="23" t="s">
        <v>52</v>
      </c>
      <c r="D170" s="24">
        <v>1.0</v>
      </c>
      <c r="E170" s="24">
        <v>3300.0</v>
      </c>
      <c r="F170" s="24">
        <f t="shared" si="1"/>
        <v>0.973</v>
      </c>
      <c r="G170" s="6">
        <f t="shared" si="2"/>
        <v>38530.8</v>
      </c>
      <c r="H170" s="24">
        <v>980.0</v>
      </c>
      <c r="I170" s="24">
        <v>0.2712</v>
      </c>
      <c r="J170" s="24">
        <v>283.0</v>
      </c>
      <c r="K170" s="24">
        <v>1261.0</v>
      </c>
      <c r="L170" s="1">
        <f t="shared" si="3"/>
        <v>978</v>
      </c>
      <c r="M170" s="1">
        <f t="shared" si="4"/>
        <v>697</v>
      </c>
      <c r="N170" s="1">
        <f t="shared" si="5"/>
        <v>0.6701431493</v>
      </c>
      <c r="O170" s="24">
        <v>0.2712</v>
      </c>
      <c r="T170" s="8"/>
      <c r="U170" s="24">
        <v>283.0</v>
      </c>
      <c r="V170" s="1">
        <f t="shared" si="6"/>
        <v>1222.5</v>
      </c>
      <c r="W170" s="26">
        <f t="shared" si="7"/>
        <v>160.75</v>
      </c>
      <c r="X170" s="75">
        <f t="shared" si="8"/>
        <v>-772.3654284</v>
      </c>
      <c r="Y170" s="76">
        <f t="shared" si="9"/>
        <v>737.3490334</v>
      </c>
      <c r="Z170" s="77">
        <f t="shared" si="10"/>
        <v>737.3490334</v>
      </c>
      <c r="AA170" s="78">
        <f t="shared" si="11"/>
        <v>0.471655651</v>
      </c>
      <c r="AB170" s="1">
        <f t="shared" si="12"/>
        <v>0.4773317178</v>
      </c>
      <c r="AC170" s="1">
        <f t="shared" si="13"/>
        <v>128465.4295</v>
      </c>
      <c r="AD170" s="8">
        <f t="shared" si="14"/>
        <v>77079.25767</v>
      </c>
      <c r="AE170" s="75">
        <f t="shared" si="15"/>
        <v>38530.8</v>
      </c>
      <c r="AF170" s="1">
        <f t="shared" si="16"/>
        <v>38548.45767</v>
      </c>
      <c r="AG170" s="6"/>
      <c r="AH170" s="80">
        <f t="shared" si="17"/>
        <v>5807.5359</v>
      </c>
      <c r="AI170" s="81">
        <f t="shared" si="18"/>
        <v>-39407.5359</v>
      </c>
      <c r="AJ170" s="81">
        <f t="shared" si="19"/>
        <v>-15407.5359</v>
      </c>
      <c r="AK170" s="82">
        <f t="shared" si="20"/>
        <v>-15407.5359</v>
      </c>
      <c r="AL170" s="82">
        <f t="shared" si="21"/>
        <v>-21407.5359</v>
      </c>
      <c r="AM170" s="82">
        <f t="shared" si="22"/>
        <v>-859.0782254</v>
      </c>
      <c r="AN170" s="83">
        <f t="shared" si="23"/>
        <v>23140.92177</v>
      </c>
      <c r="AO170" s="82">
        <f t="shared" si="24"/>
        <v>23140.92177</v>
      </c>
      <c r="AP170" s="82">
        <f t="shared" si="25"/>
        <v>17140.92177</v>
      </c>
      <c r="AQ170" s="13"/>
    </row>
    <row r="171" ht="15.75" customHeight="1">
      <c r="A171" s="23" t="s">
        <v>289</v>
      </c>
      <c r="B171" s="23" t="s">
        <v>290</v>
      </c>
      <c r="C171" s="23" t="s">
        <v>43</v>
      </c>
      <c r="D171" s="24">
        <v>1.0</v>
      </c>
      <c r="E171" s="24">
        <v>3000.0</v>
      </c>
      <c r="F171" s="24">
        <f t="shared" si="1"/>
        <v>0.973</v>
      </c>
      <c r="G171" s="6">
        <f t="shared" si="2"/>
        <v>35028</v>
      </c>
      <c r="H171" s="24">
        <v>337.0</v>
      </c>
      <c r="I171" s="24">
        <v>0.463</v>
      </c>
      <c r="J171" s="24">
        <v>87.0</v>
      </c>
      <c r="K171" s="24">
        <v>512.0</v>
      </c>
      <c r="L171" s="1">
        <f t="shared" si="3"/>
        <v>425</v>
      </c>
      <c r="M171" s="1">
        <f t="shared" si="4"/>
        <v>250</v>
      </c>
      <c r="N171" s="1">
        <f t="shared" si="5"/>
        <v>0.5705882353</v>
      </c>
      <c r="O171" s="24">
        <v>0.463</v>
      </c>
      <c r="T171" s="8"/>
      <c r="U171" s="24">
        <v>87.0</v>
      </c>
      <c r="V171" s="1">
        <f t="shared" si="6"/>
        <v>531.25</v>
      </c>
      <c r="W171" s="26">
        <f t="shared" si="7"/>
        <v>33.875</v>
      </c>
      <c r="X171" s="75">
        <f t="shared" si="8"/>
        <v>-335.6393733</v>
      </c>
      <c r="Y171" s="76">
        <f t="shared" si="9"/>
        <v>302.4323509</v>
      </c>
      <c r="Z171" s="77">
        <f t="shared" si="10"/>
        <v>302.4323509</v>
      </c>
      <c r="AA171" s="78">
        <f t="shared" si="11"/>
        <v>0.5055197193</v>
      </c>
      <c r="AB171" s="1">
        <f t="shared" si="12"/>
        <v>0.4505316941</v>
      </c>
      <c r="AC171" s="1">
        <f t="shared" si="13"/>
        <v>49733.20618</v>
      </c>
      <c r="AD171" s="8">
        <f t="shared" si="14"/>
        <v>29839.92371</v>
      </c>
      <c r="AE171" s="75">
        <f t="shared" si="15"/>
        <v>35028</v>
      </c>
      <c r="AF171" s="1">
        <f t="shared" si="16"/>
        <v>-5188.07629</v>
      </c>
      <c r="AG171" s="6"/>
      <c r="AH171" s="80">
        <f t="shared" si="17"/>
        <v>5481.468945</v>
      </c>
      <c r="AI171" s="81">
        <f t="shared" si="18"/>
        <v>-39081.46895</v>
      </c>
      <c r="AJ171" s="81">
        <f t="shared" si="19"/>
        <v>-15081.46895</v>
      </c>
      <c r="AK171" s="82">
        <f t="shared" si="20"/>
        <v>-15081.46895</v>
      </c>
      <c r="AL171" s="82">
        <f t="shared" si="21"/>
        <v>-21081.46895</v>
      </c>
      <c r="AM171" s="82">
        <f t="shared" si="22"/>
        <v>-44269.54524</v>
      </c>
      <c r="AN171" s="83">
        <f t="shared" si="23"/>
        <v>-20269.54524</v>
      </c>
      <c r="AO171" s="82">
        <f t="shared" si="24"/>
        <v>-20269.54524</v>
      </c>
      <c r="AP171" s="82">
        <f t="shared" si="25"/>
        <v>-26269.54524</v>
      </c>
      <c r="AQ171" s="13"/>
    </row>
    <row r="172" ht="15.75" customHeight="1">
      <c r="A172" s="23" t="s">
        <v>291</v>
      </c>
      <c r="B172" s="23" t="s">
        <v>290</v>
      </c>
      <c r="C172" s="23" t="s">
        <v>43</v>
      </c>
      <c r="D172" s="24">
        <v>2.0</v>
      </c>
      <c r="E172" s="24">
        <v>3200.0</v>
      </c>
      <c r="F172" s="24">
        <f t="shared" si="1"/>
        <v>0.973</v>
      </c>
      <c r="G172" s="6">
        <f t="shared" si="2"/>
        <v>37363.2</v>
      </c>
      <c r="H172" s="24">
        <v>154.0</v>
      </c>
      <c r="I172" s="24">
        <v>0.6795</v>
      </c>
      <c r="J172" s="24">
        <v>154.0</v>
      </c>
      <c r="K172" s="24">
        <v>480.0</v>
      </c>
      <c r="L172" s="1">
        <f t="shared" si="3"/>
        <v>326</v>
      </c>
      <c r="M172" s="1">
        <f t="shared" si="4"/>
        <v>0</v>
      </c>
      <c r="N172" s="1">
        <f t="shared" si="5"/>
        <v>0.1</v>
      </c>
      <c r="O172" s="24">
        <v>0.6795</v>
      </c>
      <c r="T172" s="8"/>
      <c r="U172" s="24">
        <v>154.0</v>
      </c>
      <c r="V172" s="1">
        <f t="shared" si="6"/>
        <v>407.5</v>
      </c>
      <c r="W172" s="26">
        <f t="shared" si="7"/>
        <v>113.25</v>
      </c>
      <c r="X172" s="75">
        <f t="shared" si="8"/>
        <v>-257.4551428</v>
      </c>
      <c r="Y172" s="76">
        <f t="shared" si="9"/>
        <v>275.6163445</v>
      </c>
      <c r="Z172" s="77">
        <f t="shared" si="10"/>
        <v>275.6163445</v>
      </c>
      <c r="AA172" s="78">
        <f t="shared" si="11"/>
        <v>0.3984450171</v>
      </c>
      <c r="AB172" s="1">
        <f t="shared" si="12"/>
        <v>0.5352706135</v>
      </c>
      <c r="AC172" s="1">
        <f t="shared" si="13"/>
        <v>53848.20537</v>
      </c>
      <c r="AD172" s="8">
        <f t="shared" si="14"/>
        <v>32308.92322</v>
      </c>
      <c r="AE172" s="75">
        <f t="shared" si="15"/>
        <v>37363.2</v>
      </c>
      <c r="AF172" s="1">
        <f t="shared" si="16"/>
        <v>-5054.276777</v>
      </c>
      <c r="AG172" s="6"/>
      <c r="AH172" s="80">
        <f t="shared" si="17"/>
        <v>6512.459131</v>
      </c>
      <c r="AI172" s="81">
        <f t="shared" si="18"/>
        <v>-40112.45913</v>
      </c>
      <c r="AJ172" s="81">
        <f t="shared" si="19"/>
        <v>-16112.45913</v>
      </c>
      <c r="AK172" s="82">
        <f t="shared" si="20"/>
        <v>-16112.45913</v>
      </c>
      <c r="AL172" s="82">
        <f t="shared" si="21"/>
        <v>-22112.45913</v>
      </c>
      <c r="AM172" s="82">
        <f t="shared" si="22"/>
        <v>-45166.73591</v>
      </c>
      <c r="AN172" s="83">
        <f t="shared" si="23"/>
        <v>-21166.73591</v>
      </c>
      <c r="AO172" s="82">
        <f t="shared" si="24"/>
        <v>-21166.73591</v>
      </c>
      <c r="AP172" s="82">
        <f t="shared" si="25"/>
        <v>-27166.73591</v>
      </c>
      <c r="AQ172" s="13"/>
    </row>
    <row r="173" ht="15.75" customHeight="1">
      <c r="A173" s="23" t="s">
        <v>292</v>
      </c>
      <c r="B173" s="23" t="s">
        <v>293</v>
      </c>
      <c r="C173" s="23" t="s">
        <v>43</v>
      </c>
      <c r="D173" s="24">
        <v>2.0</v>
      </c>
      <c r="E173" s="24">
        <v>4500.0</v>
      </c>
      <c r="F173" s="24">
        <f t="shared" si="1"/>
        <v>0.973</v>
      </c>
      <c r="G173" s="6">
        <f t="shared" si="2"/>
        <v>52542</v>
      </c>
      <c r="H173" s="24">
        <v>432.0</v>
      </c>
      <c r="I173" s="24">
        <v>0.6822</v>
      </c>
      <c r="J173" s="24">
        <v>273.0</v>
      </c>
      <c r="K173" s="24">
        <v>853.0</v>
      </c>
      <c r="L173" s="1">
        <f t="shared" si="3"/>
        <v>580</v>
      </c>
      <c r="M173" s="1">
        <f t="shared" si="4"/>
        <v>159</v>
      </c>
      <c r="N173" s="1">
        <f t="shared" si="5"/>
        <v>0.3193103448</v>
      </c>
      <c r="O173" s="24">
        <v>0.6822</v>
      </c>
      <c r="T173" s="8"/>
      <c r="U173" s="24">
        <v>273.0</v>
      </c>
      <c r="V173" s="1">
        <f t="shared" si="6"/>
        <v>725</v>
      </c>
      <c r="W173" s="26">
        <f t="shared" si="7"/>
        <v>200.5</v>
      </c>
      <c r="X173" s="75">
        <f t="shared" si="8"/>
        <v>-458.049027</v>
      </c>
      <c r="Y173" s="76">
        <f t="shared" si="9"/>
        <v>489.8665024</v>
      </c>
      <c r="Z173" s="77">
        <f t="shared" si="10"/>
        <v>489.8665024</v>
      </c>
      <c r="AA173" s="78">
        <f t="shared" si="11"/>
        <v>0.3991262102</v>
      </c>
      <c r="AB173" s="1">
        <f t="shared" si="12"/>
        <v>0.5347315172</v>
      </c>
      <c r="AC173" s="1">
        <f t="shared" si="13"/>
        <v>95610.6762</v>
      </c>
      <c r="AD173" s="8">
        <f t="shared" si="14"/>
        <v>57366.40572</v>
      </c>
      <c r="AE173" s="75">
        <f t="shared" si="15"/>
        <v>52542</v>
      </c>
      <c r="AF173" s="1">
        <f t="shared" si="16"/>
        <v>4824.405718</v>
      </c>
      <c r="AG173" s="6"/>
      <c r="AH173" s="80">
        <f t="shared" si="17"/>
        <v>6505.900126</v>
      </c>
      <c r="AI173" s="81">
        <f t="shared" si="18"/>
        <v>-40105.90013</v>
      </c>
      <c r="AJ173" s="81">
        <f t="shared" si="19"/>
        <v>-16105.90013</v>
      </c>
      <c r="AK173" s="82">
        <f t="shared" si="20"/>
        <v>-16105.90013</v>
      </c>
      <c r="AL173" s="82">
        <f t="shared" si="21"/>
        <v>-22105.90013</v>
      </c>
      <c r="AM173" s="82">
        <f t="shared" si="22"/>
        <v>-35281.49441</v>
      </c>
      <c r="AN173" s="83">
        <f t="shared" si="23"/>
        <v>-11281.49441</v>
      </c>
      <c r="AO173" s="82">
        <f t="shared" si="24"/>
        <v>-11281.49441</v>
      </c>
      <c r="AP173" s="82">
        <f t="shared" si="25"/>
        <v>-17281.49441</v>
      </c>
      <c r="AQ173" s="13"/>
    </row>
    <row r="174" ht="15.75" customHeight="1">
      <c r="A174" s="23" t="s">
        <v>294</v>
      </c>
      <c r="B174" s="23" t="s">
        <v>42</v>
      </c>
      <c r="C174" s="23" t="s">
        <v>43</v>
      </c>
      <c r="D174" s="24">
        <v>1.0</v>
      </c>
      <c r="E174" s="24">
        <v>800.0</v>
      </c>
      <c r="F174" s="24">
        <f t="shared" si="1"/>
        <v>0.973</v>
      </c>
      <c r="G174" s="6">
        <f t="shared" si="2"/>
        <v>9340.8</v>
      </c>
      <c r="H174" s="24">
        <v>104.0</v>
      </c>
      <c r="I174" s="24">
        <v>0.5699</v>
      </c>
      <c r="J174" s="24">
        <v>53.0</v>
      </c>
      <c r="K174" s="24">
        <v>188.0</v>
      </c>
      <c r="L174" s="1">
        <f t="shared" si="3"/>
        <v>135</v>
      </c>
      <c r="M174" s="1">
        <f t="shared" si="4"/>
        <v>51</v>
      </c>
      <c r="N174" s="1">
        <f t="shared" si="5"/>
        <v>0.4022222222</v>
      </c>
      <c r="O174" s="24">
        <v>0.5699</v>
      </c>
      <c r="T174" s="8"/>
      <c r="U174" s="24">
        <v>53.0</v>
      </c>
      <c r="V174" s="1">
        <f t="shared" si="6"/>
        <v>168.75</v>
      </c>
      <c r="W174" s="26">
        <f t="shared" si="7"/>
        <v>36.125</v>
      </c>
      <c r="X174" s="75">
        <f t="shared" si="8"/>
        <v>-106.6148597</v>
      </c>
      <c r="Y174" s="76">
        <f t="shared" si="9"/>
        <v>108.7490997</v>
      </c>
      <c r="Z174" s="77">
        <f t="shared" si="10"/>
        <v>108.7490997</v>
      </c>
      <c r="AA174" s="78">
        <f t="shared" si="11"/>
        <v>0.4303650352</v>
      </c>
      <c r="AB174" s="1">
        <f t="shared" si="12"/>
        <v>0.5100091111</v>
      </c>
      <c r="AC174" s="1">
        <f t="shared" si="13"/>
        <v>20244.00656</v>
      </c>
      <c r="AD174" s="8">
        <f t="shared" si="14"/>
        <v>12146.40394</v>
      </c>
      <c r="AE174" s="75">
        <f t="shared" si="15"/>
        <v>9340.8</v>
      </c>
      <c r="AF174" s="1">
        <f t="shared" si="16"/>
        <v>2805.603936</v>
      </c>
      <c r="AG174" s="6"/>
      <c r="AH174" s="80">
        <f t="shared" si="17"/>
        <v>6205.110852</v>
      </c>
      <c r="AI174" s="81">
        <f t="shared" si="18"/>
        <v>-39805.11085</v>
      </c>
      <c r="AJ174" s="81">
        <f t="shared" si="19"/>
        <v>-15805.11085</v>
      </c>
      <c r="AK174" s="82">
        <f t="shared" si="20"/>
        <v>-15805.11085</v>
      </c>
      <c r="AL174" s="82">
        <f t="shared" si="21"/>
        <v>-21805.11085</v>
      </c>
      <c r="AM174" s="82">
        <f t="shared" si="22"/>
        <v>-36999.50692</v>
      </c>
      <c r="AN174" s="83">
        <f t="shared" si="23"/>
        <v>-12999.50692</v>
      </c>
      <c r="AO174" s="82">
        <f t="shared" si="24"/>
        <v>-12999.50692</v>
      </c>
      <c r="AP174" s="82">
        <f t="shared" si="25"/>
        <v>-18999.50692</v>
      </c>
      <c r="AQ174" s="13"/>
    </row>
    <row r="175" ht="15.75" customHeight="1">
      <c r="A175" s="23" t="s">
        <v>295</v>
      </c>
      <c r="B175" s="23" t="s">
        <v>293</v>
      </c>
      <c r="C175" s="23" t="s">
        <v>52</v>
      </c>
      <c r="D175" s="24">
        <v>1.0</v>
      </c>
      <c r="E175" s="24">
        <v>4500.0</v>
      </c>
      <c r="F175" s="24">
        <f t="shared" si="1"/>
        <v>0.973</v>
      </c>
      <c r="G175" s="6">
        <f t="shared" si="2"/>
        <v>52542</v>
      </c>
      <c r="H175" s="24">
        <v>200.0</v>
      </c>
      <c r="I175" s="24">
        <v>0.8685</v>
      </c>
      <c r="J175" s="24">
        <v>103.0</v>
      </c>
      <c r="K175" s="24">
        <v>807.0</v>
      </c>
      <c r="L175" s="1">
        <f t="shared" si="3"/>
        <v>704</v>
      </c>
      <c r="M175" s="1">
        <f t="shared" si="4"/>
        <v>97</v>
      </c>
      <c r="N175" s="1">
        <f t="shared" si="5"/>
        <v>0.2102272727</v>
      </c>
      <c r="O175" s="24">
        <v>0.8685</v>
      </c>
      <c r="T175" s="8"/>
      <c r="U175" s="24">
        <v>103.0</v>
      </c>
      <c r="V175" s="1">
        <f t="shared" si="6"/>
        <v>880</v>
      </c>
      <c r="W175" s="26">
        <f t="shared" si="7"/>
        <v>15</v>
      </c>
      <c r="X175" s="75">
        <f t="shared" si="8"/>
        <v>-555.9767501</v>
      </c>
      <c r="Y175" s="76">
        <f t="shared" si="9"/>
        <v>480.4138236</v>
      </c>
      <c r="Z175" s="77">
        <f t="shared" si="10"/>
        <v>480.4138236</v>
      </c>
      <c r="AA175" s="78">
        <f t="shared" si="11"/>
        <v>0.528879345</v>
      </c>
      <c r="AB175" s="1">
        <f t="shared" si="12"/>
        <v>0.4320448864</v>
      </c>
      <c r="AC175" s="1">
        <f t="shared" si="13"/>
        <v>75759.52258</v>
      </c>
      <c r="AD175" s="8">
        <f t="shared" si="14"/>
        <v>45455.71355</v>
      </c>
      <c r="AE175" s="75">
        <f t="shared" si="15"/>
        <v>52542</v>
      </c>
      <c r="AF175" s="1">
        <f t="shared" si="16"/>
        <v>-7086.286454</v>
      </c>
      <c r="AG175" s="6"/>
      <c r="AH175" s="80">
        <f t="shared" si="17"/>
        <v>5256.546117</v>
      </c>
      <c r="AI175" s="81">
        <f t="shared" si="18"/>
        <v>-38856.54612</v>
      </c>
      <c r="AJ175" s="81">
        <f t="shared" si="19"/>
        <v>-14856.54612</v>
      </c>
      <c r="AK175" s="82">
        <f t="shared" si="20"/>
        <v>-14856.54612</v>
      </c>
      <c r="AL175" s="82">
        <f t="shared" si="21"/>
        <v>-20856.54612</v>
      </c>
      <c r="AM175" s="82">
        <f t="shared" si="22"/>
        <v>-45942.83257</v>
      </c>
      <c r="AN175" s="83">
        <f t="shared" si="23"/>
        <v>-21942.83257</v>
      </c>
      <c r="AO175" s="82">
        <f t="shared" si="24"/>
        <v>-21942.83257</v>
      </c>
      <c r="AP175" s="82">
        <f t="shared" si="25"/>
        <v>-27942.83257</v>
      </c>
      <c r="AQ175" s="13"/>
    </row>
    <row r="176" ht="15.75" customHeight="1">
      <c r="A176" s="23" t="s">
        <v>296</v>
      </c>
      <c r="B176" s="23" t="s">
        <v>293</v>
      </c>
      <c r="C176" s="23" t="s">
        <v>52</v>
      </c>
      <c r="D176" s="24">
        <v>2.0</v>
      </c>
      <c r="E176" s="24">
        <v>5500.0</v>
      </c>
      <c r="F176" s="24">
        <f t="shared" si="1"/>
        <v>0.973</v>
      </c>
      <c r="G176" s="6">
        <f t="shared" si="2"/>
        <v>64218</v>
      </c>
      <c r="H176" s="24">
        <v>428.0</v>
      </c>
      <c r="I176" s="24">
        <v>0.5233</v>
      </c>
      <c r="J176" s="24">
        <v>200.0</v>
      </c>
      <c r="K176" s="24">
        <v>770.0</v>
      </c>
      <c r="L176" s="1">
        <f t="shared" si="3"/>
        <v>570</v>
      </c>
      <c r="M176" s="1">
        <f t="shared" si="4"/>
        <v>228</v>
      </c>
      <c r="N176" s="1">
        <f t="shared" si="5"/>
        <v>0.42</v>
      </c>
      <c r="O176" s="24">
        <v>0.5233</v>
      </c>
      <c r="T176" s="8"/>
      <c r="U176" s="24">
        <v>200.0</v>
      </c>
      <c r="V176" s="1">
        <f t="shared" si="6"/>
        <v>712.5</v>
      </c>
      <c r="W176" s="26">
        <f t="shared" si="7"/>
        <v>128.75</v>
      </c>
      <c r="X176" s="75">
        <f t="shared" si="8"/>
        <v>-450.15163</v>
      </c>
      <c r="Y176" s="76">
        <f t="shared" si="9"/>
        <v>447.2739765</v>
      </c>
      <c r="Z176" s="77">
        <f t="shared" si="10"/>
        <v>447.2739765</v>
      </c>
      <c r="AA176" s="78">
        <f t="shared" si="11"/>
        <v>0.4470511951</v>
      </c>
      <c r="AB176" s="1">
        <f t="shared" si="12"/>
        <v>0.4968036842</v>
      </c>
      <c r="AC176" s="1">
        <f t="shared" si="13"/>
        <v>81105.68617</v>
      </c>
      <c r="AD176" s="8">
        <f t="shared" si="14"/>
        <v>48663.4117</v>
      </c>
      <c r="AE176" s="75">
        <f t="shared" si="15"/>
        <v>64218</v>
      </c>
      <c r="AF176" s="1">
        <f t="shared" si="16"/>
        <v>-15554.5883</v>
      </c>
      <c r="AG176" s="6"/>
      <c r="AH176" s="80">
        <f t="shared" si="17"/>
        <v>6044.444825</v>
      </c>
      <c r="AI176" s="81">
        <f t="shared" si="18"/>
        <v>-39644.44482</v>
      </c>
      <c r="AJ176" s="81">
        <f t="shared" si="19"/>
        <v>-15644.44482</v>
      </c>
      <c r="AK176" s="82">
        <f t="shared" si="20"/>
        <v>-15644.44482</v>
      </c>
      <c r="AL176" s="82">
        <f t="shared" si="21"/>
        <v>-21644.44482</v>
      </c>
      <c r="AM176" s="82">
        <f t="shared" si="22"/>
        <v>-55199.03312</v>
      </c>
      <c r="AN176" s="83">
        <f t="shared" si="23"/>
        <v>-31199.03312</v>
      </c>
      <c r="AO176" s="82">
        <f t="shared" si="24"/>
        <v>-31199.03312</v>
      </c>
      <c r="AP176" s="82">
        <f t="shared" si="25"/>
        <v>-37199.03312</v>
      </c>
      <c r="AQ176" s="13"/>
    </row>
    <row r="177" ht="15.75" customHeight="1">
      <c r="A177" s="23" t="s">
        <v>297</v>
      </c>
      <c r="B177" s="23" t="s">
        <v>293</v>
      </c>
      <c r="C177" s="23" t="s">
        <v>43</v>
      </c>
      <c r="D177" s="24">
        <v>1.0</v>
      </c>
      <c r="E177" s="24">
        <v>3500.0</v>
      </c>
      <c r="F177" s="24">
        <f t="shared" si="1"/>
        <v>0.973</v>
      </c>
      <c r="G177" s="6">
        <f t="shared" si="2"/>
        <v>40866</v>
      </c>
      <c r="H177" s="24">
        <v>576.0</v>
      </c>
      <c r="I177" s="24">
        <v>0.4603</v>
      </c>
      <c r="J177" s="24">
        <v>151.0</v>
      </c>
      <c r="K177" s="24">
        <v>890.0</v>
      </c>
      <c r="L177" s="1">
        <f t="shared" si="3"/>
        <v>739</v>
      </c>
      <c r="M177" s="1">
        <f t="shared" si="4"/>
        <v>425</v>
      </c>
      <c r="N177" s="1">
        <f t="shared" si="5"/>
        <v>0.5600811908</v>
      </c>
      <c r="O177" s="24">
        <v>0.4603</v>
      </c>
      <c r="T177" s="8"/>
      <c r="U177" s="24">
        <v>151.0</v>
      </c>
      <c r="V177" s="1">
        <f t="shared" si="6"/>
        <v>923.75</v>
      </c>
      <c r="W177" s="26">
        <f t="shared" si="7"/>
        <v>58.625</v>
      </c>
      <c r="X177" s="75">
        <f t="shared" si="8"/>
        <v>-583.6176396</v>
      </c>
      <c r="Y177" s="76">
        <f t="shared" si="9"/>
        <v>525.7376643</v>
      </c>
      <c r="Z177" s="77">
        <f t="shared" si="10"/>
        <v>525.7376643</v>
      </c>
      <c r="AA177" s="78">
        <f t="shared" si="11"/>
        <v>0.5056700019</v>
      </c>
      <c r="AB177" s="1">
        <f t="shared" si="12"/>
        <v>0.4504127605</v>
      </c>
      <c r="AC177" s="1">
        <f t="shared" si="13"/>
        <v>86431.61772</v>
      </c>
      <c r="AD177" s="8">
        <f t="shared" si="14"/>
        <v>51858.97063</v>
      </c>
      <c r="AE177" s="75">
        <f t="shared" si="15"/>
        <v>40866</v>
      </c>
      <c r="AF177" s="1">
        <f t="shared" si="16"/>
        <v>10992.97063</v>
      </c>
      <c r="AG177" s="6"/>
      <c r="AH177" s="80">
        <f t="shared" si="17"/>
        <v>5480.021919</v>
      </c>
      <c r="AI177" s="81">
        <f t="shared" si="18"/>
        <v>-39080.02192</v>
      </c>
      <c r="AJ177" s="81">
        <f t="shared" si="19"/>
        <v>-15080.02192</v>
      </c>
      <c r="AK177" s="82">
        <f t="shared" si="20"/>
        <v>-15080.02192</v>
      </c>
      <c r="AL177" s="82">
        <f t="shared" si="21"/>
        <v>-21080.02192</v>
      </c>
      <c r="AM177" s="82">
        <f t="shared" si="22"/>
        <v>-28087.05129</v>
      </c>
      <c r="AN177" s="83">
        <f t="shared" si="23"/>
        <v>-4087.051288</v>
      </c>
      <c r="AO177" s="82">
        <f t="shared" si="24"/>
        <v>-4087.051288</v>
      </c>
      <c r="AP177" s="82">
        <f t="shared" si="25"/>
        <v>-10087.05129</v>
      </c>
      <c r="AQ177" s="13"/>
    </row>
    <row r="178" ht="15.75" customHeight="1">
      <c r="A178" s="23" t="s">
        <v>298</v>
      </c>
      <c r="B178" s="23" t="s">
        <v>229</v>
      </c>
      <c r="C178" s="23" t="s">
        <v>52</v>
      </c>
      <c r="D178" s="24">
        <v>1.0</v>
      </c>
      <c r="E178" s="24">
        <v>2700.0</v>
      </c>
      <c r="F178" s="24">
        <f t="shared" si="1"/>
        <v>0.973</v>
      </c>
      <c r="G178" s="6">
        <f t="shared" si="2"/>
        <v>31525.2</v>
      </c>
      <c r="H178" s="24">
        <v>389.0</v>
      </c>
      <c r="I178" s="24">
        <v>0.5123</v>
      </c>
      <c r="J178" s="24">
        <v>202.0</v>
      </c>
      <c r="K178" s="24">
        <v>629.0</v>
      </c>
      <c r="L178" s="1">
        <f t="shared" si="3"/>
        <v>427</v>
      </c>
      <c r="M178" s="1">
        <f t="shared" si="4"/>
        <v>187</v>
      </c>
      <c r="N178" s="1">
        <f t="shared" si="5"/>
        <v>0.4503512881</v>
      </c>
      <c r="O178" s="24">
        <v>0.5123</v>
      </c>
      <c r="T178" s="8"/>
      <c r="U178" s="24">
        <v>202.0</v>
      </c>
      <c r="V178" s="1">
        <f t="shared" si="6"/>
        <v>533.75</v>
      </c>
      <c r="W178" s="26">
        <f t="shared" si="7"/>
        <v>148.625</v>
      </c>
      <c r="X178" s="75">
        <f t="shared" si="8"/>
        <v>-337.2188527</v>
      </c>
      <c r="Y178" s="76">
        <f t="shared" si="9"/>
        <v>361.1508561</v>
      </c>
      <c r="Z178" s="77">
        <f t="shared" si="10"/>
        <v>361.1508561</v>
      </c>
      <c r="AA178" s="78">
        <f t="shared" si="11"/>
        <v>0.398174906</v>
      </c>
      <c r="AB178" s="1">
        <f t="shared" si="12"/>
        <v>0.5354843794</v>
      </c>
      <c r="AC178" s="1">
        <f t="shared" si="13"/>
        <v>70587.58434</v>
      </c>
      <c r="AD178" s="8">
        <f t="shared" si="14"/>
        <v>42352.55061</v>
      </c>
      <c r="AE178" s="75">
        <f t="shared" si="15"/>
        <v>31525.2</v>
      </c>
      <c r="AF178" s="1">
        <f t="shared" si="16"/>
        <v>10827.35061</v>
      </c>
      <c r="AG178" s="6"/>
      <c r="AH178" s="80">
        <f t="shared" si="17"/>
        <v>6515.059949</v>
      </c>
      <c r="AI178" s="81">
        <f t="shared" si="18"/>
        <v>-40115.05995</v>
      </c>
      <c r="AJ178" s="81">
        <f t="shared" si="19"/>
        <v>-16115.05995</v>
      </c>
      <c r="AK178" s="82">
        <f t="shared" si="20"/>
        <v>-16115.05995</v>
      </c>
      <c r="AL178" s="82">
        <f t="shared" si="21"/>
        <v>-22115.05995</v>
      </c>
      <c r="AM178" s="82">
        <f t="shared" si="22"/>
        <v>-29287.70934</v>
      </c>
      <c r="AN178" s="83">
        <f t="shared" si="23"/>
        <v>-5287.709344</v>
      </c>
      <c r="AO178" s="82">
        <f t="shared" si="24"/>
        <v>-5287.709344</v>
      </c>
      <c r="AP178" s="82">
        <f t="shared" si="25"/>
        <v>-11287.70934</v>
      </c>
      <c r="AQ178" s="13"/>
    </row>
    <row r="179" ht="15.75" customHeight="1">
      <c r="A179" s="23" t="s">
        <v>299</v>
      </c>
      <c r="B179" s="23" t="s">
        <v>229</v>
      </c>
      <c r="C179" s="23" t="s">
        <v>52</v>
      </c>
      <c r="D179" s="24">
        <v>2.0</v>
      </c>
      <c r="E179" s="24">
        <v>3200.0</v>
      </c>
      <c r="F179" s="24">
        <f t="shared" si="1"/>
        <v>0.973</v>
      </c>
      <c r="G179" s="6">
        <f t="shared" si="2"/>
        <v>37363.2</v>
      </c>
      <c r="H179" s="24">
        <v>325.0</v>
      </c>
      <c r="I179" s="24">
        <v>0.8164</v>
      </c>
      <c r="J179" s="24">
        <v>195.0</v>
      </c>
      <c r="K179" s="24">
        <v>844.0</v>
      </c>
      <c r="L179" s="1">
        <f t="shared" si="3"/>
        <v>649</v>
      </c>
      <c r="M179" s="1">
        <f t="shared" si="4"/>
        <v>130</v>
      </c>
      <c r="N179" s="1">
        <f t="shared" si="5"/>
        <v>0.2602465331</v>
      </c>
      <c r="O179" s="24">
        <v>0.8164</v>
      </c>
      <c r="T179" s="8"/>
      <c r="U179" s="24">
        <v>195.0</v>
      </c>
      <c r="V179" s="1">
        <f t="shared" si="6"/>
        <v>811.25</v>
      </c>
      <c r="W179" s="26">
        <f t="shared" si="7"/>
        <v>113.875</v>
      </c>
      <c r="X179" s="75">
        <f t="shared" si="8"/>
        <v>-512.5410665</v>
      </c>
      <c r="Y179" s="76">
        <f t="shared" si="9"/>
        <v>492.9049311</v>
      </c>
      <c r="Z179" s="77">
        <f t="shared" si="10"/>
        <v>492.9049311</v>
      </c>
      <c r="AA179" s="78">
        <f t="shared" si="11"/>
        <v>0.4672171724</v>
      </c>
      <c r="AB179" s="1">
        <f t="shared" si="12"/>
        <v>0.4808443297</v>
      </c>
      <c r="AC179" s="1">
        <f t="shared" si="13"/>
        <v>86508.84755</v>
      </c>
      <c r="AD179" s="8">
        <f t="shared" si="14"/>
        <v>51905.30853</v>
      </c>
      <c r="AE179" s="75">
        <f t="shared" si="15"/>
        <v>37363.2</v>
      </c>
      <c r="AF179" s="1">
        <f t="shared" si="16"/>
        <v>14542.10853</v>
      </c>
      <c r="AG179" s="6"/>
      <c r="AH179" s="80">
        <f t="shared" si="17"/>
        <v>5850.272678</v>
      </c>
      <c r="AI179" s="81">
        <f t="shared" si="18"/>
        <v>-39450.27268</v>
      </c>
      <c r="AJ179" s="81">
        <f t="shared" si="19"/>
        <v>-15450.27268</v>
      </c>
      <c r="AK179" s="82">
        <f t="shared" si="20"/>
        <v>-15450.27268</v>
      </c>
      <c r="AL179" s="82">
        <f t="shared" si="21"/>
        <v>-21450.27268</v>
      </c>
      <c r="AM179" s="82">
        <f t="shared" si="22"/>
        <v>-24908.16415</v>
      </c>
      <c r="AN179" s="83">
        <f t="shared" si="23"/>
        <v>-908.1641478</v>
      </c>
      <c r="AO179" s="82">
        <f t="shared" si="24"/>
        <v>-908.1641478</v>
      </c>
      <c r="AP179" s="82">
        <f t="shared" si="25"/>
        <v>-6908.164148</v>
      </c>
      <c r="AQ179" s="13"/>
    </row>
    <row r="180" ht="15.75" customHeight="1">
      <c r="A180" s="23" t="s">
        <v>300</v>
      </c>
      <c r="B180" s="23" t="s">
        <v>229</v>
      </c>
      <c r="C180" s="23" t="s">
        <v>43</v>
      </c>
      <c r="D180" s="24">
        <v>1.0</v>
      </c>
      <c r="E180" s="24">
        <v>1700.0</v>
      </c>
      <c r="F180" s="24">
        <f t="shared" si="1"/>
        <v>0.973</v>
      </c>
      <c r="G180" s="6">
        <f t="shared" si="2"/>
        <v>19849.2</v>
      </c>
      <c r="H180" s="24">
        <v>239.0</v>
      </c>
      <c r="I180" s="24">
        <v>0.6767</v>
      </c>
      <c r="J180" s="24">
        <v>98.0</v>
      </c>
      <c r="K180" s="24">
        <v>430.0</v>
      </c>
      <c r="L180" s="1">
        <f t="shared" si="3"/>
        <v>332</v>
      </c>
      <c r="M180" s="1">
        <f t="shared" si="4"/>
        <v>141</v>
      </c>
      <c r="N180" s="1">
        <f t="shared" si="5"/>
        <v>0.4397590361</v>
      </c>
      <c r="O180" s="24">
        <v>0.6767</v>
      </c>
      <c r="T180" s="8"/>
      <c r="U180" s="24">
        <v>98.0</v>
      </c>
      <c r="V180" s="1">
        <f t="shared" si="6"/>
        <v>415</v>
      </c>
      <c r="W180" s="26">
        <f t="shared" si="7"/>
        <v>56.5</v>
      </c>
      <c r="X180" s="75">
        <f t="shared" si="8"/>
        <v>-262.193581</v>
      </c>
      <c r="Y180" s="76">
        <f t="shared" si="9"/>
        <v>251.27186</v>
      </c>
      <c r="Z180" s="77">
        <f t="shared" si="10"/>
        <v>251.27186</v>
      </c>
      <c r="AA180" s="78">
        <f t="shared" si="11"/>
        <v>0.4693297831</v>
      </c>
      <c r="AB180" s="1">
        <f t="shared" si="12"/>
        <v>0.4791724096</v>
      </c>
      <c r="AC180" s="1">
        <f t="shared" si="13"/>
        <v>43946.92806</v>
      </c>
      <c r="AD180" s="8">
        <f t="shared" si="14"/>
        <v>26368.15684</v>
      </c>
      <c r="AE180" s="75">
        <f t="shared" si="15"/>
        <v>19849.2</v>
      </c>
      <c r="AF180" s="1">
        <f t="shared" si="16"/>
        <v>6518.956836</v>
      </c>
      <c r="AG180" s="6"/>
      <c r="AH180" s="80">
        <f t="shared" si="17"/>
        <v>5829.930984</v>
      </c>
      <c r="AI180" s="81">
        <f t="shared" si="18"/>
        <v>-39429.93098</v>
      </c>
      <c r="AJ180" s="81">
        <f t="shared" si="19"/>
        <v>-15429.93098</v>
      </c>
      <c r="AK180" s="82">
        <f t="shared" si="20"/>
        <v>-15429.93098</v>
      </c>
      <c r="AL180" s="82">
        <f t="shared" si="21"/>
        <v>-21429.93098</v>
      </c>
      <c r="AM180" s="82">
        <f t="shared" si="22"/>
        <v>-32910.97415</v>
      </c>
      <c r="AN180" s="83">
        <f t="shared" si="23"/>
        <v>-8910.974148</v>
      </c>
      <c r="AO180" s="82">
        <f t="shared" si="24"/>
        <v>-8910.974148</v>
      </c>
      <c r="AP180" s="82">
        <f t="shared" si="25"/>
        <v>-14910.97415</v>
      </c>
      <c r="AQ180" s="13"/>
    </row>
    <row r="181" ht="15.75" customHeight="1">
      <c r="A181" s="23" t="s">
        <v>301</v>
      </c>
      <c r="B181" s="23" t="s">
        <v>302</v>
      </c>
      <c r="C181" s="23" t="s">
        <v>43</v>
      </c>
      <c r="D181" s="24">
        <v>1.0</v>
      </c>
      <c r="E181" s="24">
        <v>1600.0</v>
      </c>
      <c r="F181" s="24">
        <f t="shared" si="1"/>
        <v>0.973</v>
      </c>
      <c r="G181" s="6">
        <f t="shared" si="2"/>
        <v>18681.6</v>
      </c>
      <c r="H181" s="24">
        <v>209.0</v>
      </c>
      <c r="I181" s="24">
        <v>0.5397</v>
      </c>
      <c r="J181" s="24">
        <v>94.0</v>
      </c>
      <c r="K181" s="24">
        <v>411.0</v>
      </c>
      <c r="L181" s="1">
        <f t="shared" si="3"/>
        <v>317</v>
      </c>
      <c r="M181" s="1">
        <f t="shared" si="4"/>
        <v>115</v>
      </c>
      <c r="N181" s="1">
        <f t="shared" si="5"/>
        <v>0.3902208202</v>
      </c>
      <c r="O181" s="24">
        <v>0.5397</v>
      </c>
      <c r="T181" s="8"/>
      <c r="U181" s="24">
        <v>94.0</v>
      </c>
      <c r="V181" s="1">
        <f t="shared" si="6"/>
        <v>396.25</v>
      </c>
      <c r="W181" s="26">
        <f t="shared" si="7"/>
        <v>54.375</v>
      </c>
      <c r="X181" s="75">
        <f t="shared" si="8"/>
        <v>-250.3474855</v>
      </c>
      <c r="Y181" s="76">
        <f t="shared" si="9"/>
        <v>240.1330711</v>
      </c>
      <c r="Z181" s="77">
        <f t="shared" si="10"/>
        <v>240.1330711</v>
      </c>
      <c r="AA181" s="78">
        <f t="shared" si="11"/>
        <v>0.4687900849</v>
      </c>
      <c r="AB181" s="1">
        <f t="shared" si="12"/>
        <v>0.4795995268</v>
      </c>
      <c r="AC181" s="1">
        <f t="shared" si="13"/>
        <v>42036.21316</v>
      </c>
      <c r="AD181" s="8">
        <f t="shared" si="14"/>
        <v>25221.7279</v>
      </c>
      <c r="AE181" s="75">
        <f t="shared" si="15"/>
        <v>18681.6</v>
      </c>
      <c r="AF181" s="1">
        <f t="shared" si="16"/>
        <v>6540.127897</v>
      </c>
      <c r="AG181" s="6"/>
      <c r="AH181" s="80">
        <f t="shared" si="17"/>
        <v>5835.127576</v>
      </c>
      <c r="AI181" s="81">
        <f t="shared" si="18"/>
        <v>-39435.12758</v>
      </c>
      <c r="AJ181" s="81">
        <f t="shared" si="19"/>
        <v>-15435.12758</v>
      </c>
      <c r="AK181" s="82">
        <f t="shared" si="20"/>
        <v>-15435.12758</v>
      </c>
      <c r="AL181" s="82">
        <f t="shared" si="21"/>
        <v>-21435.12758</v>
      </c>
      <c r="AM181" s="82">
        <f t="shared" si="22"/>
        <v>-32894.99968</v>
      </c>
      <c r="AN181" s="83">
        <f t="shared" si="23"/>
        <v>-8894.99968</v>
      </c>
      <c r="AO181" s="82">
        <f t="shared" si="24"/>
        <v>-8894.99968</v>
      </c>
      <c r="AP181" s="82">
        <f t="shared" si="25"/>
        <v>-14894.99968</v>
      </c>
      <c r="AQ181" s="13"/>
    </row>
    <row r="182" ht="15.75" customHeight="1">
      <c r="A182" s="23" t="s">
        <v>303</v>
      </c>
      <c r="B182" s="23" t="s">
        <v>302</v>
      </c>
      <c r="C182" s="23" t="s">
        <v>43</v>
      </c>
      <c r="D182" s="24">
        <v>2.0</v>
      </c>
      <c r="E182" s="24">
        <v>2100.0</v>
      </c>
      <c r="F182" s="24">
        <f t="shared" si="1"/>
        <v>0.973</v>
      </c>
      <c r="G182" s="6">
        <f t="shared" si="2"/>
        <v>24519.6</v>
      </c>
      <c r="H182" s="24">
        <v>265.0</v>
      </c>
      <c r="I182" s="24">
        <v>0.4027</v>
      </c>
      <c r="J182" s="24">
        <v>130.0</v>
      </c>
      <c r="K182" s="24">
        <v>438.0</v>
      </c>
      <c r="L182" s="1">
        <f t="shared" si="3"/>
        <v>308</v>
      </c>
      <c r="M182" s="1">
        <f t="shared" si="4"/>
        <v>135</v>
      </c>
      <c r="N182" s="1">
        <f t="shared" si="5"/>
        <v>0.4506493506</v>
      </c>
      <c r="O182" s="24">
        <v>0.4027</v>
      </c>
      <c r="T182" s="8"/>
      <c r="U182" s="24">
        <v>130.0</v>
      </c>
      <c r="V182" s="1">
        <f t="shared" si="6"/>
        <v>385</v>
      </c>
      <c r="W182" s="26">
        <f t="shared" si="7"/>
        <v>91.5</v>
      </c>
      <c r="X182" s="75">
        <f t="shared" si="8"/>
        <v>-243.2398282</v>
      </c>
      <c r="Y182" s="76">
        <f t="shared" si="9"/>
        <v>252.6497978</v>
      </c>
      <c r="Z182" s="77">
        <f t="shared" si="10"/>
        <v>252.6497978</v>
      </c>
      <c r="AA182" s="78">
        <f t="shared" si="11"/>
        <v>0.4185709034</v>
      </c>
      <c r="AB182" s="1">
        <f t="shared" si="12"/>
        <v>0.519342987</v>
      </c>
      <c r="AC182" s="1">
        <f t="shared" si="13"/>
        <v>47892.34375</v>
      </c>
      <c r="AD182" s="8">
        <f t="shared" si="14"/>
        <v>28735.40625</v>
      </c>
      <c r="AE182" s="75">
        <f t="shared" si="15"/>
        <v>24519.6</v>
      </c>
      <c r="AF182" s="1">
        <f t="shared" si="16"/>
        <v>4215.806247</v>
      </c>
      <c r="AG182" s="6"/>
      <c r="AH182" s="80">
        <f t="shared" si="17"/>
        <v>6318.673009</v>
      </c>
      <c r="AI182" s="81">
        <f t="shared" si="18"/>
        <v>-39918.67301</v>
      </c>
      <c r="AJ182" s="81">
        <f t="shared" si="19"/>
        <v>-15918.67301</v>
      </c>
      <c r="AK182" s="82">
        <f t="shared" si="20"/>
        <v>-15918.67301</v>
      </c>
      <c r="AL182" s="82">
        <f t="shared" si="21"/>
        <v>-21918.67301</v>
      </c>
      <c r="AM182" s="82">
        <f t="shared" si="22"/>
        <v>-35702.86676</v>
      </c>
      <c r="AN182" s="83">
        <f t="shared" si="23"/>
        <v>-11702.86676</v>
      </c>
      <c r="AO182" s="82">
        <f t="shared" si="24"/>
        <v>-11702.86676</v>
      </c>
      <c r="AP182" s="82">
        <f t="shared" si="25"/>
        <v>-17702.86676</v>
      </c>
      <c r="AQ182" s="13"/>
    </row>
    <row r="183" ht="15.75" customHeight="1">
      <c r="A183" s="23" t="s">
        <v>304</v>
      </c>
      <c r="B183" s="23" t="s">
        <v>302</v>
      </c>
      <c r="C183" s="23" t="s">
        <v>52</v>
      </c>
      <c r="D183" s="24">
        <v>1.0</v>
      </c>
      <c r="E183" s="24">
        <v>1200.0</v>
      </c>
      <c r="F183" s="24">
        <f t="shared" si="1"/>
        <v>0.973</v>
      </c>
      <c r="G183" s="6">
        <f t="shared" si="2"/>
        <v>14011.2</v>
      </c>
      <c r="H183" s="24">
        <v>435.0</v>
      </c>
      <c r="I183" s="24">
        <v>0.4</v>
      </c>
      <c r="J183" s="24">
        <v>162.0</v>
      </c>
      <c r="K183" s="24">
        <v>504.0</v>
      </c>
      <c r="L183" s="1">
        <f t="shared" si="3"/>
        <v>342</v>
      </c>
      <c r="M183" s="1">
        <f t="shared" si="4"/>
        <v>273</v>
      </c>
      <c r="N183" s="1">
        <f t="shared" si="5"/>
        <v>0.7385964912</v>
      </c>
      <c r="O183" s="24">
        <v>0.4</v>
      </c>
      <c r="T183" s="8"/>
      <c r="U183" s="24">
        <v>162.0</v>
      </c>
      <c r="V183" s="1">
        <f t="shared" si="6"/>
        <v>427.5</v>
      </c>
      <c r="W183" s="26">
        <f t="shared" si="7"/>
        <v>119.25</v>
      </c>
      <c r="X183" s="75">
        <f t="shared" si="8"/>
        <v>-270.090978</v>
      </c>
      <c r="Y183" s="76">
        <f t="shared" si="9"/>
        <v>289.3643859</v>
      </c>
      <c r="Z183" s="77">
        <f t="shared" si="10"/>
        <v>289.3643859</v>
      </c>
      <c r="AA183" s="78">
        <f t="shared" si="11"/>
        <v>0.3979283881</v>
      </c>
      <c r="AB183" s="1">
        <f t="shared" si="12"/>
        <v>0.5356794737</v>
      </c>
      <c r="AC183" s="1">
        <f t="shared" si="13"/>
        <v>56577.39511</v>
      </c>
      <c r="AD183" s="8">
        <f t="shared" si="14"/>
        <v>33946.43707</v>
      </c>
      <c r="AE183" s="75">
        <f t="shared" si="15"/>
        <v>14011.2</v>
      </c>
      <c r="AF183" s="1">
        <f t="shared" si="16"/>
        <v>19935.23707</v>
      </c>
      <c r="AG183" s="6"/>
      <c r="AH183" s="80">
        <f t="shared" si="17"/>
        <v>6517.433596</v>
      </c>
      <c r="AI183" s="81">
        <f t="shared" si="18"/>
        <v>-40117.4336</v>
      </c>
      <c r="AJ183" s="81">
        <f t="shared" si="19"/>
        <v>-16117.4336</v>
      </c>
      <c r="AK183" s="82">
        <f t="shared" si="20"/>
        <v>-16117.4336</v>
      </c>
      <c r="AL183" s="82">
        <f t="shared" si="21"/>
        <v>-22117.4336</v>
      </c>
      <c r="AM183" s="82">
        <f t="shared" si="22"/>
        <v>-20182.19653</v>
      </c>
      <c r="AN183" s="83">
        <f t="shared" si="23"/>
        <v>3817.803469</v>
      </c>
      <c r="AO183" s="82">
        <f t="shared" si="24"/>
        <v>3817.803469</v>
      </c>
      <c r="AP183" s="82">
        <f t="shared" si="25"/>
        <v>-2182.196531</v>
      </c>
      <c r="AQ183" s="13"/>
    </row>
    <row r="184" ht="15.75" customHeight="1">
      <c r="A184" s="23" t="s">
        <v>305</v>
      </c>
      <c r="B184" s="23" t="s">
        <v>302</v>
      </c>
      <c r="C184" s="23" t="s">
        <v>52</v>
      </c>
      <c r="D184" s="24">
        <v>2.0</v>
      </c>
      <c r="E184" s="24">
        <v>2100.0</v>
      </c>
      <c r="F184" s="24">
        <f t="shared" si="1"/>
        <v>0.973</v>
      </c>
      <c r="G184" s="6">
        <f t="shared" si="2"/>
        <v>24519.6</v>
      </c>
      <c r="H184" s="24">
        <v>487.0</v>
      </c>
      <c r="I184" s="24">
        <v>0.4301</v>
      </c>
      <c r="J184" s="24">
        <v>175.0</v>
      </c>
      <c r="K184" s="24">
        <v>755.0</v>
      </c>
      <c r="L184" s="1">
        <f t="shared" si="3"/>
        <v>580</v>
      </c>
      <c r="M184" s="1">
        <f t="shared" si="4"/>
        <v>312</v>
      </c>
      <c r="N184" s="1">
        <f t="shared" si="5"/>
        <v>0.5303448276</v>
      </c>
      <c r="O184" s="24">
        <v>0.4301</v>
      </c>
      <c r="T184" s="8"/>
      <c r="U184" s="24">
        <v>175.0</v>
      </c>
      <c r="V184" s="1">
        <f t="shared" si="6"/>
        <v>725</v>
      </c>
      <c r="W184" s="26">
        <f t="shared" si="7"/>
        <v>102.5</v>
      </c>
      <c r="X184" s="75">
        <f t="shared" si="8"/>
        <v>-458.049027</v>
      </c>
      <c r="Y184" s="76">
        <f t="shared" si="9"/>
        <v>440.8665024</v>
      </c>
      <c r="Z184" s="77">
        <f t="shared" si="10"/>
        <v>440.8665024</v>
      </c>
      <c r="AA184" s="78">
        <f t="shared" si="11"/>
        <v>0.4667124171</v>
      </c>
      <c r="AB184" s="1">
        <f t="shared" si="12"/>
        <v>0.4812437931</v>
      </c>
      <c r="AC184" s="1">
        <f t="shared" si="13"/>
        <v>77439.95777</v>
      </c>
      <c r="AD184" s="8">
        <f t="shared" si="14"/>
        <v>46463.97466</v>
      </c>
      <c r="AE184" s="75">
        <f t="shared" si="15"/>
        <v>24519.6</v>
      </c>
      <c r="AF184" s="1">
        <f t="shared" si="16"/>
        <v>21944.37466</v>
      </c>
      <c r="AG184" s="6"/>
      <c r="AH184" s="80">
        <f t="shared" si="17"/>
        <v>5855.132816</v>
      </c>
      <c r="AI184" s="81">
        <f t="shared" si="18"/>
        <v>-39455.13282</v>
      </c>
      <c r="AJ184" s="81">
        <f t="shared" si="19"/>
        <v>-15455.13282</v>
      </c>
      <c r="AK184" s="82">
        <f t="shared" si="20"/>
        <v>-15455.13282</v>
      </c>
      <c r="AL184" s="82">
        <f t="shared" si="21"/>
        <v>-21455.13282</v>
      </c>
      <c r="AM184" s="82">
        <f t="shared" si="22"/>
        <v>-17510.75815</v>
      </c>
      <c r="AN184" s="83">
        <f t="shared" si="23"/>
        <v>6489.241847</v>
      </c>
      <c r="AO184" s="82">
        <f t="shared" si="24"/>
        <v>6489.241847</v>
      </c>
      <c r="AP184" s="82">
        <f t="shared" si="25"/>
        <v>489.2418469</v>
      </c>
      <c r="AQ184" s="13"/>
    </row>
    <row r="185" ht="15.75" customHeight="1">
      <c r="A185" s="23" t="s">
        <v>306</v>
      </c>
      <c r="B185" s="23" t="s">
        <v>266</v>
      </c>
      <c r="C185" s="23" t="s">
        <v>43</v>
      </c>
      <c r="D185" s="24">
        <v>2.0</v>
      </c>
      <c r="E185" s="24">
        <v>2500.0</v>
      </c>
      <c r="F185" s="24">
        <f t="shared" si="1"/>
        <v>0.973</v>
      </c>
      <c r="G185" s="6">
        <f t="shared" si="2"/>
        <v>29190</v>
      </c>
      <c r="H185" s="24">
        <v>231.0</v>
      </c>
      <c r="I185" s="24">
        <v>0.4027</v>
      </c>
      <c r="J185" s="24">
        <v>129.0</v>
      </c>
      <c r="K185" s="24">
        <v>431.0</v>
      </c>
      <c r="L185" s="1">
        <f t="shared" si="3"/>
        <v>302</v>
      </c>
      <c r="M185" s="1">
        <f t="shared" si="4"/>
        <v>102</v>
      </c>
      <c r="N185" s="1">
        <f t="shared" si="5"/>
        <v>0.3701986755</v>
      </c>
      <c r="O185" s="24">
        <v>0.4027</v>
      </c>
      <c r="T185" s="8"/>
      <c r="U185" s="24">
        <v>129.0</v>
      </c>
      <c r="V185" s="1">
        <f t="shared" si="6"/>
        <v>377.5</v>
      </c>
      <c r="W185" s="26">
        <f t="shared" si="7"/>
        <v>91.25</v>
      </c>
      <c r="X185" s="75">
        <f t="shared" si="8"/>
        <v>-238.5013899</v>
      </c>
      <c r="Y185" s="76">
        <f t="shared" si="9"/>
        <v>248.4942823</v>
      </c>
      <c r="Z185" s="77">
        <f t="shared" si="10"/>
        <v>248.4942823</v>
      </c>
      <c r="AA185" s="78">
        <f t="shared" si="11"/>
        <v>0.4165411451</v>
      </c>
      <c r="AB185" s="1">
        <f t="shared" si="12"/>
        <v>0.5209493377</v>
      </c>
      <c r="AC185" s="1">
        <f t="shared" si="13"/>
        <v>47250.3201</v>
      </c>
      <c r="AD185" s="8">
        <f t="shared" si="14"/>
        <v>28350.19206</v>
      </c>
      <c r="AE185" s="75">
        <f t="shared" si="15"/>
        <v>29190</v>
      </c>
      <c r="AF185" s="1">
        <f t="shared" si="16"/>
        <v>-839.8079379</v>
      </c>
      <c r="AG185" s="6"/>
      <c r="AH185" s="80">
        <f t="shared" si="17"/>
        <v>6338.216943</v>
      </c>
      <c r="AI185" s="81">
        <f t="shared" si="18"/>
        <v>-39938.21694</v>
      </c>
      <c r="AJ185" s="81">
        <f t="shared" si="19"/>
        <v>-15938.21694</v>
      </c>
      <c r="AK185" s="82">
        <f t="shared" si="20"/>
        <v>-15938.21694</v>
      </c>
      <c r="AL185" s="82">
        <f t="shared" si="21"/>
        <v>-21938.21694</v>
      </c>
      <c r="AM185" s="82">
        <f t="shared" si="22"/>
        <v>-40778.02488</v>
      </c>
      <c r="AN185" s="83">
        <f t="shared" si="23"/>
        <v>-16778.02488</v>
      </c>
      <c r="AO185" s="82">
        <f t="shared" si="24"/>
        <v>-16778.02488</v>
      </c>
      <c r="AP185" s="82">
        <f t="shared" si="25"/>
        <v>-22778.02488</v>
      </c>
      <c r="AQ185" s="13"/>
    </row>
    <row r="186" ht="15.75" customHeight="1">
      <c r="A186" s="23" t="s">
        <v>307</v>
      </c>
      <c r="B186" s="23" t="s">
        <v>308</v>
      </c>
      <c r="C186" s="23" t="s">
        <v>43</v>
      </c>
      <c r="D186" s="24">
        <v>2.0</v>
      </c>
      <c r="E186" s="24">
        <v>4000.0</v>
      </c>
      <c r="F186" s="24">
        <f t="shared" si="1"/>
        <v>0.973</v>
      </c>
      <c r="G186" s="6">
        <f t="shared" si="2"/>
        <v>46704</v>
      </c>
      <c r="H186" s="24">
        <v>560.0</v>
      </c>
      <c r="I186" s="24">
        <v>0.3534</v>
      </c>
      <c r="J186" s="24">
        <v>218.0</v>
      </c>
      <c r="K186" s="24">
        <v>681.0</v>
      </c>
      <c r="L186" s="1">
        <f t="shared" si="3"/>
        <v>463</v>
      </c>
      <c r="M186" s="1">
        <f t="shared" si="4"/>
        <v>342</v>
      </c>
      <c r="N186" s="1">
        <f t="shared" si="5"/>
        <v>0.6909287257</v>
      </c>
      <c r="O186" s="24">
        <v>0.3534</v>
      </c>
      <c r="T186" s="8"/>
      <c r="U186" s="24">
        <v>218.0</v>
      </c>
      <c r="V186" s="1">
        <f t="shared" si="6"/>
        <v>578.75</v>
      </c>
      <c r="W186" s="26">
        <f t="shared" si="7"/>
        <v>160.125</v>
      </c>
      <c r="X186" s="75">
        <f t="shared" si="8"/>
        <v>-365.6494819</v>
      </c>
      <c r="Y186" s="76">
        <f t="shared" si="9"/>
        <v>391.0839493</v>
      </c>
      <c r="Z186" s="77">
        <f t="shared" si="10"/>
        <v>391.0839493</v>
      </c>
      <c r="AA186" s="78">
        <f t="shared" si="11"/>
        <v>0.3990651392</v>
      </c>
      <c r="AB186" s="1">
        <f t="shared" si="12"/>
        <v>0.5347798488</v>
      </c>
      <c r="AC186" s="1">
        <f t="shared" si="13"/>
        <v>76337.49258</v>
      </c>
      <c r="AD186" s="8">
        <f t="shared" si="14"/>
        <v>45802.49555</v>
      </c>
      <c r="AE186" s="75">
        <f t="shared" si="15"/>
        <v>46704</v>
      </c>
      <c r="AF186" s="1">
        <f t="shared" si="16"/>
        <v>-901.5044502</v>
      </c>
      <c r="AG186" s="6"/>
      <c r="AH186" s="80">
        <f t="shared" si="17"/>
        <v>6506.488161</v>
      </c>
      <c r="AI186" s="81">
        <f t="shared" si="18"/>
        <v>-40106.48816</v>
      </c>
      <c r="AJ186" s="81">
        <f t="shared" si="19"/>
        <v>-16106.48816</v>
      </c>
      <c r="AK186" s="82">
        <f t="shared" si="20"/>
        <v>-16106.48816</v>
      </c>
      <c r="AL186" s="82">
        <f t="shared" si="21"/>
        <v>-22106.48816</v>
      </c>
      <c r="AM186" s="82">
        <f t="shared" si="22"/>
        <v>-41007.99261</v>
      </c>
      <c r="AN186" s="83">
        <f t="shared" si="23"/>
        <v>-17007.99261</v>
      </c>
      <c r="AO186" s="82">
        <f t="shared" si="24"/>
        <v>-17007.99261</v>
      </c>
      <c r="AP186" s="82">
        <f t="shared" si="25"/>
        <v>-23007.99261</v>
      </c>
      <c r="AQ186" s="13"/>
    </row>
    <row r="187" ht="15.75" customHeight="1">
      <c r="A187" s="23" t="s">
        <v>309</v>
      </c>
      <c r="B187" s="23" t="s">
        <v>266</v>
      </c>
      <c r="C187" s="23" t="s">
        <v>52</v>
      </c>
      <c r="D187" s="24">
        <v>1.0</v>
      </c>
      <c r="E187" s="24">
        <v>2500.0</v>
      </c>
      <c r="F187" s="24">
        <f t="shared" si="1"/>
        <v>0.973</v>
      </c>
      <c r="G187" s="6">
        <f t="shared" si="2"/>
        <v>29190</v>
      </c>
      <c r="H187" s="24">
        <v>490.0</v>
      </c>
      <c r="I187" s="24">
        <v>0.2301</v>
      </c>
      <c r="J187" s="24">
        <v>186.0</v>
      </c>
      <c r="K187" s="24">
        <v>578.0</v>
      </c>
      <c r="L187" s="1">
        <f t="shared" si="3"/>
        <v>392</v>
      </c>
      <c r="M187" s="1">
        <f t="shared" si="4"/>
        <v>304</v>
      </c>
      <c r="N187" s="1">
        <f t="shared" si="5"/>
        <v>0.7204081633</v>
      </c>
      <c r="O187" s="24">
        <v>0.2301</v>
      </c>
      <c r="T187" s="8"/>
      <c r="U187" s="24">
        <v>186.0</v>
      </c>
      <c r="V187" s="1">
        <f t="shared" si="6"/>
        <v>490</v>
      </c>
      <c r="W187" s="26">
        <f t="shared" si="7"/>
        <v>137</v>
      </c>
      <c r="X187" s="75">
        <f t="shared" si="8"/>
        <v>-309.5779631</v>
      </c>
      <c r="Y187" s="76">
        <f t="shared" si="9"/>
        <v>331.8270154</v>
      </c>
      <c r="Z187" s="77">
        <f t="shared" si="10"/>
        <v>331.8270154</v>
      </c>
      <c r="AA187" s="78">
        <f t="shared" si="11"/>
        <v>0.3976061539</v>
      </c>
      <c r="AB187" s="1">
        <f t="shared" si="12"/>
        <v>0.5359344898</v>
      </c>
      <c r="AC187" s="1">
        <f t="shared" si="13"/>
        <v>64910.70291</v>
      </c>
      <c r="AD187" s="8">
        <f t="shared" si="14"/>
        <v>38946.42174</v>
      </c>
      <c r="AE187" s="75">
        <f t="shared" si="15"/>
        <v>29190</v>
      </c>
      <c r="AF187" s="1">
        <f t="shared" si="16"/>
        <v>9756.421743</v>
      </c>
      <c r="AG187" s="6"/>
      <c r="AH187" s="80">
        <f t="shared" si="17"/>
        <v>6520.536293</v>
      </c>
      <c r="AI187" s="81">
        <f t="shared" si="18"/>
        <v>-40120.53629</v>
      </c>
      <c r="AJ187" s="81">
        <f t="shared" si="19"/>
        <v>-16120.53629</v>
      </c>
      <c r="AK187" s="82">
        <f t="shared" si="20"/>
        <v>-16120.53629</v>
      </c>
      <c r="AL187" s="82">
        <f t="shared" si="21"/>
        <v>-22120.53629</v>
      </c>
      <c r="AM187" s="82">
        <f t="shared" si="22"/>
        <v>-30364.11455</v>
      </c>
      <c r="AN187" s="83">
        <f t="shared" si="23"/>
        <v>-6364.114549</v>
      </c>
      <c r="AO187" s="82">
        <f t="shared" si="24"/>
        <v>-6364.114549</v>
      </c>
      <c r="AP187" s="82">
        <f t="shared" si="25"/>
        <v>-12364.11455</v>
      </c>
      <c r="AQ187" s="13"/>
    </row>
    <row r="188" ht="15.75" customHeight="1">
      <c r="A188" s="23" t="s">
        <v>310</v>
      </c>
      <c r="B188" s="23" t="s">
        <v>308</v>
      </c>
      <c r="C188" s="23" t="s">
        <v>43</v>
      </c>
      <c r="D188" s="24">
        <v>1.0</v>
      </c>
      <c r="E188" s="24">
        <v>3000.0</v>
      </c>
      <c r="F188" s="24">
        <f t="shared" si="1"/>
        <v>0.973</v>
      </c>
      <c r="G188" s="6">
        <f t="shared" si="2"/>
        <v>35028</v>
      </c>
      <c r="H188" s="24">
        <v>288.0</v>
      </c>
      <c r="I188" s="24">
        <v>0.4986</v>
      </c>
      <c r="J188" s="24">
        <v>109.0</v>
      </c>
      <c r="K188" s="24">
        <v>640.0</v>
      </c>
      <c r="L188" s="1">
        <f t="shared" si="3"/>
        <v>531</v>
      </c>
      <c r="M188" s="1">
        <f t="shared" si="4"/>
        <v>179</v>
      </c>
      <c r="N188" s="1">
        <f t="shared" si="5"/>
        <v>0.3696798493</v>
      </c>
      <c r="O188" s="24">
        <v>0.4986</v>
      </c>
      <c r="T188" s="8"/>
      <c r="U188" s="24">
        <v>109.0</v>
      </c>
      <c r="V188" s="1">
        <f t="shared" si="6"/>
        <v>663.75</v>
      </c>
      <c r="W188" s="26">
        <f t="shared" si="7"/>
        <v>42.625</v>
      </c>
      <c r="X188" s="75">
        <f t="shared" si="8"/>
        <v>-419.3517817</v>
      </c>
      <c r="Y188" s="76">
        <f t="shared" si="9"/>
        <v>378.0131255</v>
      </c>
      <c r="Z188" s="77">
        <f t="shared" si="10"/>
        <v>378.0131255</v>
      </c>
      <c r="AA188" s="78">
        <f t="shared" si="11"/>
        <v>0.5052928444</v>
      </c>
      <c r="AB188" s="1">
        <f t="shared" si="12"/>
        <v>0.4507112429</v>
      </c>
      <c r="AC188" s="1">
        <f t="shared" si="13"/>
        <v>62186.78945</v>
      </c>
      <c r="AD188" s="8">
        <f t="shared" si="14"/>
        <v>37312.07367</v>
      </c>
      <c r="AE188" s="75">
        <f t="shared" si="15"/>
        <v>35028</v>
      </c>
      <c r="AF188" s="1">
        <f t="shared" si="16"/>
        <v>2284.073673</v>
      </c>
      <c r="AG188" s="6"/>
      <c r="AH188" s="80">
        <f t="shared" si="17"/>
        <v>5483.653456</v>
      </c>
      <c r="AI188" s="81">
        <f t="shared" si="18"/>
        <v>-39083.65346</v>
      </c>
      <c r="AJ188" s="81">
        <f t="shared" si="19"/>
        <v>-15083.65346</v>
      </c>
      <c r="AK188" s="82">
        <f t="shared" si="20"/>
        <v>-15083.65346</v>
      </c>
      <c r="AL188" s="82">
        <f t="shared" si="21"/>
        <v>-21083.65346</v>
      </c>
      <c r="AM188" s="82">
        <f t="shared" si="22"/>
        <v>-36799.57978</v>
      </c>
      <c r="AN188" s="83">
        <f t="shared" si="23"/>
        <v>-12799.57978</v>
      </c>
      <c r="AO188" s="82">
        <f t="shared" si="24"/>
        <v>-12799.57978</v>
      </c>
      <c r="AP188" s="82">
        <f t="shared" si="25"/>
        <v>-18799.57978</v>
      </c>
      <c r="AQ188" s="13"/>
    </row>
    <row r="189" ht="15.75" customHeight="1">
      <c r="A189" s="23" t="s">
        <v>311</v>
      </c>
      <c r="B189" s="23" t="s">
        <v>312</v>
      </c>
      <c r="C189" s="23" t="s">
        <v>43</v>
      </c>
      <c r="D189" s="24">
        <v>2.0</v>
      </c>
      <c r="E189" s="24">
        <v>5600.0</v>
      </c>
      <c r="F189" s="24">
        <f t="shared" si="1"/>
        <v>0.973</v>
      </c>
      <c r="G189" s="6">
        <f t="shared" si="2"/>
        <v>65385.6</v>
      </c>
      <c r="H189" s="24">
        <v>373.0</v>
      </c>
      <c r="I189" s="24">
        <v>0.5151</v>
      </c>
      <c r="J189" s="24">
        <v>196.0</v>
      </c>
      <c r="K189" s="24">
        <v>612.0</v>
      </c>
      <c r="L189" s="1">
        <f t="shared" si="3"/>
        <v>416</v>
      </c>
      <c r="M189" s="1">
        <f t="shared" si="4"/>
        <v>177</v>
      </c>
      <c r="N189" s="1">
        <f t="shared" si="5"/>
        <v>0.4403846154</v>
      </c>
      <c r="O189" s="24">
        <v>0.5151</v>
      </c>
      <c r="T189" s="8"/>
      <c r="U189" s="24">
        <v>196.0</v>
      </c>
      <c r="V189" s="1">
        <f t="shared" si="6"/>
        <v>520</v>
      </c>
      <c r="W189" s="26">
        <f t="shared" si="7"/>
        <v>144</v>
      </c>
      <c r="X189" s="75">
        <f t="shared" si="8"/>
        <v>-328.5317159</v>
      </c>
      <c r="Y189" s="76">
        <f t="shared" si="9"/>
        <v>351.4490776</v>
      </c>
      <c r="Z189" s="77">
        <f t="shared" si="10"/>
        <v>351.4490776</v>
      </c>
      <c r="AA189" s="78">
        <f t="shared" si="11"/>
        <v>0.3989405338</v>
      </c>
      <c r="AB189" s="1">
        <f t="shared" si="12"/>
        <v>0.5348784615</v>
      </c>
      <c r="AC189" s="1">
        <f t="shared" si="13"/>
        <v>68613.6278</v>
      </c>
      <c r="AD189" s="8">
        <f t="shared" si="14"/>
        <v>41168.17668</v>
      </c>
      <c r="AE189" s="75">
        <f t="shared" si="15"/>
        <v>65385.6</v>
      </c>
      <c r="AF189" s="1">
        <f t="shared" si="16"/>
        <v>-24217.42332</v>
      </c>
      <c r="AG189" s="6"/>
      <c r="AH189" s="80">
        <f t="shared" si="17"/>
        <v>6507.687949</v>
      </c>
      <c r="AI189" s="81">
        <f t="shared" si="18"/>
        <v>-40107.68795</v>
      </c>
      <c r="AJ189" s="81">
        <f t="shared" si="19"/>
        <v>-16107.68795</v>
      </c>
      <c r="AK189" s="82">
        <f t="shared" si="20"/>
        <v>-16107.68795</v>
      </c>
      <c r="AL189" s="82">
        <f t="shared" si="21"/>
        <v>-22107.68795</v>
      </c>
      <c r="AM189" s="82">
        <f t="shared" si="22"/>
        <v>-64325.11127</v>
      </c>
      <c r="AN189" s="83">
        <f t="shared" si="23"/>
        <v>-40325.11127</v>
      </c>
      <c r="AO189" s="82">
        <f t="shared" si="24"/>
        <v>-40325.11127</v>
      </c>
      <c r="AP189" s="82">
        <f t="shared" si="25"/>
        <v>-46325.11127</v>
      </c>
      <c r="AQ189" s="13"/>
    </row>
    <row r="190" ht="15.75" customHeight="1">
      <c r="A190" s="23" t="s">
        <v>313</v>
      </c>
      <c r="B190" s="23" t="s">
        <v>312</v>
      </c>
      <c r="C190" s="23" t="s">
        <v>52</v>
      </c>
      <c r="D190" s="24">
        <v>1.0</v>
      </c>
      <c r="E190" s="24">
        <v>3200.0</v>
      </c>
      <c r="F190" s="24">
        <f t="shared" si="1"/>
        <v>0.973</v>
      </c>
      <c r="G190" s="6">
        <f t="shared" si="2"/>
        <v>37363.2</v>
      </c>
      <c r="H190" s="24">
        <v>420.0</v>
      </c>
      <c r="I190" s="24">
        <v>0.8712</v>
      </c>
      <c r="J190" s="24">
        <v>165.0</v>
      </c>
      <c r="K190" s="24">
        <v>1296.0</v>
      </c>
      <c r="L190" s="1">
        <f t="shared" si="3"/>
        <v>1131</v>
      </c>
      <c r="M190" s="1">
        <f t="shared" si="4"/>
        <v>255</v>
      </c>
      <c r="N190" s="1">
        <f t="shared" si="5"/>
        <v>0.2803713528</v>
      </c>
      <c r="O190" s="24">
        <v>0.8712</v>
      </c>
      <c r="T190" s="8"/>
      <c r="U190" s="24">
        <v>165.0</v>
      </c>
      <c r="V190" s="1">
        <f t="shared" si="6"/>
        <v>1413.75</v>
      </c>
      <c r="W190" s="26">
        <f t="shared" si="7"/>
        <v>23.625</v>
      </c>
      <c r="X190" s="75">
        <f t="shared" si="8"/>
        <v>-893.1956027</v>
      </c>
      <c r="Y190" s="76">
        <f t="shared" si="9"/>
        <v>771.5646797</v>
      </c>
      <c r="Z190" s="77">
        <f t="shared" si="10"/>
        <v>771.5646797</v>
      </c>
      <c r="AA190" s="78">
        <f t="shared" si="11"/>
        <v>0.5290466346</v>
      </c>
      <c r="AB190" s="1">
        <f t="shared" si="12"/>
        <v>0.4319124934</v>
      </c>
      <c r="AC190" s="1">
        <f t="shared" si="13"/>
        <v>121635.675</v>
      </c>
      <c r="AD190" s="8">
        <f t="shared" si="14"/>
        <v>72981.40499</v>
      </c>
      <c r="AE190" s="75">
        <f t="shared" si="15"/>
        <v>37363.2</v>
      </c>
      <c r="AF190" s="1">
        <f t="shared" si="16"/>
        <v>35618.20499</v>
      </c>
      <c r="AG190" s="6"/>
      <c r="AH190" s="80">
        <f t="shared" si="17"/>
        <v>5254.935336</v>
      </c>
      <c r="AI190" s="81">
        <f t="shared" si="18"/>
        <v>-38854.93534</v>
      </c>
      <c r="AJ190" s="81">
        <f t="shared" si="19"/>
        <v>-14854.93534</v>
      </c>
      <c r="AK190" s="82">
        <f t="shared" si="20"/>
        <v>-14854.93534</v>
      </c>
      <c r="AL190" s="82">
        <f t="shared" si="21"/>
        <v>-20854.93534</v>
      </c>
      <c r="AM190" s="82">
        <f t="shared" si="22"/>
        <v>-3236.730349</v>
      </c>
      <c r="AN190" s="83">
        <f t="shared" si="23"/>
        <v>20763.26965</v>
      </c>
      <c r="AO190" s="82">
        <f t="shared" si="24"/>
        <v>20763.26965</v>
      </c>
      <c r="AP190" s="82">
        <f t="shared" si="25"/>
        <v>14763.26965</v>
      </c>
      <c r="AQ190" s="13"/>
    </row>
    <row r="191" ht="15.75" customHeight="1">
      <c r="A191" s="23" t="s">
        <v>314</v>
      </c>
      <c r="B191" s="23" t="s">
        <v>312</v>
      </c>
      <c r="C191" s="23" t="s">
        <v>52</v>
      </c>
      <c r="D191" s="24">
        <v>2.0</v>
      </c>
      <c r="E191" s="24">
        <v>3500.0</v>
      </c>
      <c r="F191" s="24">
        <f t="shared" si="1"/>
        <v>0.973</v>
      </c>
      <c r="G191" s="6">
        <f t="shared" si="2"/>
        <v>40866</v>
      </c>
      <c r="H191" s="24">
        <v>593.0</v>
      </c>
      <c r="I191" s="24">
        <v>0.5068</v>
      </c>
      <c r="J191" s="24">
        <v>268.0</v>
      </c>
      <c r="K191" s="24">
        <v>1032.0</v>
      </c>
      <c r="L191" s="1">
        <f t="shared" si="3"/>
        <v>764</v>
      </c>
      <c r="M191" s="1">
        <f t="shared" si="4"/>
        <v>325</v>
      </c>
      <c r="N191" s="1">
        <f t="shared" si="5"/>
        <v>0.4403141361</v>
      </c>
      <c r="O191" s="24">
        <v>0.5068</v>
      </c>
      <c r="T191" s="8"/>
      <c r="U191" s="24">
        <v>268.0</v>
      </c>
      <c r="V191" s="1">
        <f t="shared" si="6"/>
        <v>955</v>
      </c>
      <c r="W191" s="26">
        <f t="shared" si="7"/>
        <v>172.5</v>
      </c>
      <c r="X191" s="75">
        <f t="shared" si="8"/>
        <v>-603.3611322</v>
      </c>
      <c r="Y191" s="76">
        <f t="shared" si="9"/>
        <v>599.468979</v>
      </c>
      <c r="Z191" s="77">
        <f t="shared" si="10"/>
        <v>599.468979</v>
      </c>
      <c r="AA191" s="78">
        <f t="shared" si="11"/>
        <v>0.4470879362</v>
      </c>
      <c r="AB191" s="1">
        <f t="shared" si="12"/>
        <v>0.4967746073</v>
      </c>
      <c r="AC191" s="1">
        <f t="shared" si="13"/>
        <v>108697.3528</v>
      </c>
      <c r="AD191" s="8">
        <f t="shared" si="14"/>
        <v>65218.4117</v>
      </c>
      <c r="AE191" s="75">
        <f t="shared" si="15"/>
        <v>40866</v>
      </c>
      <c r="AF191" s="1">
        <f t="shared" si="16"/>
        <v>24352.4117</v>
      </c>
      <c r="AG191" s="6"/>
      <c r="AH191" s="80">
        <f t="shared" si="17"/>
        <v>6044.091056</v>
      </c>
      <c r="AI191" s="81">
        <f t="shared" si="18"/>
        <v>-39644.09106</v>
      </c>
      <c r="AJ191" s="81">
        <f t="shared" si="19"/>
        <v>-15644.09106</v>
      </c>
      <c r="AK191" s="82">
        <f t="shared" si="20"/>
        <v>-15644.09106</v>
      </c>
      <c r="AL191" s="82">
        <f t="shared" si="21"/>
        <v>-21644.09106</v>
      </c>
      <c r="AM191" s="82">
        <f t="shared" si="22"/>
        <v>-15291.67936</v>
      </c>
      <c r="AN191" s="83">
        <f t="shared" si="23"/>
        <v>8708.320643</v>
      </c>
      <c r="AO191" s="82">
        <f t="shared" si="24"/>
        <v>8708.320643</v>
      </c>
      <c r="AP191" s="82">
        <f t="shared" si="25"/>
        <v>2708.320643</v>
      </c>
      <c r="AQ191" s="13"/>
    </row>
    <row r="192" ht="15.75" customHeight="1">
      <c r="A192" s="23" t="s">
        <v>315</v>
      </c>
      <c r="B192" s="23" t="s">
        <v>312</v>
      </c>
      <c r="C192" s="23" t="s">
        <v>43</v>
      </c>
      <c r="D192" s="24">
        <v>1.0</v>
      </c>
      <c r="E192" s="24">
        <v>3400.0</v>
      </c>
      <c r="F192" s="24">
        <f t="shared" si="1"/>
        <v>0.973</v>
      </c>
      <c r="G192" s="6">
        <f t="shared" si="2"/>
        <v>39698.4</v>
      </c>
      <c r="H192" s="24">
        <v>436.0</v>
      </c>
      <c r="I192" s="24">
        <v>0.2822</v>
      </c>
      <c r="J192" s="24">
        <v>106.0</v>
      </c>
      <c r="K192" s="24">
        <v>624.0</v>
      </c>
      <c r="L192" s="1">
        <f t="shared" si="3"/>
        <v>518</v>
      </c>
      <c r="M192" s="1">
        <f t="shared" si="4"/>
        <v>330</v>
      </c>
      <c r="N192" s="1">
        <f t="shared" si="5"/>
        <v>0.6096525097</v>
      </c>
      <c r="O192" s="24">
        <v>0.2822</v>
      </c>
      <c r="T192" s="8"/>
      <c r="U192" s="24">
        <v>106.0</v>
      </c>
      <c r="V192" s="1">
        <f t="shared" si="6"/>
        <v>647.5</v>
      </c>
      <c r="W192" s="26">
        <f t="shared" si="7"/>
        <v>41.25</v>
      </c>
      <c r="X192" s="75">
        <f t="shared" si="8"/>
        <v>-409.0851655</v>
      </c>
      <c r="Y192" s="76">
        <f t="shared" si="9"/>
        <v>368.5928418</v>
      </c>
      <c r="Z192" s="77">
        <f t="shared" si="10"/>
        <v>368.5928418</v>
      </c>
      <c r="AA192" s="78">
        <f t="shared" si="11"/>
        <v>0.5055487904</v>
      </c>
      <c r="AB192" s="1">
        <f t="shared" si="12"/>
        <v>0.4505086873</v>
      </c>
      <c r="AC192" s="1">
        <f t="shared" si="13"/>
        <v>60609.81121</v>
      </c>
      <c r="AD192" s="8">
        <f t="shared" si="14"/>
        <v>36365.88673</v>
      </c>
      <c r="AE192" s="75">
        <f t="shared" si="15"/>
        <v>39698.4</v>
      </c>
      <c r="AF192" s="1">
        <f t="shared" si="16"/>
        <v>-3332.513273</v>
      </c>
      <c r="AG192" s="6"/>
      <c r="AH192" s="80">
        <f t="shared" si="17"/>
        <v>5481.189028</v>
      </c>
      <c r="AI192" s="81">
        <f t="shared" si="18"/>
        <v>-39081.18903</v>
      </c>
      <c r="AJ192" s="81">
        <f t="shared" si="19"/>
        <v>-15081.18903</v>
      </c>
      <c r="AK192" s="82">
        <f t="shared" si="20"/>
        <v>-15081.18903</v>
      </c>
      <c r="AL192" s="82">
        <f t="shared" si="21"/>
        <v>-21081.18903</v>
      </c>
      <c r="AM192" s="82">
        <f t="shared" si="22"/>
        <v>-42413.7023</v>
      </c>
      <c r="AN192" s="83">
        <f t="shared" si="23"/>
        <v>-18413.7023</v>
      </c>
      <c r="AO192" s="82">
        <f t="shared" si="24"/>
        <v>-18413.7023</v>
      </c>
      <c r="AP192" s="82">
        <f t="shared" si="25"/>
        <v>-24413.7023</v>
      </c>
      <c r="AQ192" s="13"/>
    </row>
    <row r="193" ht="15.75" customHeight="1">
      <c r="A193" s="23" t="s">
        <v>316</v>
      </c>
      <c r="B193" s="23" t="s">
        <v>197</v>
      </c>
      <c r="C193" s="23" t="s">
        <v>52</v>
      </c>
      <c r="D193" s="24">
        <v>2.0</v>
      </c>
      <c r="E193" s="24">
        <v>1900.0</v>
      </c>
      <c r="F193" s="24">
        <f t="shared" si="1"/>
        <v>0.973</v>
      </c>
      <c r="G193" s="6">
        <f t="shared" si="2"/>
        <v>22184.4</v>
      </c>
      <c r="H193" s="24">
        <v>568.0</v>
      </c>
      <c r="I193" s="24">
        <v>0.189</v>
      </c>
      <c r="J193" s="24">
        <v>227.0</v>
      </c>
      <c r="K193" s="24">
        <v>861.0</v>
      </c>
      <c r="L193" s="1">
        <f t="shared" si="3"/>
        <v>634</v>
      </c>
      <c r="M193" s="1">
        <f t="shared" si="4"/>
        <v>341</v>
      </c>
      <c r="N193" s="1">
        <f t="shared" si="5"/>
        <v>0.5302839117</v>
      </c>
      <c r="O193" s="24">
        <v>0.189</v>
      </c>
      <c r="T193" s="8"/>
      <c r="U193" s="24">
        <v>227.0</v>
      </c>
      <c r="V193" s="1">
        <f t="shared" si="6"/>
        <v>792.5</v>
      </c>
      <c r="W193" s="26">
        <f t="shared" si="7"/>
        <v>147.75</v>
      </c>
      <c r="X193" s="75">
        <f t="shared" si="8"/>
        <v>-500.6949709</v>
      </c>
      <c r="Y193" s="76">
        <f t="shared" si="9"/>
        <v>499.7661423</v>
      </c>
      <c r="Z193" s="77">
        <f t="shared" si="10"/>
        <v>499.7661423</v>
      </c>
      <c r="AA193" s="78">
        <f t="shared" si="11"/>
        <v>0.4441844067</v>
      </c>
      <c r="AB193" s="1">
        <f t="shared" si="12"/>
        <v>0.4990724606</v>
      </c>
      <c r="AC193" s="1">
        <f t="shared" si="13"/>
        <v>91038.12419</v>
      </c>
      <c r="AD193" s="8">
        <f t="shared" si="14"/>
        <v>54622.87452</v>
      </c>
      <c r="AE193" s="75">
        <f t="shared" si="15"/>
        <v>22184.4</v>
      </c>
      <c r="AF193" s="1">
        <f t="shared" si="16"/>
        <v>32438.47452</v>
      </c>
      <c r="AG193" s="6"/>
      <c r="AH193" s="80">
        <f t="shared" si="17"/>
        <v>6072.04827</v>
      </c>
      <c r="AI193" s="81">
        <f t="shared" si="18"/>
        <v>-39672.04827</v>
      </c>
      <c r="AJ193" s="81">
        <f t="shared" si="19"/>
        <v>-15672.04827</v>
      </c>
      <c r="AK193" s="82">
        <f t="shared" si="20"/>
        <v>-15672.04827</v>
      </c>
      <c r="AL193" s="82">
        <f t="shared" si="21"/>
        <v>-21672.04827</v>
      </c>
      <c r="AM193" s="82">
        <f t="shared" si="22"/>
        <v>-7233.573755</v>
      </c>
      <c r="AN193" s="83">
        <f t="shared" si="23"/>
        <v>16766.42625</v>
      </c>
      <c r="AO193" s="82">
        <f t="shared" si="24"/>
        <v>16766.42625</v>
      </c>
      <c r="AP193" s="82">
        <f t="shared" si="25"/>
        <v>10766.42625</v>
      </c>
      <c r="AQ193" s="13"/>
    </row>
    <row r="194" ht="15.75" customHeight="1">
      <c r="A194" s="23" t="s">
        <v>317</v>
      </c>
      <c r="B194" s="23" t="s">
        <v>202</v>
      </c>
      <c r="C194" s="23" t="s">
        <v>43</v>
      </c>
      <c r="D194" s="24">
        <v>1.0</v>
      </c>
      <c r="E194" s="24">
        <v>900.0</v>
      </c>
      <c r="F194" s="24">
        <f t="shared" si="1"/>
        <v>0.973</v>
      </c>
      <c r="G194" s="6">
        <f t="shared" si="2"/>
        <v>10508.4</v>
      </c>
      <c r="H194" s="24">
        <v>318.0</v>
      </c>
      <c r="I194" s="24">
        <v>0.2904</v>
      </c>
      <c r="J194" s="24">
        <v>176.0</v>
      </c>
      <c r="K194" s="24">
        <v>440.0</v>
      </c>
      <c r="L194" s="1">
        <f t="shared" si="3"/>
        <v>264</v>
      </c>
      <c r="M194" s="1">
        <f t="shared" si="4"/>
        <v>142</v>
      </c>
      <c r="N194" s="1">
        <f t="shared" si="5"/>
        <v>0.5303030303</v>
      </c>
      <c r="O194" s="24">
        <v>0.2904</v>
      </c>
      <c r="T194" s="8"/>
      <c r="U194" s="24">
        <v>176.0</v>
      </c>
      <c r="V194" s="1">
        <f t="shared" si="6"/>
        <v>330</v>
      </c>
      <c r="W194" s="26">
        <f t="shared" si="7"/>
        <v>143</v>
      </c>
      <c r="X194" s="75">
        <f t="shared" si="8"/>
        <v>-208.4912813</v>
      </c>
      <c r="Y194" s="76">
        <f t="shared" si="9"/>
        <v>248.8426839</v>
      </c>
      <c r="Z194" s="77">
        <f t="shared" si="10"/>
        <v>248.8426839</v>
      </c>
      <c r="AA194" s="78">
        <f t="shared" si="11"/>
        <v>0.3207354056</v>
      </c>
      <c r="AB194" s="1">
        <f t="shared" si="12"/>
        <v>0.59677</v>
      </c>
      <c r="AC194" s="1">
        <f t="shared" si="13"/>
        <v>54203.17468</v>
      </c>
      <c r="AD194" s="8">
        <f t="shared" si="14"/>
        <v>32521.90481</v>
      </c>
      <c r="AE194" s="75">
        <f t="shared" si="15"/>
        <v>10508.4</v>
      </c>
      <c r="AF194" s="1">
        <f t="shared" si="16"/>
        <v>22013.50481</v>
      </c>
      <c r="AG194" s="6"/>
      <c r="AH194" s="80">
        <f t="shared" si="17"/>
        <v>7260.701667</v>
      </c>
      <c r="AI194" s="81">
        <f t="shared" si="18"/>
        <v>-40860.70167</v>
      </c>
      <c r="AJ194" s="81">
        <f t="shared" si="19"/>
        <v>-16860.70167</v>
      </c>
      <c r="AK194" s="82">
        <f t="shared" si="20"/>
        <v>-16860.70167</v>
      </c>
      <c r="AL194" s="82">
        <f t="shared" si="21"/>
        <v>-22860.70167</v>
      </c>
      <c r="AM194" s="82">
        <f t="shared" si="22"/>
        <v>-18847.19686</v>
      </c>
      <c r="AN194" s="83">
        <f t="shared" si="23"/>
        <v>5152.803142</v>
      </c>
      <c r="AO194" s="82">
        <f t="shared" si="24"/>
        <v>5152.803142</v>
      </c>
      <c r="AP194" s="82">
        <f t="shared" si="25"/>
        <v>-847.1968579</v>
      </c>
      <c r="AQ194" s="13"/>
    </row>
    <row r="195" ht="15.75" customHeight="1">
      <c r="A195" s="23" t="s">
        <v>318</v>
      </c>
      <c r="B195" s="23" t="s">
        <v>319</v>
      </c>
      <c r="C195" s="23" t="s">
        <v>43</v>
      </c>
      <c r="D195" s="24">
        <v>2.0</v>
      </c>
      <c r="E195" s="24">
        <v>4200.0</v>
      </c>
      <c r="F195" s="24">
        <f t="shared" si="1"/>
        <v>0.973</v>
      </c>
      <c r="G195" s="6">
        <f t="shared" si="2"/>
        <v>49039.2</v>
      </c>
      <c r="H195" s="24">
        <v>426.0</v>
      </c>
      <c r="I195" s="24">
        <v>0.5425</v>
      </c>
      <c r="J195" s="24">
        <v>210.0</v>
      </c>
      <c r="K195" s="24">
        <v>654.0</v>
      </c>
      <c r="L195" s="1">
        <f t="shared" si="3"/>
        <v>444</v>
      </c>
      <c r="M195" s="1">
        <f t="shared" si="4"/>
        <v>216</v>
      </c>
      <c r="N195" s="1">
        <f t="shared" si="5"/>
        <v>0.4891891892</v>
      </c>
      <c r="O195" s="24">
        <v>0.5425</v>
      </c>
      <c r="T195" s="8"/>
      <c r="U195" s="24">
        <v>210.0</v>
      </c>
      <c r="V195" s="1">
        <f t="shared" si="6"/>
        <v>555</v>
      </c>
      <c r="W195" s="26">
        <f t="shared" si="7"/>
        <v>154.5</v>
      </c>
      <c r="X195" s="75">
        <f t="shared" si="8"/>
        <v>-350.6444276</v>
      </c>
      <c r="Y195" s="76">
        <f t="shared" si="9"/>
        <v>375.5081501</v>
      </c>
      <c r="Z195" s="77">
        <f t="shared" si="10"/>
        <v>375.5081501</v>
      </c>
      <c r="AA195" s="78">
        <f t="shared" si="11"/>
        <v>0.3982128831</v>
      </c>
      <c r="AB195" s="1">
        <f t="shared" si="12"/>
        <v>0.5354543243</v>
      </c>
      <c r="AC195" s="1">
        <f t="shared" si="13"/>
        <v>73389.62392</v>
      </c>
      <c r="AD195" s="8">
        <f t="shared" si="14"/>
        <v>44033.77435</v>
      </c>
      <c r="AE195" s="75">
        <f t="shared" si="15"/>
        <v>49039.2</v>
      </c>
      <c r="AF195" s="1">
        <f t="shared" si="16"/>
        <v>-5005.425647</v>
      </c>
      <c r="AG195" s="6"/>
      <c r="AH195" s="80">
        <f t="shared" si="17"/>
        <v>6514.694279</v>
      </c>
      <c r="AI195" s="81">
        <f t="shared" si="18"/>
        <v>-40114.69428</v>
      </c>
      <c r="AJ195" s="81">
        <f t="shared" si="19"/>
        <v>-16114.69428</v>
      </c>
      <c r="AK195" s="82">
        <f t="shared" si="20"/>
        <v>-16114.69428</v>
      </c>
      <c r="AL195" s="82">
        <f t="shared" si="21"/>
        <v>-22114.69428</v>
      </c>
      <c r="AM195" s="82">
        <f t="shared" si="22"/>
        <v>-45120.11993</v>
      </c>
      <c r="AN195" s="83">
        <f t="shared" si="23"/>
        <v>-21120.11993</v>
      </c>
      <c r="AO195" s="82">
        <f t="shared" si="24"/>
        <v>-21120.11993</v>
      </c>
      <c r="AP195" s="82">
        <f t="shared" si="25"/>
        <v>-27120.11993</v>
      </c>
      <c r="AQ195" s="13"/>
    </row>
    <row r="196" ht="15.75" customHeight="1">
      <c r="A196" s="23" t="s">
        <v>320</v>
      </c>
      <c r="B196" s="23" t="s">
        <v>202</v>
      </c>
      <c r="C196" s="23" t="s">
        <v>43</v>
      </c>
      <c r="D196" s="24">
        <v>2.0</v>
      </c>
      <c r="E196" s="24">
        <v>1100.0</v>
      </c>
      <c r="F196" s="24">
        <f t="shared" si="1"/>
        <v>0.973</v>
      </c>
      <c r="G196" s="6">
        <f t="shared" si="2"/>
        <v>12843.6</v>
      </c>
      <c r="H196" s="24">
        <v>538.0</v>
      </c>
      <c r="I196" s="24">
        <v>0.5808</v>
      </c>
      <c r="J196" s="24">
        <v>225.0</v>
      </c>
      <c r="K196" s="24">
        <v>1033.0</v>
      </c>
      <c r="L196" s="1">
        <f t="shared" si="3"/>
        <v>808</v>
      </c>
      <c r="M196" s="1">
        <f t="shared" si="4"/>
        <v>313</v>
      </c>
      <c r="N196" s="1">
        <f t="shared" si="5"/>
        <v>0.4099009901</v>
      </c>
      <c r="O196" s="24">
        <v>0.5808</v>
      </c>
      <c r="T196" s="8"/>
      <c r="U196" s="24">
        <v>225.0</v>
      </c>
      <c r="V196" s="1">
        <f t="shared" si="6"/>
        <v>1010</v>
      </c>
      <c r="W196" s="26">
        <f t="shared" si="7"/>
        <v>124</v>
      </c>
      <c r="X196" s="75">
        <f t="shared" si="8"/>
        <v>-638.109679</v>
      </c>
      <c r="Y196" s="76">
        <f t="shared" si="9"/>
        <v>604.776093</v>
      </c>
      <c r="Z196" s="77">
        <f t="shared" si="10"/>
        <v>604.776093</v>
      </c>
      <c r="AA196" s="78">
        <f t="shared" si="11"/>
        <v>0.4760159337</v>
      </c>
      <c r="AB196" s="1">
        <f t="shared" si="12"/>
        <v>0.4738809901</v>
      </c>
      <c r="AC196" s="1">
        <f t="shared" si="13"/>
        <v>104606.0412</v>
      </c>
      <c r="AD196" s="8">
        <f t="shared" si="14"/>
        <v>62763.62473</v>
      </c>
      <c r="AE196" s="75">
        <f t="shared" si="15"/>
        <v>12843.6</v>
      </c>
      <c r="AF196" s="1">
        <f t="shared" si="16"/>
        <v>49920.02473</v>
      </c>
      <c r="AG196" s="6"/>
      <c r="AH196" s="80">
        <f t="shared" si="17"/>
        <v>5765.552046</v>
      </c>
      <c r="AI196" s="81">
        <f t="shared" si="18"/>
        <v>-39365.55205</v>
      </c>
      <c r="AJ196" s="81">
        <f t="shared" si="19"/>
        <v>-15365.55205</v>
      </c>
      <c r="AK196" s="82">
        <f t="shared" si="20"/>
        <v>-15365.55205</v>
      </c>
      <c r="AL196" s="82">
        <f t="shared" si="21"/>
        <v>-21365.55205</v>
      </c>
      <c r="AM196" s="82">
        <f t="shared" si="22"/>
        <v>10554.47268</v>
      </c>
      <c r="AN196" s="83">
        <f t="shared" si="23"/>
        <v>34554.47268</v>
      </c>
      <c r="AO196" s="82">
        <f t="shared" si="24"/>
        <v>34554.47268</v>
      </c>
      <c r="AP196" s="82">
        <f t="shared" si="25"/>
        <v>28554.47268</v>
      </c>
      <c r="AQ196" s="13"/>
    </row>
    <row r="197" ht="15.75" customHeight="1">
      <c r="A197" s="23" t="s">
        <v>321</v>
      </c>
      <c r="B197" s="23" t="s">
        <v>322</v>
      </c>
      <c r="C197" s="23" t="s">
        <v>43</v>
      </c>
      <c r="D197" s="24">
        <v>2.0</v>
      </c>
      <c r="E197" s="24">
        <v>1100.0</v>
      </c>
      <c r="F197" s="24">
        <f t="shared" si="1"/>
        <v>0.973</v>
      </c>
      <c r="G197" s="6">
        <f t="shared" si="2"/>
        <v>12843.6</v>
      </c>
      <c r="H197" s="24">
        <v>142.0</v>
      </c>
      <c r="I197" s="24">
        <v>0.0822</v>
      </c>
      <c r="J197" s="24">
        <v>111.0</v>
      </c>
      <c r="K197" s="24">
        <v>148.0</v>
      </c>
      <c r="L197" s="1">
        <f t="shared" si="3"/>
        <v>37</v>
      </c>
      <c r="M197" s="1">
        <f t="shared" si="4"/>
        <v>31</v>
      </c>
      <c r="N197" s="1">
        <f t="shared" si="5"/>
        <v>0.7702702703</v>
      </c>
      <c r="O197" s="24">
        <v>0.0822</v>
      </c>
      <c r="T197" s="8"/>
      <c r="U197" s="24">
        <v>111.0</v>
      </c>
      <c r="V197" s="1">
        <f t="shared" si="6"/>
        <v>46.25</v>
      </c>
      <c r="W197" s="26">
        <f t="shared" si="7"/>
        <v>106.375</v>
      </c>
      <c r="X197" s="75">
        <f t="shared" si="8"/>
        <v>-29.22036897</v>
      </c>
      <c r="Y197" s="76">
        <f t="shared" si="9"/>
        <v>78.04234584</v>
      </c>
      <c r="Z197" s="77">
        <f t="shared" si="10"/>
        <v>111</v>
      </c>
      <c r="AA197" s="78">
        <f t="shared" si="11"/>
        <v>0.1</v>
      </c>
      <c r="AB197" s="1">
        <f t="shared" si="12"/>
        <v>0.77146</v>
      </c>
      <c r="AC197" s="1">
        <f t="shared" si="13"/>
        <v>31255.7019</v>
      </c>
      <c r="AD197" s="8">
        <f t="shared" si="14"/>
        <v>18753.42114</v>
      </c>
      <c r="AE197" s="75">
        <f t="shared" si="15"/>
        <v>12843.6</v>
      </c>
      <c r="AF197" s="1">
        <f t="shared" si="16"/>
        <v>5909.82114</v>
      </c>
      <c r="AG197" s="6"/>
      <c r="AH197" s="80">
        <f t="shared" si="17"/>
        <v>9386.096667</v>
      </c>
      <c r="AI197" s="81">
        <f t="shared" si="18"/>
        <v>-42986.09667</v>
      </c>
      <c r="AJ197" s="81">
        <f t="shared" si="19"/>
        <v>-18986.09667</v>
      </c>
      <c r="AK197" s="82">
        <f t="shared" si="20"/>
        <v>-18986.09667</v>
      </c>
      <c r="AL197" s="82">
        <f t="shared" si="21"/>
        <v>-24986.09667</v>
      </c>
      <c r="AM197" s="82">
        <f t="shared" si="22"/>
        <v>-37076.27553</v>
      </c>
      <c r="AN197" s="83">
        <f t="shared" si="23"/>
        <v>-13076.27553</v>
      </c>
      <c r="AO197" s="82">
        <f t="shared" si="24"/>
        <v>-13076.27553</v>
      </c>
      <c r="AP197" s="82">
        <f t="shared" si="25"/>
        <v>-19076.27553</v>
      </c>
      <c r="AQ197" s="13"/>
    </row>
    <row r="198" ht="15.75" customHeight="1">
      <c r="A198" s="23" t="s">
        <v>323</v>
      </c>
      <c r="B198" s="23" t="s">
        <v>319</v>
      </c>
      <c r="C198" s="23" t="s">
        <v>52</v>
      </c>
      <c r="D198" s="24">
        <v>1.0</v>
      </c>
      <c r="E198" s="24">
        <v>3000.0</v>
      </c>
      <c r="F198" s="24">
        <f t="shared" si="1"/>
        <v>0.973</v>
      </c>
      <c r="G198" s="6">
        <f t="shared" si="2"/>
        <v>35028</v>
      </c>
      <c r="H198" s="24">
        <v>621.0</v>
      </c>
      <c r="I198" s="24">
        <v>0.3479</v>
      </c>
      <c r="J198" s="24">
        <v>133.0</v>
      </c>
      <c r="K198" s="24">
        <v>1040.0</v>
      </c>
      <c r="L198" s="1">
        <f t="shared" si="3"/>
        <v>907</v>
      </c>
      <c r="M198" s="1">
        <f t="shared" si="4"/>
        <v>488</v>
      </c>
      <c r="N198" s="1">
        <f t="shared" si="5"/>
        <v>0.530429989</v>
      </c>
      <c r="O198" s="24">
        <v>0.3479</v>
      </c>
      <c r="T198" s="8"/>
      <c r="U198" s="24">
        <v>133.0</v>
      </c>
      <c r="V198" s="1">
        <f t="shared" si="6"/>
        <v>1133.75</v>
      </c>
      <c r="W198" s="26">
        <f t="shared" si="7"/>
        <v>19.625</v>
      </c>
      <c r="X198" s="75">
        <f t="shared" si="8"/>
        <v>-716.2939095</v>
      </c>
      <c r="Y198" s="76">
        <f t="shared" si="9"/>
        <v>619.0920994</v>
      </c>
      <c r="Z198" s="77">
        <f t="shared" si="10"/>
        <v>619.0920994</v>
      </c>
      <c r="AA198" s="78">
        <f t="shared" si="11"/>
        <v>0.528747166</v>
      </c>
      <c r="AB198" s="1">
        <f t="shared" si="12"/>
        <v>0.4321494928</v>
      </c>
      <c r="AC198" s="1">
        <f t="shared" si="13"/>
        <v>97652.22293</v>
      </c>
      <c r="AD198" s="8">
        <f t="shared" si="14"/>
        <v>58591.33376</v>
      </c>
      <c r="AE198" s="75">
        <f t="shared" si="15"/>
        <v>35028</v>
      </c>
      <c r="AF198" s="1">
        <f t="shared" si="16"/>
        <v>23563.33376</v>
      </c>
      <c r="AG198" s="6"/>
      <c r="AH198" s="80">
        <f t="shared" si="17"/>
        <v>5257.818829</v>
      </c>
      <c r="AI198" s="81">
        <f t="shared" si="18"/>
        <v>-38857.81883</v>
      </c>
      <c r="AJ198" s="81">
        <f t="shared" si="19"/>
        <v>-14857.81883</v>
      </c>
      <c r="AK198" s="82">
        <f t="shared" si="20"/>
        <v>-14857.81883</v>
      </c>
      <c r="AL198" s="82">
        <f t="shared" si="21"/>
        <v>-20857.81883</v>
      </c>
      <c r="AM198" s="82">
        <f t="shared" si="22"/>
        <v>-15294.48507</v>
      </c>
      <c r="AN198" s="83">
        <f t="shared" si="23"/>
        <v>8705.514928</v>
      </c>
      <c r="AO198" s="82">
        <f t="shared" si="24"/>
        <v>8705.514928</v>
      </c>
      <c r="AP198" s="82">
        <f t="shared" si="25"/>
        <v>2705.514928</v>
      </c>
      <c r="AQ198" s="13"/>
    </row>
    <row r="199" ht="15.75" customHeight="1">
      <c r="A199" s="23" t="s">
        <v>324</v>
      </c>
      <c r="B199" s="23" t="s">
        <v>319</v>
      </c>
      <c r="C199" s="23" t="s">
        <v>52</v>
      </c>
      <c r="D199" s="24">
        <v>2.0</v>
      </c>
      <c r="E199" s="24">
        <v>3900.0</v>
      </c>
      <c r="F199" s="24">
        <f t="shared" si="1"/>
        <v>0.973</v>
      </c>
      <c r="G199" s="6">
        <f t="shared" si="2"/>
        <v>45536.4</v>
      </c>
      <c r="H199" s="24">
        <v>535.0</v>
      </c>
      <c r="I199" s="24">
        <v>0.4767</v>
      </c>
      <c r="J199" s="24">
        <v>231.0</v>
      </c>
      <c r="K199" s="24">
        <v>888.0</v>
      </c>
      <c r="L199" s="1">
        <f t="shared" si="3"/>
        <v>657</v>
      </c>
      <c r="M199" s="1">
        <f t="shared" si="4"/>
        <v>304</v>
      </c>
      <c r="N199" s="1">
        <f t="shared" si="5"/>
        <v>0.4701674277</v>
      </c>
      <c r="O199" s="24">
        <v>0.4767</v>
      </c>
      <c r="T199" s="8"/>
      <c r="U199" s="24">
        <v>231.0</v>
      </c>
      <c r="V199" s="1">
        <f t="shared" si="6"/>
        <v>821.25</v>
      </c>
      <c r="W199" s="26">
        <f t="shared" si="7"/>
        <v>148.875</v>
      </c>
      <c r="X199" s="75">
        <f t="shared" si="8"/>
        <v>-518.8589841</v>
      </c>
      <c r="Y199" s="76">
        <f t="shared" si="9"/>
        <v>515.7789519</v>
      </c>
      <c r="Z199" s="77">
        <f t="shared" si="10"/>
        <v>515.7789519</v>
      </c>
      <c r="AA199" s="78">
        <f t="shared" si="11"/>
        <v>0.4467628029</v>
      </c>
      <c r="AB199" s="1">
        <f t="shared" si="12"/>
        <v>0.4970319178</v>
      </c>
      <c r="AC199" s="1">
        <f t="shared" si="13"/>
        <v>93570.88959</v>
      </c>
      <c r="AD199" s="8">
        <f t="shared" si="14"/>
        <v>56142.53375</v>
      </c>
      <c r="AE199" s="75">
        <f t="shared" si="15"/>
        <v>45536.4</v>
      </c>
      <c r="AF199" s="1">
        <f t="shared" si="16"/>
        <v>10606.13375</v>
      </c>
      <c r="AG199" s="6"/>
      <c r="AH199" s="80">
        <f t="shared" si="17"/>
        <v>6047.221667</v>
      </c>
      <c r="AI199" s="81">
        <f t="shared" si="18"/>
        <v>-39647.22167</v>
      </c>
      <c r="AJ199" s="81">
        <f t="shared" si="19"/>
        <v>-15647.22167</v>
      </c>
      <c r="AK199" s="82">
        <f t="shared" si="20"/>
        <v>-15647.22167</v>
      </c>
      <c r="AL199" s="82">
        <f t="shared" si="21"/>
        <v>-21647.22167</v>
      </c>
      <c r="AM199" s="82">
        <f t="shared" si="22"/>
        <v>-29041.08791</v>
      </c>
      <c r="AN199" s="83">
        <f t="shared" si="23"/>
        <v>-5041.087915</v>
      </c>
      <c r="AO199" s="82">
        <f t="shared" si="24"/>
        <v>-5041.087915</v>
      </c>
      <c r="AP199" s="82">
        <f t="shared" si="25"/>
        <v>-11041.08791</v>
      </c>
      <c r="AQ199" s="13"/>
    </row>
    <row r="200" ht="15.75" customHeight="1">
      <c r="A200" s="23" t="s">
        <v>325</v>
      </c>
      <c r="B200" s="23" t="s">
        <v>227</v>
      </c>
      <c r="C200" s="23" t="s">
        <v>52</v>
      </c>
      <c r="D200" s="24">
        <v>2.0</v>
      </c>
      <c r="E200" s="24">
        <v>1480.0</v>
      </c>
      <c r="F200" s="24">
        <f t="shared" si="1"/>
        <v>0.973</v>
      </c>
      <c r="G200" s="6">
        <f t="shared" si="2"/>
        <v>17280.48</v>
      </c>
      <c r="H200" s="24">
        <v>249.0</v>
      </c>
      <c r="I200" s="24">
        <v>0.4411</v>
      </c>
      <c r="J200" s="24">
        <v>175.0</v>
      </c>
      <c r="K200" s="24">
        <v>310.0</v>
      </c>
      <c r="L200" s="1">
        <f t="shared" si="3"/>
        <v>135</v>
      </c>
      <c r="M200" s="1">
        <f t="shared" si="4"/>
        <v>74</v>
      </c>
      <c r="N200" s="1">
        <f t="shared" si="5"/>
        <v>0.5385185185</v>
      </c>
      <c r="O200" s="24">
        <v>0.4411</v>
      </c>
      <c r="T200" s="8"/>
      <c r="U200" s="24">
        <v>175.0</v>
      </c>
      <c r="V200" s="1">
        <f t="shared" si="6"/>
        <v>168.75</v>
      </c>
      <c r="W200" s="26">
        <f t="shared" si="7"/>
        <v>158.125</v>
      </c>
      <c r="X200" s="75">
        <f t="shared" si="8"/>
        <v>-106.6148597</v>
      </c>
      <c r="Y200" s="76">
        <f t="shared" si="9"/>
        <v>169.7490997</v>
      </c>
      <c r="Z200" s="77">
        <f t="shared" si="10"/>
        <v>175</v>
      </c>
      <c r="AA200" s="78">
        <f t="shared" si="11"/>
        <v>0.1</v>
      </c>
      <c r="AB200" s="1">
        <f t="shared" si="12"/>
        <v>0.77146</v>
      </c>
      <c r="AC200" s="1">
        <f t="shared" si="13"/>
        <v>49277.0075</v>
      </c>
      <c r="AD200" s="8">
        <f t="shared" si="14"/>
        <v>29566.2045</v>
      </c>
      <c r="AE200" s="75">
        <f t="shared" si="15"/>
        <v>17280.48</v>
      </c>
      <c r="AF200" s="1">
        <f t="shared" si="16"/>
        <v>12285.7245</v>
      </c>
      <c r="AG200" s="6"/>
      <c r="AH200" s="80">
        <f t="shared" si="17"/>
        <v>9386.096667</v>
      </c>
      <c r="AI200" s="81">
        <f t="shared" si="18"/>
        <v>-42986.09667</v>
      </c>
      <c r="AJ200" s="81">
        <f t="shared" si="19"/>
        <v>-18986.09667</v>
      </c>
      <c r="AK200" s="82">
        <f t="shared" si="20"/>
        <v>-18986.09667</v>
      </c>
      <c r="AL200" s="82">
        <f t="shared" si="21"/>
        <v>-24986.09667</v>
      </c>
      <c r="AM200" s="82">
        <f t="shared" si="22"/>
        <v>-30700.37217</v>
      </c>
      <c r="AN200" s="83">
        <f t="shared" si="23"/>
        <v>-6700.372167</v>
      </c>
      <c r="AO200" s="82">
        <f t="shared" si="24"/>
        <v>-6700.372167</v>
      </c>
      <c r="AP200" s="82">
        <f t="shared" si="25"/>
        <v>-12700.37217</v>
      </c>
      <c r="AQ200" s="13"/>
    </row>
    <row r="201" ht="15.75" customHeight="1">
      <c r="A201" s="23" t="s">
        <v>326</v>
      </c>
      <c r="B201" s="23" t="s">
        <v>327</v>
      </c>
      <c r="C201" s="23" t="s">
        <v>43</v>
      </c>
      <c r="D201" s="24">
        <v>1.0</v>
      </c>
      <c r="E201" s="24">
        <v>650.0</v>
      </c>
      <c r="F201" s="24">
        <f t="shared" si="1"/>
        <v>0.973</v>
      </c>
      <c r="G201" s="6">
        <f t="shared" si="2"/>
        <v>7589.4</v>
      </c>
      <c r="H201" s="24">
        <v>107.0</v>
      </c>
      <c r="I201" s="24">
        <v>0.4795</v>
      </c>
      <c r="J201" s="24">
        <v>80.0</v>
      </c>
      <c r="K201" s="24">
        <v>156.0</v>
      </c>
      <c r="L201" s="1">
        <f t="shared" si="3"/>
        <v>76</v>
      </c>
      <c r="M201" s="1">
        <f t="shared" si="4"/>
        <v>27</v>
      </c>
      <c r="N201" s="1">
        <f t="shared" si="5"/>
        <v>0.3842105263</v>
      </c>
      <c r="O201" s="24">
        <v>0.4795</v>
      </c>
      <c r="T201" s="8"/>
      <c r="U201" s="24">
        <v>80.0</v>
      </c>
      <c r="V201" s="1">
        <f t="shared" si="6"/>
        <v>95</v>
      </c>
      <c r="W201" s="26">
        <f t="shared" si="7"/>
        <v>70.5</v>
      </c>
      <c r="X201" s="75">
        <f t="shared" si="8"/>
        <v>-60.02021734</v>
      </c>
      <c r="Y201" s="76">
        <f t="shared" si="9"/>
        <v>86.30319687</v>
      </c>
      <c r="Z201" s="77">
        <f t="shared" si="10"/>
        <v>86.30319687</v>
      </c>
      <c r="AA201" s="78">
        <f t="shared" si="11"/>
        <v>0.1663494407</v>
      </c>
      <c r="AB201" s="1">
        <f t="shared" si="12"/>
        <v>0.7189510526</v>
      </c>
      <c r="AC201" s="1">
        <f t="shared" si="13"/>
        <v>22647.43759</v>
      </c>
      <c r="AD201" s="8">
        <f t="shared" si="14"/>
        <v>13588.46256</v>
      </c>
      <c r="AE201" s="75">
        <f t="shared" si="15"/>
        <v>7589.4</v>
      </c>
      <c r="AF201" s="1">
        <f t="shared" si="16"/>
        <v>5999.062557</v>
      </c>
      <c r="AG201" s="6"/>
      <c r="AH201" s="80">
        <f t="shared" si="17"/>
        <v>8747.237807</v>
      </c>
      <c r="AI201" s="81">
        <f t="shared" si="18"/>
        <v>-42347.23781</v>
      </c>
      <c r="AJ201" s="81">
        <f t="shared" si="19"/>
        <v>-18347.23781</v>
      </c>
      <c r="AK201" s="82">
        <f t="shared" si="20"/>
        <v>-18347.23781</v>
      </c>
      <c r="AL201" s="82">
        <f t="shared" si="21"/>
        <v>-24347.23781</v>
      </c>
      <c r="AM201" s="82">
        <f t="shared" si="22"/>
        <v>-36348.17525</v>
      </c>
      <c r="AN201" s="83">
        <f t="shared" si="23"/>
        <v>-12348.17525</v>
      </c>
      <c r="AO201" s="82">
        <f t="shared" si="24"/>
        <v>-12348.17525</v>
      </c>
      <c r="AP201" s="82">
        <f t="shared" si="25"/>
        <v>-18348.17525</v>
      </c>
      <c r="AQ201" s="13"/>
    </row>
    <row r="202" ht="15.75" customHeight="1">
      <c r="A202" s="23" t="s">
        <v>328</v>
      </c>
      <c r="B202" s="23" t="s">
        <v>327</v>
      </c>
      <c r="C202" s="23" t="s">
        <v>43</v>
      </c>
      <c r="D202" s="24">
        <v>2.0</v>
      </c>
      <c r="E202" s="24">
        <v>920.0</v>
      </c>
      <c r="F202" s="24">
        <f t="shared" si="1"/>
        <v>0.973</v>
      </c>
      <c r="G202" s="6">
        <f t="shared" si="2"/>
        <v>10741.92</v>
      </c>
      <c r="H202" s="24">
        <v>147.0</v>
      </c>
      <c r="I202" s="24">
        <v>0.4137</v>
      </c>
      <c r="J202" s="24">
        <v>108.0</v>
      </c>
      <c r="K202" s="24">
        <v>205.0</v>
      </c>
      <c r="L202" s="1">
        <f t="shared" si="3"/>
        <v>97</v>
      </c>
      <c r="M202" s="1">
        <f t="shared" si="4"/>
        <v>39</v>
      </c>
      <c r="N202" s="1">
        <f t="shared" si="5"/>
        <v>0.4216494845</v>
      </c>
      <c r="O202" s="24">
        <v>0.4137</v>
      </c>
      <c r="T202" s="8"/>
      <c r="U202" s="24">
        <v>108.0</v>
      </c>
      <c r="V202" s="1">
        <f t="shared" si="6"/>
        <v>121.25</v>
      </c>
      <c r="W202" s="26">
        <f t="shared" si="7"/>
        <v>95.875</v>
      </c>
      <c r="X202" s="75">
        <f t="shared" si="8"/>
        <v>-76.60475107</v>
      </c>
      <c r="Y202" s="76">
        <f t="shared" si="9"/>
        <v>113.0975013</v>
      </c>
      <c r="Z202" s="77">
        <f t="shared" si="10"/>
        <v>113.0975013</v>
      </c>
      <c r="AA202" s="78">
        <f t="shared" si="11"/>
        <v>0.1420412475</v>
      </c>
      <c r="AB202" s="1">
        <f t="shared" si="12"/>
        <v>0.7381885567</v>
      </c>
      <c r="AC202" s="1">
        <f t="shared" si="13"/>
        <v>30472.85765</v>
      </c>
      <c r="AD202" s="8">
        <f t="shared" si="14"/>
        <v>18283.71459</v>
      </c>
      <c r="AE202" s="75">
        <f t="shared" si="15"/>
        <v>10741.92</v>
      </c>
      <c r="AF202" s="1">
        <f t="shared" si="16"/>
        <v>7541.794588</v>
      </c>
      <c r="AG202" s="6"/>
      <c r="AH202" s="80">
        <f t="shared" si="17"/>
        <v>8981.294107</v>
      </c>
      <c r="AI202" s="81">
        <f t="shared" si="18"/>
        <v>-42581.29411</v>
      </c>
      <c r="AJ202" s="81">
        <f t="shared" si="19"/>
        <v>-18581.29411</v>
      </c>
      <c r="AK202" s="82">
        <f t="shared" si="20"/>
        <v>-18581.29411</v>
      </c>
      <c r="AL202" s="82">
        <f t="shared" si="21"/>
        <v>-24581.29411</v>
      </c>
      <c r="AM202" s="82">
        <f t="shared" si="22"/>
        <v>-35039.49952</v>
      </c>
      <c r="AN202" s="83">
        <f t="shared" si="23"/>
        <v>-11039.49952</v>
      </c>
      <c r="AO202" s="82">
        <f t="shared" si="24"/>
        <v>-11039.49952</v>
      </c>
      <c r="AP202" s="82">
        <f t="shared" si="25"/>
        <v>-17039.49952</v>
      </c>
      <c r="AQ202" s="13"/>
    </row>
    <row r="203" ht="15.75" customHeight="1">
      <c r="A203" s="23" t="s">
        <v>329</v>
      </c>
      <c r="B203" s="23" t="s">
        <v>327</v>
      </c>
      <c r="C203" s="23" t="s">
        <v>52</v>
      </c>
      <c r="D203" s="24">
        <v>1.0</v>
      </c>
      <c r="E203" s="24">
        <v>880.0</v>
      </c>
      <c r="F203" s="24">
        <f t="shared" si="1"/>
        <v>0.973</v>
      </c>
      <c r="G203" s="6">
        <f t="shared" si="2"/>
        <v>10274.88</v>
      </c>
      <c r="H203" s="24">
        <v>246.0</v>
      </c>
      <c r="I203" s="24">
        <v>0.4438</v>
      </c>
      <c r="J203" s="24">
        <v>145.0</v>
      </c>
      <c r="K203" s="24">
        <v>333.0</v>
      </c>
      <c r="L203" s="1">
        <f t="shared" si="3"/>
        <v>188</v>
      </c>
      <c r="M203" s="1">
        <f t="shared" si="4"/>
        <v>101</v>
      </c>
      <c r="N203" s="1">
        <f t="shared" si="5"/>
        <v>0.529787234</v>
      </c>
      <c r="O203" s="24">
        <v>0.4438</v>
      </c>
      <c r="T203" s="8"/>
      <c r="U203" s="24">
        <v>145.0</v>
      </c>
      <c r="V203" s="1">
        <f t="shared" si="6"/>
        <v>235</v>
      </c>
      <c r="W203" s="26">
        <f t="shared" si="7"/>
        <v>121.5</v>
      </c>
      <c r="X203" s="75">
        <f t="shared" si="8"/>
        <v>-148.4710639</v>
      </c>
      <c r="Y203" s="76">
        <f t="shared" si="9"/>
        <v>187.039487</v>
      </c>
      <c r="Z203" s="77">
        <f t="shared" si="10"/>
        <v>187.039487</v>
      </c>
      <c r="AA203" s="78">
        <f t="shared" si="11"/>
        <v>0.278891434</v>
      </c>
      <c r="AB203" s="1">
        <f t="shared" si="12"/>
        <v>0.6298853191</v>
      </c>
      <c r="AC203" s="1">
        <f t="shared" si="13"/>
        <v>43001.90084</v>
      </c>
      <c r="AD203" s="8">
        <f t="shared" si="14"/>
        <v>25801.1405</v>
      </c>
      <c r="AE203" s="75">
        <f t="shared" si="15"/>
        <v>10274.88</v>
      </c>
      <c r="AF203" s="1">
        <f t="shared" si="16"/>
        <v>15526.2605</v>
      </c>
      <c r="AG203" s="6"/>
      <c r="AH203" s="80">
        <f t="shared" si="17"/>
        <v>7663.604716</v>
      </c>
      <c r="AI203" s="81">
        <f t="shared" si="18"/>
        <v>-41263.60472</v>
      </c>
      <c r="AJ203" s="81">
        <f t="shared" si="19"/>
        <v>-17263.60472</v>
      </c>
      <c r="AK203" s="82">
        <f t="shared" si="20"/>
        <v>-17263.60472</v>
      </c>
      <c r="AL203" s="82">
        <f t="shared" si="21"/>
        <v>-23263.60472</v>
      </c>
      <c r="AM203" s="82">
        <f t="shared" si="22"/>
        <v>-25737.34421</v>
      </c>
      <c r="AN203" s="83">
        <f t="shared" si="23"/>
        <v>-1737.344214</v>
      </c>
      <c r="AO203" s="82">
        <f t="shared" si="24"/>
        <v>-1737.344214</v>
      </c>
      <c r="AP203" s="82">
        <f t="shared" si="25"/>
        <v>-7737.344214</v>
      </c>
      <c r="AQ203" s="13"/>
    </row>
    <row r="204" ht="15.75" customHeight="1">
      <c r="A204" s="23" t="s">
        <v>330</v>
      </c>
      <c r="B204" s="23" t="s">
        <v>327</v>
      </c>
      <c r="C204" s="23" t="s">
        <v>52</v>
      </c>
      <c r="D204" s="24">
        <v>2.0</v>
      </c>
      <c r="E204" s="24">
        <v>1200.0</v>
      </c>
      <c r="F204" s="24">
        <f t="shared" si="1"/>
        <v>0.973</v>
      </c>
      <c r="G204" s="6">
        <f t="shared" si="2"/>
        <v>14011.2</v>
      </c>
      <c r="H204" s="24">
        <v>169.0</v>
      </c>
      <c r="I204" s="24">
        <v>0.6192</v>
      </c>
      <c r="J204" s="24">
        <v>160.0</v>
      </c>
      <c r="K204" s="24">
        <v>310.0</v>
      </c>
      <c r="L204" s="1">
        <f t="shared" si="3"/>
        <v>150</v>
      </c>
      <c r="M204" s="1">
        <f t="shared" si="4"/>
        <v>9</v>
      </c>
      <c r="N204" s="1">
        <f t="shared" si="5"/>
        <v>0.148</v>
      </c>
      <c r="O204" s="24">
        <v>0.6192</v>
      </c>
      <c r="T204" s="8"/>
      <c r="U204" s="24">
        <v>160.0</v>
      </c>
      <c r="V204" s="1">
        <f t="shared" si="6"/>
        <v>187.5</v>
      </c>
      <c r="W204" s="26">
        <f t="shared" si="7"/>
        <v>141.25</v>
      </c>
      <c r="X204" s="75">
        <f t="shared" si="8"/>
        <v>-118.4609553</v>
      </c>
      <c r="Y204" s="76">
        <f t="shared" si="9"/>
        <v>171.3878886</v>
      </c>
      <c r="Z204" s="77">
        <f t="shared" si="10"/>
        <v>171.3878886</v>
      </c>
      <c r="AA204" s="78">
        <f t="shared" si="11"/>
        <v>0.1607354056</v>
      </c>
      <c r="AB204" s="1">
        <f t="shared" si="12"/>
        <v>0.723394</v>
      </c>
      <c r="AC204" s="1">
        <f t="shared" si="13"/>
        <v>45253.05414</v>
      </c>
      <c r="AD204" s="8">
        <f t="shared" si="14"/>
        <v>27151.83248</v>
      </c>
      <c r="AE204" s="75">
        <f t="shared" si="15"/>
        <v>14011.2</v>
      </c>
      <c r="AF204" s="1">
        <f t="shared" si="16"/>
        <v>13140.63248</v>
      </c>
      <c r="AG204" s="6"/>
      <c r="AH204" s="80">
        <f t="shared" si="17"/>
        <v>8801.293667</v>
      </c>
      <c r="AI204" s="81">
        <f t="shared" si="18"/>
        <v>-42401.29367</v>
      </c>
      <c r="AJ204" s="81">
        <f t="shared" si="19"/>
        <v>-18401.29367</v>
      </c>
      <c r="AK204" s="82">
        <f t="shared" si="20"/>
        <v>-18401.29367</v>
      </c>
      <c r="AL204" s="82">
        <f t="shared" si="21"/>
        <v>-24401.29367</v>
      </c>
      <c r="AM204" s="82">
        <f t="shared" si="22"/>
        <v>-29260.66118</v>
      </c>
      <c r="AN204" s="83">
        <f t="shared" si="23"/>
        <v>-5260.661182</v>
      </c>
      <c r="AO204" s="82">
        <f t="shared" si="24"/>
        <v>-5260.661182</v>
      </c>
      <c r="AP204" s="82">
        <f t="shared" si="25"/>
        <v>-11260.66118</v>
      </c>
      <c r="AQ204" s="13"/>
    </row>
    <row r="205" ht="15.75" customHeight="1">
      <c r="A205" s="23" t="s">
        <v>331</v>
      </c>
      <c r="B205" s="23" t="s">
        <v>233</v>
      </c>
      <c r="C205" s="23" t="s">
        <v>43</v>
      </c>
      <c r="D205" s="24">
        <v>1.0</v>
      </c>
      <c r="E205" s="24">
        <v>1000.0</v>
      </c>
      <c r="F205" s="24">
        <f t="shared" si="1"/>
        <v>0.973</v>
      </c>
      <c r="G205" s="6">
        <f t="shared" si="2"/>
        <v>11676</v>
      </c>
      <c r="H205" s="24">
        <v>174.0</v>
      </c>
      <c r="I205" s="24">
        <v>0.5479</v>
      </c>
      <c r="J205" s="24">
        <v>95.0</v>
      </c>
      <c r="K205" s="24">
        <v>280.0</v>
      </c>
      <c r="L205" s="1">
        <f t="shared" si="3"/>
        <v>185</v>
      </c>
      <c r="M205" s="1">
        <f t="shared" si="4"/>
        <v>79</v>
      </c>
      <c r="N205" s="1">
        <f t="shared" si="5"/>
        <v>0.4416216216</v>
      </c>
      <c r="O205" s="24">
        <v>0.5479</v>
      </c>
      <c r="T205" s="8"/>
      <c r="U205" s="24">
        <v>95.0</v>
      </c>
      <c r="V205" s="1">
        <f t="shared" si="6"/>
        <v>231.25</v>
      </c>
      <c r="W205" s="26">
        <f t="shared" si="7"/>
        <v>71.875</v>
      </c>
      <c r="X205" s="75">
        <f t="shared" si="8"/>
        <v>-146.1018448</v>
      </c>
      <c r="Y205" s="76">
        <f t="shared" si="9"/>
        <v>160.2117292</v>
      </c>
      <c r="Z205" s="77">
        <f t="shared" si="10"/>
        <v>160.2117292</v>
      </c>
      <c r="AA205" s="78">
        <f t="shared" si="11"/>
        <v>0.3819966669</v>
      </c>
      <c r="AB205" s="1">
        <f t="shared" si="12"/>
        <v>0.5482878378</v>
      </c>
      <c r="AC205" s="1">
        <f t="shared" si="13"/>
        <v>32062.38205</v>
      </c>
      <c r="AD205" s="8">
        <f t="shared" si="14"/>
        <v>19237.42923</v>
      </c>
      <c r="AE205" s="75">
        <f t="shared" si="15"/>
        <v>11676</v>
      </c>
      <c r="AF205" s="1">
        <f t="shared" si="16"/>
        <v>7561.429231</v>
      </c>
      <c r="AG205" s="6"/>
      <c r="AH205" s="80">
        <f t="shared" si="17"/>
        <v>6670.83536</v>
      </c>
      <c r="AI205" s="81">
        <f t="shared" si="18"/>
        <v>-40270.83536</v>
      </c>
      <c r="AJ205" s="81">
        <f t="shared" si="19"/>
        <v>-16270.83536</v>
      </c>
      <c r="AK205" s="82">
        <f t="shared" si="20"/>
        <v>-16270.83536</v>
      </c>
      <c r="AL205" s="82">
        <f t="shared" si="21"/>
        <v>-22270.83536</v>
      </c>
      <c r="AM205" s="82">
        <f t="shared" si="22"/>
        <v>-32709.40613</v>
      </c>
      <c r="AN205" s="83">
        <f t="shared" si="23"/>
        <v>-8709.406129</v>
      </c>
      <c r="AO205" s="82">
        <f t="shared" si="24"/>
        <v>-8709.406129</v>
      </c>
      <c r="AP205" s="82">
        <f t="shared" si="25"/>
        <v>-14709.40613</v>
      </c>
      <c r="AQ205" s="13"/>
    </row>
    <row r="206" ht="15.75" customHeight="1">
      <c r="A206" s="23" t="s">
        <v>332</v>
      </c>
      <c r="B206" s="23" t="s">
        <v>252</v>
      </c>
      <c r="C206" s="23" t="s">
        <v>43</v>
      </c>
      <c r="D206" s="24">
        <v>1.0</v>
      </c>
      <c r="E206" s="24">
        <v>1165.0</v>
      </c>
      <c r="F206" s="24">
        <f t="shared" si="1"/>
        <v>0.973</v>
      </c>
      <c r="G206" s="6">
        <f t="shared" si="2"/>
        <v>13602.54</v>
      </c>
      <c r="H206" s="24">
        <v>180.0</v>
      </c>
      <c r="I206" s="24">
        <v>0.3425</v>
      </c>
      <c r="J206" s="24">
        <v>135.0</v>
      </c>
      <c r="K206" s="24">
        <v>220.0</v>
      </c>
      <c r="L206" s="1">
        <f t="shared" si="3"/>
        <v>85</v>
      </c>
      <c r="M206" s="1">
        <f t="shared" si="4"/>
        <v>45</v>
      </c>
      <c r="N206" s="1">
        <f t="shared" si="5"/>
        <v>0.5235294118</v>
      </c>
      <c r="O206" s="24">
        <v>0.3425</v>
      </c>
      <c r="T206" s="8"/>
      <c r="U206" s="24">
        <v>135.0</v>
      </c>
      <c r="V206" s="1">
        <f t="shared" si="6"/>
        <v>106.25</v>
      </c>
      <c r="W206" s="26">
        <f t="shared" si="7"/>
        <v>124.375</v>
      </c>
      <c r="X206" s="75">
        <f t="shared" si="8"/>
        <v>-67.12787465</v>
      </c>
      <c r="Y206" s="76">
        <f t="shared" si="9"/>
        <v>119.2864702</v>
      </c>
      <c r="Z206" s="77">
        <f t="shared" si="10"/>
        <v>135</v>
      </c>
      <c r="AA206" s="78">
        <f t="shared" si="11"/>
        <v>0.1</v>
      </c>
      <c r="AB206" s="1">
        <f t="shared" si="12"/>
        <v>0.77146</v>
      </c>
      <c r="AC206" s="1">
        <f t="shared" si="13"/>
        <v>38013.6915</v>
      </c>
      <c r="AD206" s="8">
        <f t="shared" si="14"/>
        <v>22808.2149</v>
      </c>
      <c r="AE206" s="75">
        <f t="shared" si="15"/>
        <v>13602.54</v>
      </c>
      <c r="AF206" s="1">
        <f t="shared" si="16"/>
        <v>9205.6749</v>
      </c>
      <c r="AG206" s="6"/>
      <c r="AH206" s="80">
        <f t="shared" si="17"/>
        <v>9386.096667</v>
      </c>
      <c r="AI206" s="81">
        <f t="shared" si="18"/>
        <v>-42986.09667</v>
      </c>
      <c r="AJ206" s="81">
        <f t="shared" si="19"/>
        <v>-18986.09667</v>
      </c>
      <c r="AK206" s="82">
        <f t="shared" si="20"/>
        <v>-18986.09667</v>
      </c>
      <c r="AL206" s="82">
        <f t="shared" si="21"/>
        <v>-24986.09667</v>
      </c>
      <c r="AM206" s="82">
        <f t="shared" si="22"/>
        <v>-33780.42177</v>
      </c>
      <c r="AN206" s="83">
        <f t="shared" si="23"/>
        <v>-9780.421767</v>
      </c>
      <c r="AO206" s="82">
        <f t="shared" si="24"/>
        <v>-9780.421767</v>
      </c>
      <c r="AP206" s="82">
        <f t="shared" si="25"/>
        <v>-15780.42177</v>
      </c>
      <c r="AQ206" s="13"/>
    </row>
    <row r="207" ht="15.75" customHeight="1">
      <c r="A207" s="23" t="s">
        <v>333</v>
      </c>
      <c r="B207" s="23" t="s">
        <v>319</v>
      </c>
      <c r="C207" s="23" t="s">
        <v>43</v>
      </c>
      <c r="D207" s="24">
        <v>1.0</v>
      </c>
      <c r="E207" s="24">
        <v>3600.0</v>
      </c>
      <c r="F207" s="24">
        <f t="shared" si="1"/>
        <v>0.973</v>
      </c>
      <c r="G207" s="6">
        <f t="shared" si="2"/>
        <v>42033.6</v>
      </c>
      <c r="H207" s="24">
        <v>196.0</v>
      </c>
      <c r="I207" s="24">
        <v>0.7781</v>
      </c>
      <c r="J207" s="24">
        <v>137.0</v>
      </c>
      <c r="K207" s="24">
        <v>808.0</v>
      </c>
      <c r="L207" s="1">
        <f t="shared" si="3"/>
        <v>671</v>
      </c>
      <c r="M207" s="1">
        <f t="shared" si="4"/>
        <v>59</v>
      </c>
      <c r="N207" s="1">
        <f t="shared" si="5"/>
        <v>0.170342772</v>
      </c>
      <c r="O207" s="24">
        <v>0.7781</v>
      </c>
      <c r="T207" s="8"/>
      <c r="U207" s="24">
        <v>137.0</v>
      </c>
      <c r="V207" s="1">
        <f t="shared" si="6"/>
        <v>838.75</v>
      </c>
      <c r="W207" s="26">
        <f t="shared" si="7"/>
        <v>53.125</v>
      </c>
      <c r="X207" s="75">
        <f t="shared" si="8"/>
        <v>-529.9153399</v>
      </c>
      <c r="Y207" s="76">
        <f t="shared" si="9"/>
        <v>477.3084881</v>
      </c>
      <c r="Z207" s="77">
        <f t="shared" si="10"/>
        <v>477.3084881</v>
      </c>
      <c r="AA207" s="78">
        <f t="shared" si="11"/>
        <v>0.5057329218</v>
      </c>
      <c r="AB207" s="1">
        <f t="shared" si="12"/>
        <v>0.4503629657</v>
      </c>
      <c r="AC207" s="1">
        <f t="shared" si="13"/>
        <v>78461.15419</v>
      </c>
      <c r="AD207" s="8">
        <f t="shared" si="14"/>
        <v>47076.69251</v>
      </c>
      <c r="AE207" s="75">
        <f t="shared" si="15"/>
        <v>42033.6</v>
      </c>
      <c r="AF207" s="1">
        <f t="shared" si="16"/>
        <v>5043.092514</v>
      </c>
      <c r="AG207" s="6"/>
      <c r="AH207" s="80">
        <f t="shared" si="17"/>
        <v>5479.416083</v>
      </c>
      <c r="AI207" s="81">
        <f t="shared" si="18"/>
        <v>-39079.41608</v>
      </c>
      <c r="AJ207" s="81">
        <f t="shared" si="19"/>
        <v>-15079.41608</v>
      </c>
      <c r="AK207" s="82">
        <f t="shared" si="20"/>
        <v>-15079.41608</v>
      </c>
      <c r="AL207" s="82">
        <f t="shared" si="21"/>
        <v>-21079.41608</v>
      </c>
      <c r="AM207" s="82">
        <f t="shared" si="22"/>
        <v>-34036.32357</v>
      </c>
      <c r="AN207" s="83">
        <f t="shared" si="23"/>
        <v>-10036.32357</v>
      </c>
      <c r="AO207" s="82">
        <f t="shared" si="24"/>
        <v>-10036.32357</v>
      </c>
      <c r="AP207" s="82">
        <f t="shared" si="25"/>
        <v>-16036.32357</v>
      </c>
      <c r="AQ207" s="13"/>
    </row>
    <row r="208" ht="15.75" customHeight="1">
      <c r="A208" s="23" t="s">
        <v>334</v>
      </c>
      <c r="B208" s="23" t="s">
        <v>252</v>
      </c>
      <c r="C208" s="23" t="s">
        <v>43</v>
      </c>
      <c r="D208" s="24">
        <v>2.0</v>
      </c>
      <c r="E208" s="24">
        <v>1625.0</v>
      </c>
      <c r="F208" s="24">
        <f t="shared" si="1"/>
        <v>0.973</v>
      </c>
      <c r="G208" s="6">
        <f t="shared" si="2"/>
        <v>18973.5</v>
      </c>
      <c r="H208" s="24">
        <v>260.0</v>
      </c>
      <c r="I208" s="24">
        <v>0.6</v>
      </c>
      <c r="J208" s="24">
        <v>220.0</v>
      </c>
      <c r="K208" s="24">
        <v>312.0</v>
      </c>
      <c r="L208" s="1">
        <f t="shared" si="3"/>
        <v>92</v>
      </c>
      <c r="M208" s="1">
        <f t="shared" si="4"/>
        <v>40</v>
      </c>
      <c r="N208" s="1">
        <f t="shared" si="5"/>
        <v>0.447826087</v>
      </c>
      <c r="O208" s="24">
        <v>0.6</v>
      </c>
      <c r="T208" s="8"/>
      <c r="U208" s="24">
        <v>220.0</v>
      </c>
      <c r="V208" s="1">
        <f t="shared" si="6"/>
        <v>115</v>
      </c>
      <c r="W208" s="26">
        <f t="shared" si="7"/>
        <v>208.5</v>
      </c>
      <c r="X208" s="75">
        <f t="shared" si="8"/>
        <v>-72.65605257</v>
      </c>
      <c r="Y208" s="76">
        <f t="shared" si="9"/>
        <v>166.0512383</v>
      </c>
      <c r="Z208" s="77">
        <f t="shared" si="10"/>
        <v>220</v>
      </c>
      <c r="AA208" s="78">
        <f t="shared" si="11"/>
        <v>0.1</v>
      </c>
      <c r="AB208" s="1">
        <f t="shared" si="12"/>
        <v>0.77146</v>
      </c>
      <c r="AC208" s="1">
        <f t="shared" si="13"/>
        <v>61948.238</v>
      </c>
      <c r="AD208" s="8">
        <f t="shared" si="14"/>
        <v>37168.9428</v>
      </c>
      <c r="AE208" s="75">
        <f t="shared" si="15"/>
        <v>18973.5</v>
      </c>
      <c r="AF208" s="1">
        <f t="shared" si="16"/>
        <v>18195.4428</v>
      </c>
      <c r="AG208" s="6"/>
      <c r="AH208" s="80">
        <f t="shared" si="17"/>
        <v>9386.096667</v>
      </c>
      <c r="AI208" s="81">
        <f t="shared" si="18"/>
        <v>-42986.09667</v>
      </c>
      <c r="AJ208" s="81">
        <f t="shared" si="19"/>
        <v>-18986.09667</v>
      </c>
      <c r="AK208" s="82">
        <f t="shared" si="20"/>
        <v>-18986.09667</v>
      </c>
      <c r="AL208" s="82">
        <f t="shared" si="21"/>
        <v>-24986.09667</v>
      </c>
      <c r="AM208" s="82">
        <f t="shared" si="22"/>
        <v>-24790.65387</v>
      </c>
      <c r="AN208" s="83">
        <f t="shared" si="23"/>
        <v>-790.6538667</v>
      </c>
      <c r="AO208" s="82">
        <f t="shared" si="24"/>
        <v>-790.6538667</v>
      </c>
      <c r="AP208" s="82">
        <f t="shared" si="25"/>
        <v>-6790.653867</v>
      </c>
      <c r="AQ208" s="13"/>
    </row>
    <row r="209" ht="15.75" customHeight="1">
      <c r="A209" s="23" t="s">
        <v>335</v>
      </c>
      <c r="B209" s="23" t="s">
        <v>273</v>
      </c>
      <c r="C209" s="23" t="s">
        <v>43</v>
      </c>
      <c r="D209" s="24">
        <v>2.0</v>
      </c>
      <c r="E209" s="24">
        <v>3500.0</v>
      </c>
      <c r="F209" s="24">
        <f t="shared" si="1"/>
        <v>0.973</v>
      </c>
      <c r="G209" s="6">
        <f t="shared" si="2"/>
        <v>40866</v>
      </c>
      <c r="H209" s="24">
        <v>294.0</v>
      </c>
      <c r="I209" s="24">
        <v>0.3973</v>
      </c>
      <c r="J209" s="24">
        <v>155.0</v>
      </c>
      <c r="K209" s="24">
        <v>483.0</v>
      </c>
      <c r="L209" s="1">
        <f t="shared" si="3"/>
        <v>328</v>
      </c>
      <c r="M209" s="1">
        <f t="shared" si="4"/>
        <v>139</v>
      </c>
      <c r="N209" s="1">
        <f t="shared" si="5"/>
        <v>0.4390243902</v>
      </c>
      <c r="O209" s="24">
        <v>0.3973</v>
      </c>
      <c r="T209" s="8"/>
      <c r="U209" s="24">
        <v>155.0</v>
      </c>
      <c r="V209" s="1">
        <f t="shared" si="6"/>
        <v>410</v>
      </c>
      <c r="W209" s="26">
        <f t="shared" si="7"/>
        <v>114</v>
      </c>
      <c r="X209" s="75">
        <f t="shared" si="8"/>
        <v>-259.0346222</v>
      </c>
      <c r="Y209" s="76">
        <f t="shared" si="9"/>
        <v>277.3348496</v>
      </c>
      <c r="Z209" s="77">
        <f t="shared" si="10"/>
        <v>277.3348496</v>
      </c>
      <c r="AA209" s="78">
        <f t="shared" si="11"/>
        <v>0.398377682</v>
      </c>
      <c r="AB209" s="1">
        <f t="shared" si="12"/>
        <v>0.5353239024</v>
      </c>
      <c r="AC209" s="1">
        <f t="shared" si="13"/>
        <v>54189.35051</v>
      </c>
      <c r="AD209" s="8">
        <f t="shared" si="14"/>
        <v>32513.6103</v>
      </c>
      <c r="AE209" s="75">
        <f t="shared" si="15"/>
        <v>40866</v>
      </c>
      <c r="AF209" s="1">
        <f t="shared" si="16"/>
        <v>-8352.389697</v>
      </c>
      <c r="AG209" s="6"/>
      <c r="AH209" s="80">
        <f t="shared" si="17"/>
        <v>6513.10748</v>
      </c>
      <c r="AI209" s="81">
        <f t="shared" si="18"/>
        <v>-40113.10748</v>
      </c>
      <c r="AJ209" s="81">
        <f t="shared" si="19"/>
        <v>-16113.10748</v>
      </c>
      <c r="AK209" s="82">
        <f t="shared" si="20"/>
        <v>-16113.10748</v>
      </c>
      <c r="AL209" s="82">
        <f t="shared" si="21"/>
        <v>-22113.10748</v>
      </c>
      <c r="AM209" s="82">
        <f t="shared" si="22"/>
        <v>-48465.49718</v>
      </c>
      <c r="AN209" s="83">
        <f t="shared" si="23"/>
        <v>-24465.49718</v>
      </c>
      <c r="AO209" s="82">
        <f t="shared" si="24"/>
        <v>-24465.49718</v>
      </c>
      <c r="AP209" s="82">
        <f t="shared" si="25"/>
        <v>-30465.49718</v>
      </c>
      <c r="AQ209" s="13"/>
    </row>
    <row r="210" ht="15.75" customHeight="1">
      <c r="A210" s="23" t="s">
        <v>336</v>
      </c>
      <c r="B210" s="23" t="s">
        <v>273</v>
      </c>
      <c r="C210" s="23" t="s">
        <v>52</v>
      </c>
      <c r="D210" s="24">
        <v>1.0</v>
      </c>
      <c r="E210" s="24">
        <v>2500.0</v>
      </c>
      <c r="F210" s="24">
        <f t="shared" si="1"/>
        <v>0.973</v>
      </c>
      <c r="G210" s="6">
        <f t="shared" si="2"/>
        <v>29190</v>
      </c>
      <c r="H210" s="24">
        <v>471.0</v>
      </c>
      <c r="I210" s="24">
        <v>0.6</v>
      </c>
      <c r="J210" s="24">
        <v>111.0</v>
      </c>
      <c r="K210" s="24">
        <v>868.0</v>
      </c>
      <c r="L210" s="1">
        <f t="shared" si="3"/>
        <v>757</v>
      </c>
      <c r="M210" s="1">
        <f t="shared" si="4"/>
        <v>360</v>
      </c>
      <c r="N210" s="1">
        <f t="shared" si="5"/>
        <v>0.4804491413</v>
      </c>
      <c r="O210" s="24">
        <v>0.6</v>
      </c>
      <c r="T210" s="8"/>
      <c r="U210" s="24">
        <v>111.0</v>
      </c>
      <c r="V210" s="1">
        <f t="shared" si="6"/>
        <v>946.25</v>
      </c>
      <c r="W210" s="26">
        <f t="shared" si="7"/>
        <v>16.375</v>
      </c>
      <c r="X210" s="75">
        <f t="shared" si="8"/>
        <v>-597.8329543</v>
      </c>
      <c r="Y210" s="76">
        <f t="shared" si="9"/>
        <v>516.7042109</v>
      </c>
      <c r="Z210" s="77">
        <f t="shared" si="10"/>
        <v>516.7042109</v>
      </c>
      <c r="AA210" s="78">
        <f t="shared" si="11"/>
        <v>0.5287494963</v>
      </c>
      <c r="AB210" s="1">
        <f t="shared" si="12"/>
        <v>0.4321476486</v>
      </c>
      <c r="AC210" s="1">
        <f t="shared" si="13"/>
        <v>81501.76606</v>
      </c>
      <c r="AD210" s="8">
        <f t="shared" si="14"/>
        <v>48901.05964</v>
      </c>
      <c r="AE210" s="75">
        <f t="shared" si="15"/>
        <v>29190</v>
      </c>
      <c r="AF210" s="1">
        <f t="shared" si="16"/>
        <v>19711.05964</v>
      </c>
      <c r="AG210" s="6"/>
      <c r="AH210" s="80">
        <f t="shared" si="17"/>
        <v>5257.796391</v>
      </c>
      <c r="AI210" s="81">
        <f t="shared" si="18"/>
        <v>-38857.79639</v>
      </c>
      <c r="AJ210" s="81">
        <f t="shared" si="19"/>
        <v>-14857.79639</v>
      </c>
      <c r="AK210" s="82">
        <f t="shared" si="20"/>
        <v>-14857.79639</v>
      </c>
      <c r="AL210" s="82">
        <f t="shared" si="21"/>
        <v>-20857.79639</v>
      </c>
      <c r="AM210" s="82">
        <f t="shared" si="22"/>
        <v>-19146.73675</v>
      </c>
      <c r="AN210" s="83">
        <f t="shared" si="23"/>
        <v>4853.263247</v>
      </c>
      <c r="AO210" s="82">
        <f t="shared" si="24"/>
        <v>4853.263247</v>
      </c>
      <c r="AP210" s="82">
        <f t="shared" si="25"/>
        <v>-1146.736753</v>
      </c>
      <c r="AQ210" s="13"/>
    </row>
    <row r="211" ht="15.75" customHeight="1">
      <c r="A211" s="23" t="s">
        <v>337</v>
      </c>
      <c r="B211" s="23" t="s">
        <v>322</v>
      </c>
      <c r="C211" s="23" t="s">
        <v>52</v>
      </c>
      <c r="D211" s="24">
        <v>1.0</v>
      </c>
      <c r="E211" s="24">
        <v>900.0</v>
      </c>
      <c r="F211" s="24">
        <f t="shared" si="1"/>
        <v>0.973</v>
      </c>
      <c r="G211" s="6">
        <f t="shared" si="2"/>
        <v>10508.4</v>
      </c>
      <c r="H211" s="24">
        <v>141.0</v>
      </c>
      <c r="I211" s="24">
        <v>0.5479</v>
      </c>
      <c r="J211" s="24">
        <v>116.0</v>
      </c>
      <c r="K211" s="24">
        <v>296.0</v>
      </c>
      <c r="L211" s="1">
        <f t="shared" si="3"/>
        <v>180</v>
      </c>
      <c r="M211" s="1">
        <f t="shared" si="4"/>
        <v>25</v>
      </c>
      <c r="N211" s="1">
        <f t="shared" si="5"/>
        <v>0.2111111111</v>
      </c>
      <c r="O211" s="24">
        <v>0.5479</v>
      </c>
      <c r="T211" s="8"/>
      <c r="U211" s="24">
        <v>116.0</v>
      </c>
      <c r="V211" s="1">
        <f t="shared" si="6"/>
        <v>225</v>
      </c>
      <c r="W211" s="26">
        <f t="shared" si="7"/>
        <v>93.5</v>
      </c>
      <c r="X211" s="75">
        <f t="shared" si="8"/>
        <v>-142.1531463</v>
      </c>
      <c r="Y211" s="76">
        <f t="shared" si="9"/>
        <v>167.6654663</v>
      </c>
      <c r="Z211" s="77">
        <f t="shared" si="10"/>
        <v>167.6654663</v>
      </c>
      <c r="AA211" s="78">
        <f t="shared" si="11"/>
        <v>0.3296242945</v>
      </c>
      <c r="AB211" s="1">
        <f t="shared" si="12"/>
        <v>0.5897353333</v>
      </c>
      <c r="AC211" s="1">
        <f t="shared" si="13"/>
        <v>36090.56112</v>
      </c>
      <c r="AD211" s="8">
        <f t="shared" si="14"/>
        <v>21654.33667</v>
      </c>
      <c r="AE211" s="75">
        <f t="shared" si="15"/>
        <v>10508.4</v>
      </c>
      <c r="AF211" s="1">
        <f t="shared" si="16"/>
        <v>11145.93667</v>
      </c>
      <c r="AG211" s="6"/>
      <c r="AH211" s="80">
        <f t="shared" si="17"/>
        <v>7175.113222</v>
      </c>
      <c r="AI211" s="81">
        <f t="shared" si="18"/>
        <v>-40775.11322</v>
      </c>
      <c r="AJ211" s="81">
        <f t="shared" si="19"/>
        <v>-16775.11322</v>
      </c>
      <c r="AK211" s="82">
        <f t="shared" si="20"/>
        <v>-16775.11322</v>
      </c>
      <c r="AL211" s="82">
        <f t="shared" si="21"/>
        <v>-22775.11322</v>
      </c>
      <c r="AM211" s="82">
        <f t="shared" si="22"/>
        <v>-29629.17655</v>
      </c>
      <c r="AN211" s="83">
        <f t="shared" si="23"/>
        <v>-5629.176552</v>
      </c>
      <c r="AO211" s="82">
        <f t="shared" si="24"/>
        <v>-5629.176552</v>
      </c>
      <c r="AP211" s="82">
        <f t="shared" si="25"/>
        <v>-11629.17655</v>
      </c>
      <c r="AQ211" s="13"/>
    </row>
    <row r="212" ht="15.75" customHeight="1">
      <c r="A212" s="23" t="s">
        <v>338</v>
      </c>
      <c r="B212" s="23" t="s">
        <v>287</v>
      </c>
      <c r="C212" s="23" t="s">
        <v>52</v>
      </c>
      <c r="D212" s="24">
        <v>2.0</v>
      </c>
      <c r="E212" s="24">
        <v>4500.0</v>
      </c>
      <c r="F212" s="24">
        <f t="shared" si="1"/>
        <v>0.973</v>
      </c>
      <c r="G212" s="6">
        <f t="shared" si="2"/>
        <v>52542</v>
      </c>
      <c r="H212" s="24">
        <v>994.0</v>
      </c>
      <c r="I212" s="24">
        <v>0.4301</v>
      </c>
      <c r="J212" s="24">
        <v>530.0</v>
      </c>
      <c r="K212" s="24">
        <v>1354.0</v>
      </c>
      <c r="L212" s="1">
        <f t="shared" si="3"/>
        <v>824</v>
      </c>
      <c r="M212" s="1">
        <f t="shared" si="4"/>
        <v>464</v>
      </c>
      <c r="N212" s="1">
        <f t="shared" si="5"/>
        <v>0.5504854369</v>
      </c>
      <c r="O212" s="24">
        <v>0.4301</v>
      </c>
      <c r="T212" s="8"/>
      <c r="U212" s="24">
        <v>530.0</v>
      </c>
      <c r="V212" s="1">
        <f t="shared" si="6"/>
        <v>1030</v>
      </c>
      <c r="W212" s="26">
        <f t="shared" si="7"/>
        <v>427</v>
      </c>
      <c r="X212" s="75">
        <f t="shared" si="8"/>
        <v>-650.7455143</v>
      </c>
      <c r="Y212" s="76">
        <f t="shared" si="9"/>
        <v>767.0241344</v>
      </c>
      <c r="Z212" s="77">
        <f t="shared" si="10"/>
        <v>767.0241344</v>
      </c>
      <c r="AA212" s="78">
        <f t="shared" si="11"/>
        <v>0.3301205189</v>
      </c>
      <c r="AB212" s="1">
        <f t="shared" si="12"/>
        <v>0.5893426214</v>
      </c>
      <c r="AC212" s="1">
        <f t="shared" si="13"/>
        <v>164994.6051</v>
      </c>
      <c r="AD212" s="8">
        <f t="shared" si="14"/>
        <v>98996.76307</v>
      </c>
      <c r="AE212" s="75">
        <f t="shared" si="15"/>
        <v>52542</v>
      </c>
      <c r="AF212" s="1">
        <f t="shared" si="16"/>
        <v>46454.76307</v>
      </c>
      <c r="AG212" s="6"/>
      <c r="AH212" s="80">
        <f t="shared" si="17"/>
        <v>7170.335227</v>
      </c>
      <c r="AI212" s="81">
        <f t="shared" si="18"/>
        <v>-40770.33523</v>
      </c>
      <c r="AJ212" s="81">
        <f t="shared" si="19"/>
        <v>-16770.33523</v>
      </c>
      <c r="AK212" s="82">
        <f t="shared" si="20"/>
        <v>-16770.33523</v>
      </c>
      <c r="AL212" s="82">
        <f t="shared" si="21"/>
        <v>-22770.33523</v>
      </c>
      <c r="AM212" s="82">
        <f t="shared" si="22"/>
        <v>5684.427848</v>
      </c>
      <c r="AN212" s="83">
        <f t="shared" si="23"/>
        <v>29684.42785</v>
      </c>
      <c r="AO212" s="82">
        <f t="shared" si="24"/>
        <v>29684.42785</v>
      </c>
      <c r="AP212" s="82">
        <f t="shared" si="25"/>
        <v>23684.42785</v>
      </c>
      <c r="AQ212" s="13"/>
    </row>
    <row r="213" ht="15.75" customHeight="1">
      <c r="A213" s="23" t="s">
        <v>339</v>
      </c>
      <c r="B213" s="23" t="s">
        <v>287</v>
      </c>
      <c r="C213" s="23" t="s">
        <v>43</v>
      </c>
      <c r="D213" s="24">
        <v>1.0</v>
      </c>
      <c r="E213" s="24">
        <v>2700.0</v>
      </c>
      <c r="F213" s="24">
        <f t="shared" si="1"/>
        <v>0.973</v>
      </c>
      <c r="G213" s="6">
        <f t="shared" si="2"/>
        <v>31525.2</v>
      </c>
      <c r="H213" s="24">
        <v>284.0</v>
      </c>
      <c r="I213" s="24">
        <v>0.6055</v>
      </c>
      <c r="J213" s="24">
        <v>103.0</v>
      </c>
      <c r="K213" s="24">
        <v>483.0</v>
      </c>
      <c r="L213" s="1">
        <f t="shared" si="3"/>
        <v>380</v>
      </c>
      <c r="M213" s="1">
        <f t="shared" si="4"/>
        <v>181</v>
      </c>
      <c r="N213" s="1">
        <f t="shared" si="5"/>
        <v>0.4810526316</v>
      </c>
      <c r="O213" s="24">
        <v>0.6055</v>
      </c>
      <c r="T213" s="8"/>
      <c r="U213" s="24">
        <v>103.0</v>
      </c>
      <c r="V213" s="1">
        <f t="shared" si="6"/>
        <v>475</v>
      </c>
      <c r="W213" s="26">
        <f t="shared" si="7"/>
        <v>55.5</v>
      </c>
      <c r="X213" s="75">
        <f t="shared" si="8"/>
        <v>-300.1010867</v>
      </c>
      <c r="Y213" s="76">
        <f t="shared" si="9"/>
        <v>283.0159843</v>
      </c>
      <c r="Z213" s="77">
        <f t="shared" si="10"/>
        <v>283.0159843</v>
      </c>
      <c r="AA213" s="78">
        <f t="shared" si="11"/>
        <v>0.4789810196</v>
      </c>
      <c r="AB213" s="1">
        <f t="shared" si="12"/>
        <v>0.4715344211</v>
      </c>
      <c r="AC213" s="1">
        <f t="shared" si="13"/>
        <v>48709.89909</v>
      </c>
      <c r="AD213" s="8">
        <f t="shared" si="14"/>
        <v>29225.93945</v>
      </c>
      <c r="AE213" s="75">
        <f t="shared" si="15"/>
        <v>31525.2</v>
      </c>
      <c r="AF213" s="1">
        <f t="shared" si="16"/>
        <v>-2299.260548</v>
      </c>
      <c r="AG213" s="6"/>
      <c r="AH213" s="80">
        <f t="shared" si="17"/>
        <v>5737.002123</v>
      </c>
      <c r="AI213" s="81">
        <f t="shared" si="18"/>
        <v>-39337.00212</v>
      </c>
      <c r="AJ213" s="81">
        <f t="shared" si="19"/>
        <v>-15337.00212</v>
      </c>
      <c r="AK213" s="82">
        <f t="shared" si="20"/>
        <v>-15337.00212</v>
      </c>
      <c r="AL213" s="82">
        <f t="shared" si="21"/>
        <v>-21337.00212</v>
      </c>
      <c r="AM213" s="82">
        <f t="shared" si="22"/>
        <v>-41636.26267</v>
      </c>
      <c r="AN213" s="83">
        <f t="shared" si="23"/>
        <v>-17636.26267</v>
      </c>
      <c r="AO213" s="82">
        <f t="shared" si="24"/>
        <v>-17636.26267</v>
      </c>
      <c r="AP213" s="82">
        <f t="shared" si="25"/>
        <v>-23636.26267</v>
      </c>
      <c r="AQ213" s="13"/>
    </row>
    <row r="214" ht="15.75" customHeight="1">
      <c r="A214" s="23" t="s">
        <v>340</v>
      </c>
      <c r="B214" s="23" t="s">
        <v>341</v>
      </c>
      <c r="C214" s="23" t="s">
        <v>43</v>
      </c>
      <c r="D214" s="24">
        <v>1.0</v>
      </c>
      <c r="E214" s="24">
        <v>2700.0</v>
      </c>
      <c r="F214" s="24">
        <f t="shared" si="1"/>
        <v>0.973</v>
      </c>
      <c r="G214" s="6">
        <f t="shared" si="2"/>
        <v>31525.2</v>
      </c>
      <c r="H214" s="24">
        <v>236.0</v>
      </c>
      <c r="I214" s="24">
        <v>0.5671</v>
      </c>
      <c r="J214" s="24">
        <v>110.0</v>
      </c>
      <c r="K214" s="24">
        <v>515.0</v>
      </c>
      <c r="L214" s="1">
        <f t="shared" si="3"/>
        <v>405</v>
      </c>
      <c r="M214" s="1">
        <f t="shared" si="4"/>
        <v>126</v>
      </c>
      <c r="N214" s="1">
        <f t="shared" si="5"/>
        <v>0.3488888889</v>
      </c>
      <c r="O214" s="24">
        <v>0.5671</v>
      </c>
      <c r="T214" s="8"/>
      <c r="U214" s="24">
        <v>110.0</v>
      </c>
      <c r="V214" s="1">
        <f t="shared" si="6"/>
        <v>506.25</v>
      </c>
      <c r="W214" s="26">
        <f t="shared" si="7"/>
        <v>59.375</v>
      </c>
      <c r="X214" s="75">
        <f t="shared" si="8"/>
        <v>-319.8445792</v>
      </c>
      <c r="Y214" s="76">
        <f t="shared" si="9"/>
        <v>301.7472991</v>
      </c>
      <c r="Z214" s="77">
        <f t="shared" si="10"/>
        <v>301.7472991</v>
      </c>
      <c r="AA214" s="78">
        <f t="shared" si="11"/>
        <v>0.478760097</v>
      </c>
      <c r="AB214" s="1">
        <f t="shared" si="12"/>
        <v>0.4717092593</v>
      </c>
      <c r="AC214" s="1">
        <f t="shared" si="13"/>
        <v>51953.00315</v>
      </c>
      <c r="AD214" s="8">
        <f t="shared" si="14"/>
        <v>31171.80189</v>
      </c>
      <c r="AE214" s="75">
        <f t="shared" si="15"/>
        <v>31525.2</v>
      </c>
      <c r="AF214" s="1">
        <f t="shared" si="16"/>
        <v>-353.3981087</v>
      </c>
      <c r="AG214" s="6"/>
      <c r="AH214" s="80">
        <f t="shared" si="17"/>
        <v>5739.129321</v>
      </c>
      <c r="AI214" s="81">
        <f t="shared" si="18"/>
        <v>-39339.12932</v>
      </c>
      <c r="AJ214" s="81">
        <f t="shared" si="19"/>
        <v>-15339.12932</v>
      </c>
      <c r="AK214" s="82">
        <f t="shared" si="20"/>
        <v>-15339.12932</v>
      </c>
      <c r="AL214" s="82">
        <f t="shared" si="21"/>
        <v>-21339.12932</v>
      </c>
      <c r="AM214" s="82">
        <f t="shared" si="22"/>
        <v>-39692.52743</v>
      </c>
      <c r="AN214" s="83">
        <f t="shared" si="23"/>
        <v>-15692.52743</v>
      </c>
      <c r="AO214" s="82">
        <f t="shared" si="24"/>
        <v>-15692.52743</v>
      </c>
      <c r="AP214" s="82">
        <f t="shared" si="25"/>
        <v>-21692.52743</v>
      </c>
      <c r="AQ214" s="13"/>
    </row>
    <row r="215" ht="15.75" customHeight="1">
      <c r="A215" s="23" t="s">
        <v>342</v>
      </c>
      <c r="B215" s="23" t="s">
        <v>322</v>
      </c>
      <c r="C215" s="23" t="s">
        <v>52</v>
      </c>
      <c r="D215" s="24">
        <v>2.0</v>
      </c>
      <c r="E215" s="24">
        <v>1100.0</v>
      </c>
      <c r="F215" s="24">
        <f t="shared" si="1"/>
        <v>0.973</v>
      </c>
      <c r="G215" s="6">
        <f t="shared" si="2"/>
        <v>12843.6</v>
      </c>
      <c r="H215" s="24">
        <v>188.0</v>
      </c>
      <c r="I215" s="24">
        <v>0.6192</v>
      </c>
      <c r="J215" s="24">
        <v>136.0</v>
      </c>
      <c r="K215" s="24">
        <v>335.0</v>
      </c>
      <c r="L215" s="1">
        <f t="shared" si="3"/>
        <v>199</v>
      </c>
      <c r="M215" s="1">
        <f t="shared" si="4"/>
        <v>52</v>
      </c>
      <c r="N215" s="1">
        <f t="shared" si="5"/>
        <v>0.3090452261</v>
      </c>
      <c r="O215" s="24">
        <v>0.6192</v>
      </c>
      <c r="T215" s="8"/>
      <c r="U215" s="24">
        <v>136.0</v>
      </c>
      <c r="V215" s="1">
        <f t="shared" si="6"/>
        <v>248.75</v>
      </c>
      <c r="W215" s="26">
        <f t="shared" si="7"/>
        <v>111.125</v>
      </c>
      <c r="X215" s="75">
        <f t="shared" si="8"/>
        <v>-157.1582007</v>
      </c>
      <c r="Y215" s="76">
        <f t="shared" si="9"/>
        <v>189.2412655</v>
      </c>
      <c r="Z215" s="77">
        <f t="shared" si="10"/>
        <v>189.2412655</v>
      </c>
      <c r="AA215" s="78">
        <f t="shared" si="11"/>
        <v>0.3140352381</v>
      </c>
      <c r="AB215" s="1">
        <f t="shared" si="12"/>
        <v>0.6020725126</v>
      </c>
      <c r="AC215" s="1">
        <f t="shared" si="13"/>
        <v>41586.99193</v>
      </c>
      <c r="AD215" s="8">
        <f t="shared" si="14"/>
        <v>24952.19516</v>
      </c>
      <c r="AE215" s="75">
        <f t="shared" si="15"/>
        <v>12843.6</v>
      </c>
      <c r="AF215" s="1">
        <f t="shared" si="16"/>
        <v>12108.59516</v>
      </c>
      <c r="AG215" s="6"/>
      <c r="AH215" s="80">
        <f t="shared" si="17"/>
        <v>7325.21557</v>
      </c>
      <c r="AI215" s="81">
        <f t="shared" si="18"/>
        <v>-40925.21557</v>
      </c>
      <c r="AJ215" s="81">
        <f t="shared" si="19"/>
        <v>-16925.21557</v>
      </c>
      <c r="AK215" s="82">
        <f t="shared" si="20"/>
        <v>-16925.21557</v>
      </c>
      <c r="AL215" s="82">
        <f t="shared" si="21"/>
        <v>-22925.21557</v>
      </c>
      <c r="AM215" s="82">
        <f t="shared" si="22"/>
        <v>-28816.62041</v>
      </c>
      <c r="AN215" s="83">
        <f t="shared" si="23"/>
        <v>-4816.620412</v>
      </c>
      <c r="AO215" s="82">
        <f t="shared" si="24"/>
        <v>-4816.620412</v>
      </c>
      <c r="AP215" s="82">
        <f t="shared" si="25"/>
        <v>-10816.62041</v>
      </c>
      <c r="AQ215" s="13"/>
    </row>
    <row r="216" ht="15.75" customHeight="1">
      <c r="A216" s="23" t="s">
        <v>343</v>
      </c>
      <c r="B216" s="23" t="s">
        <v>341</v>
      </c>
      <c r="C216" s="23" t="s">
        <v>43</v>
      </c>
      <c r="D216" s="24">
        <v>2.0</v>
      </c>
      <c r="E216" s="24">
        <v>3000.0</v>
      </c>
      <c r="F216" s="24">
        <f t="shared" si="1"/>
        <v>0.973</v>
      </c>
      <c r="G216" s="6">
        <f t="shared" si="2"/>
        <v>35028</v>
      </c>
      <c r="H216" s="24">
        <v>329.0</v>
      </c>
      <c r="I216" s="24">
        <v>0.7041</v>
      </c>
      <c r="J216" s="24">
        <v>270.0</v>
      </c>
      <c r="K216" s="24">
        <v>544.0</v>
      </c>
      <c r="L216" s="1">
        <f t="shared" si="3"/>
        <v>274</v>
      </c>
      <c r="M216" s="1">
        <f t="shared" si="4"/>
        <v>59</v>
      </c>
      <c r="N216" s="1">
        <f t="shared" si="5"/>
        <v>0.2722627737</v>
      </c>
      <c r="O216" s="24">
        <v>0.7041</v>
      </c>
      <c r="T216" s="8"/>
      <c r="U216" s="24">
        <v>270.0</v>
      </c>
      <c r="V216" s="1">
        <f t="shared" si="6"/>
        <v>342.5</v>
      </c>
      <c r="W216" s="26">
        <f t="shared" si="7"/>
        <v>235.75</v>
      </c>
      <c r="X216" s="75">
        <f t="shared" si="8"/>
        <v>-216.3886783</v>
      </c>
      <c r="Y216" s="76">
        <f t="shared" si="9"/>
        <v>301.9352098</v>
      </c>
      <c r="Z216" s="77">
        <f t="shared" si="10"/>
        <v>301.9352098</v>
      </c>
      <c r="AA216" s="78">
        <f t="shared" si="11"/>
        <v>0.1932414883</v>
      </c>
      <c r="AB216" s="1">
        <f t="shared" si="12"/>
        <v>0.6976686861</v>
      </c>
      <c r="AC216" s="1">
        <f t="shared" si="13"/>
        <v>76887.5205</v>
      </c>
      <c r="AD216" s="8">
        <f t="shared" si="14"/>
        <v>46132.5123</v>
      </c>
      <c r="AE216" s="75">
        <f t="shared" si="15"/>
        <v>35028</v>
      </c>
      <c r="AF216" s="1">
        <f t="shared" si="16"/>
        <v>11104.5123</v>
      </c>
      <c r="AG216" s="6"/>
      <c r="AH216" s="80">
        <f t="shared" si="17"/>
        <v>8488.302348</v>
      </c>
      <c r="AI216" s="81">
        <f t="shared" si="18"/>
        <v>-42088.30235</v>
      </c>
      <c r="AJ216" s="81">
        <f t="shared" si="19"/>
        <v>-18088.30235</v>
      </c>
      <c r="AK216" s="82">
        <f t="shared" si="20"/>
        <v>-18088.30235</v>
      </c>
      <c r="AL216" s="82">
        <f t="shared" si="21"/>
        <v>-24088.30235</v>
      </c>
      <c r="AM216" s="82">
        <f t="shared" si="22"/>
        <v>-30983.79005</v>
      </c>
      <c r="AN216" s="83">
        <f t="shared" si="23"/>
        <v>-6983.79005</v>
      </c>
      <c r="AO216" s="82">
        <f t="shared" si="24"/>
        <v>-6983.79005</v>
      </c>
      <c r="AP216" s="82">
        <f t="shared" si="25"/>
        <v>-12983.79005</v>
      </c>
      <c r="AQ216" s="13"/>
    </row>
    <row r="217" ht="15.75" customHeight="1">
      <c r="A217" s="23" t="s">
        <v>344</v>
      </c>
      <c r="B217" s="23" t="s">
        <v>341</v>
      </c>
      <c r="C217" s="23" t="s">
        <v>52</v>
      </c>
      <c r="D217" s="24">
        <v>1.0</v>
      </c>
      <c r="E217" s="24">
        <v>4500.0</v>
      </c>
      <c r="F217" s="24">
        <f t="shared" si="1"/>
        <v>0.973</v>
      </c>
      <c r="G217" s="6">
        <f t="shared" si="2"/>
        <v>52542</v>
      </c>
      <c r="H217" s="24">
        <v>549.0</v>
      </c>
      <c r="I217" s="24">
        <v>0.4438</v>
      </c>
      <c r="J217" s="24">
        <v>231.0</v>
      </c>
      <c r="K217" s="24">
        <v>1027.0</v>
      </c>
      <c r="L217" s="1">
        <f t="shared" si="3"/>
        <v>796</v>
      </c>
      <c r="M217" s="1">
        <f t="shared" si="4"/>
        <v>318</v>
      </c>
      <c r="N217" s="1">
        <f t="shared" si="5"/>
        <v>0.4195979899</v>
      </c>
      <c r="O217" s="24">
        <v>0.4438</v>
      </c>
      <c r="T217" s="8"/>
      <c r="U217" s="24">
        <v>231.0</v>
      </c>
      <c r="V217" s="1">
        <f t="shared" si="6"/>
        <v>995</v>
      </c>
      <c r="W217" s="26">
        <f t="shared" si="7"/>
        <v>131.5</v>
      </c>
      <c r="X217" s="75">
        <f t="shared" si="8"/>
        <v>-628.6328026</v>
      </c>
      <c r="Y217" s="76">
        <f t="shared" si="9"/>
        <v>600.4650619</v>
      </c>
      <c r="Z217" s="77">
        <f t="shared" si="10"/>
        <v>600.4650619</v>
      </c>
      <c r="AA217" s="78">
        <f t="shared" si="11"/>
        <v>0.4713216703</v>
      </c>
      <c r="AB217" s="1">
        <f t="shared" si="12"/>
        <v>0.4775960302</v>
      </c>
      <c r="AC217" s="1">
        <f t="shared" si="13"/>
        <v>104674.6014</v>
      </c>
      <c r="AD217" s="8">
        <f t="shared" si="14"/>
        <v>62804.76083</v>
      </c>
      <c r="AE217" s="75">
        <f t="shared" si="15"/>
        <v>52542</v>
      </c>
      <c r="AF217" s="1">
        <f t="shared" si="16"/>
        <v>10262.76083</v>
      </c>
      <c r="AG217" s="6"/>
      <c r="AH217" s="80">
        <f t="shared" si="17"/>
        <v>5810.7517</v>
      </c>
      <c r="AI217" s="81">
        <f t="shared" si="18"/>
        <v>-39410.7517</v>
      </c>
      <c r="AJ217" s="81">
        <f t="shared" si="19"/>
        <v>-15410.7517</v>
      </c>
      <c r="AK217" s="82">
        <f t="shared" si="20"/>
        <v>-15410.7517</v>
      </c>
      <c r="AL217" s="82">
        <f t="shared" si="21"/>
        <v>-21410.7517</v>
      </c>
      <c r="AM217" s="82">
        <f t="shared" si="22"/>
        <v>-29147.99087</v>
      </c>
      <c r="AN217" s="83">
        <f t="shared" si="23"/>
        <v>-5147.990871</v>
      </c>
      <c r="AO217" s="82">
        <f t="shared" si="24"/>
        <v>-5147.990871</v>
      </c>
      <c r="AP217" s="82">
        <f t="shared" si="25"/>
        <v>-11147.99087</v>
      </c>
      <c r="AQ217" s="13"/>
    </row>
    <row r="218" ht="15.75" customHeight="1">
      <c r="A218" s="23" t="s">
        <v>345</v>
      </c>
      <c r="B218" s="23" t="s">
        <v>341</v>
      </c>
      <c r="C218" s="23" t="s">
        <v>52</v>
      </c>
      <c r="D218" s="24">
        <v>2.0</v>
      </c>
      <c r="E218" s="24">
        <v>4900.0</v>
      </c>
      <c r="F218" s="24">
        <f t="shared" si="1"/>
        <v>0.973</v>
      </c>
      <c r="G218" s="6">
        <f t="shared" si="2"/>
        <v>57212.4</v>
      </c>
      <c r="H218" s="24">
        <v>652.0</v>
      </c>
      <c r="I218" s="24">
        <v>0.4466</v>
      </c>
      <c r="J218" s="24">
        <v>379.0</v>
      </c>
      <c r="K218" s="24">
        <v>969.0</v>
      </c>
      <c r="L218" s="1">
        <f t="shared" si="3"/>
        <v>590</v>
      </c>
      <c r="M218" s="1">
        <f t="shared" si="4"/>
        <v>273</v>
      </c>
      <c r="N218" s="1">
        <f t="shared" si="5"/>
        <v>0.4701694915</v>
      </c>
      <c r="O218" s="24">
        <v>0.4466</v>
      </c>
      <c r="T218" s="8"/>
      <c r="U218" s="24">
        <v>379.0</v>
      </c>
      <c r="V218" s="1">
        <f t="shared" si="6"/>
        <v>737.5</v>
      </c>
      <c r="W218" s="26">
        <f t="shared" si="7"/>
        <v>305.25</v>
      </c>
      <c r="X218" s="75">
        <f t="shared" si="8"/>
        <v>-465.9464241</v>
      </c>
      <c r="Y218" s="76">
        <f t="shared" si="9"/>
        <v>548.9590283</v>
      </c>
      <c r="Z218" s="77">
        <f t="shared" si="10"/>
        <v>548.9590283</v>
      </c>
      <c r="AA218" s="78">
        <f t="shared" si="11"/>
        <v>0.3304529197</v>
      </c>
      <c r="AB218" s="1">
        <f t="shared" si="12"/>
        <v>0.5890795593</v>
      </c>
      <c r="AC218" s="1">
        <f t="shared" si="13"/>
        <v>118033.898</v>
      </c>
      <c r="AD218" s="8">
        <f t="shared" si="14"/>
        <v>70820.3388</v>
      </c>
      <c r="AE218" s="75">
        <f t="shared" si="15"/>
        <v>57212.4</v>
      </c>
      <c r="AF218" s="1">
        <f t="shared" si="16"/>
        <v>13607.9388</v>
      </c>
      <c r="AG218" s="6"/>
      <c r="AH218" s="80">
        <f t="shared" si="17"/>
        <v>7167.134638</v>
      </c>
      <c r="AI218" s="81">
        <f t="shared" si="18"/>
        <v>-40767.13464</v>
      </c>
      <c r="AJ218" s="81">
        <f t="shared" si="19"/>
        <v>-16767.13464</v>
      </c>
      <c r="AK218" s="82">
        <f t="shared" si="20"/>
        <v>-16767.13464</v>
      </c>
      <c r="AL218" s="82">
        <f t="shared" si="21"/>
        <v>-22767.13464</v>
      </c>
      <c r="AM218" s="82">
        <f t="shared" si="22"/>
        <v>-27159.19584</v>
      </c>
      <c r="AN218" s="83">
        <f t="shared" si="23"/>
        <v>-3159.195835</v>
      </c>
      <c r="AO218" s="82">
        <f t="shared" si="24"/>
        <v>-3159.195835</v>
      </c>
      <c r="AP218" s="82">
        <f t="shared" si="25"/>
        <v>-9159.195835</v>
      </c>
      <c r="AQ218" s="13"/>
    </row>
    <row r="219" ht="15.75" customHeight="1">
      <c r="A219" s="23" t="s">
        <v>346</v>
      </c>
      <c r="B219" s="23" t="s">
        <v>347</v>
      </c>
      <c r="C219" s="23" t="s">
        <v>43</v>
      </c>
      <c r="D219" s="24">
        <v>2.0</v>
      </c>
      <c r="E219" s="24">
        <v>3300.0</v>
      </c>
      <c r="F219" s="24">
        <f t="shared" si="1"/>
        <v>0.973</v>
      </c>
      <c r="G219" s="6">
        <f t="shared" si="2"/>
        <v>38530.8</v>
      </c>
      <c r="H219" s="24">
        <v>378.0</v>
      </c>
      <c r="I219" s="24">
        <v>0.4219</v>
      </c>
      <c r="J219" s="24">
        <v>264.0</v>
      </c>
      <c r="K219" s="24">
        <v>532.0</v>
      </c>
      <c r="L219" s="1">
        <f t="shared" si="3"/>
        <v>268</v>
      </c>
      <c r="M219" s="1">
        <f t="shared" si="4"/>
        <v>114</v>
      </c>
      <c r="N219" s="1">
        <f t="shared" si="5"/>
        <v>0.4402985075</v>
      </c>
      <c r="O219" s="24">
        <v>0.4219</v>
      </c>
      <c r="T219" s="8"/>
      <c r="U219" s="24">
        <v>264.0</v>
      </c>
      <c r="V219" s="1">
        <f t="shared" si="6"/>
        <v>335</v>
      </c>
      <c r="W219" s="26">
        <f t="shared" si="7"/>
        <v>230.5</v>
      </c>
      <c r="X219" s="75">
        <f t="shared" si="8"/>
        <v>-211.6502401</v>
      </c>
      <c r="Y219" s="76">
        <f t="shared" si="9"/>
        <v>295.2796942</v>
      </c>
      <c r="Z219" s="77">
        <f t="shared" si="10"/>
        <v>295.2796942</v>
      </c>
      <c r="AA219" s="78">
        <f t="shared" si="11"/>
        <v>0.1933722215</v>
      </c>
      <c r="AB219" s="1">
        <f t="shared" si="12"/>
        <v>0.6975652239</v>
      </c>
      <c r="AC219" s="1">
        <f t="shared" si="13"/>
        <v>75181.54879</v>
      </c>
      <c r="AD219" s="8">
        <f t="shared" si="14"/>
        <v>45108.92927</v>
      </c>
      <c r="AE219" s="75">
        <f t="shared" si="15"/>
        <v>38530.8</v>
      </c>
      <c r="AF219" s="1">
        <f t="shared" si="16"/>
        <v>6578.129274</v>
      </c>
      <c r="AG219" s="6"/>
      <c r="AH219" s="80">
        <f t="shared" si="17"/>
        <v>8487.043557</v>
      </c>
      <c r="AI219" s="81">
        <f t="shared" si="18"/>
        <v>-42087.04356</v>
      </c>
      <c r="AJ219" s="81">
        <f t="shared" si="19"/>
        <v>-18087.04356</v>
      </c>
      <c r="AK219" s="82">
        <f t="shared" si="20"/>
        <v>-18087.04356</v>
      </c>
      <c r="AL219" s="82">
        <f t="shared" si="21"/>
        <v>-24087.04356</v>
      </c>
      <c r="AM219" s="82">
        <f t="shared" si="22"/>
        <v>-35508.91428</v>
      </c>
      <c r="AN219" s="83">
        <f t="shared" si="23"/>
        <v>-11508.91428</v>
      </c>
      <c r="AO219" s="82">
        <f t="shared" si="24"/>
        <v>-11508.91428</v>
      </c>
      <c r="AP219" s="82">
        <f t="shared" si="25"/>
        <v>-17508.91428</v>
      </c>
      <c r="AQ219" s="13"/>
    </row>
    <row r="220" ht="15.75" customHeight="1">
      <c r="A220" s="23" t="s">
        <v>348</v>
      </c>
      <c r="B220" s="23" t="s">
        <v>347</v>
      </c>
      <c r="C220" s="23" t="s">
        <v>52</v>
      </c>
      <c r="D220" s="24">
        <v>1.0</v>
      </c>
      <c r="E220" s="24">
        <v>4500.0</v>
      </c>
      <c r="F220" s="24">
        <f t="shared" si="1"/>
        <v>0.973</v>
      </c>
      <c r="G220" s="6">
        <f t="shared" si="2"/>
        <v>52542</v>
      </c>
      <c r="H220" s="24">
        <v>255.0</v>
      </c>
      <c r="I220" s="24">
        <v>0.5918</v>
      </c>
      <c r="J220" s="24">
        <v>151.0</v>
      </c>
      <c r="K220" s="24">
        <v>673.0</v>
      </c>
      <c r="L220" s="1">
        <f t="shared" si="3"/>
        <v>522</v>
      </c>
      <c r="M220" s="1">
        <f t="shared" si="4"/>
        <v>104</v>
      </c>
      <c r="N220" s="1">
        <f t="shared" si="5"/>
        <v>0.2593869732</v>
      </c>
      <c r="O220" s="24">
        <v>0.5918</v>
      </c>
      <c r="T220" s="8"/>
      <c r="U220" s="24">
        <v>151.0</v>
      </c>
      <c r="V220" s="1">
        <f t="shared" si="6"/>
        <v>652.5</v>
      </c>
      <c r="W220" s="26">
        <f t="shared" si="7"/>
        <v>85.75</v>
      </c>
      <c r="X220" s="75">
        <f t="shared" si="8"/>
        <v>-412.2441243</v>
      </c>
      <c r="Y220" s="76">
        <f t="shared" si="9"/>
        <v>393.5298522</v>
      </c>
      <c r="Z220" s="77">
        <f t="shared" si="10"/>
        <v>393.5298522</v>
      </c>
      <c r="AA220" s="78">
        <f t="shared" si="11"/>
        <v>0.47169326</v>
      </c>
      <c r="AB220" s="1">
        <f t="shared" si="12"/>
        <v>0.477301954</v>
      </c>
      <c r="AC220" s="1">
        <f t="shared" si="13"/>
        <v>68558.8871</v>
      </c>
      <c r="AD220" s="8">
        <f t="shared" si="14"/>
        <v>41135.33226</v>
      </c>
      <c r="AE220" s="75">
        <f t="shared" si="15"/>
        <v>52542</v>
      </c>
      <c r="AF220" s="1">
        <f t="shared" si="16"/>
        <v>-11406.66774</v>
      </c>
      <c r="AG220" s="6"/>
      <c r="AH220" s="80">
        <f t="shared" si="17"/>
        <v>5807.173774</v>
      </c>
      <c r="AI220" s="81">
        <f t="shared" si="18"/>
        <v>-39407.17377</v>
      </c>
      <c r="AJ220" s="81">
        <f t="shared" si="19"/>
        <v>-15407.17377</v>
      </c>
      <c r="AK220" s="82">
        <f t="shared" si="20"/>
        <v>-15407.17377</v>
      </c>
      <c r="AL220" s="82">
        <f t="shared" si="21"/>
        <v>-21407.17377</v>
      </c>
      <c r="AM220" s="82">
        <f t="shared" si="22"/>
        <v>-50813.84151</v>
      </c>
      <c r="AN220" s="83">
        <f t="shared" si="23"/>
        <v>-26813.84151</v>
      </c>
      <c r="AO220" s="82">
        <f t="shared" si="24"/>
        <v>-26813.84151</v>
      </c>
      <c r="AP220" s="82">
        <f t="shared" si="25"/>
        <v>-32813.84151</v>
      </c>
      <c r="AQ220" s="13"/>
    </row>
    <row r="221" ht="15.75" customHeight="1">
      <c r="A221" s="23" t="s">
        <v>349</v>
      </c>
      <c r="B221" s="23" t="s">
        <v>347</v>
      </c>
      <c r="C221" s="23" t="s">
        <v>52</v>
      </c>
      <c r="D221" s="24">
        <v>2.0</v>
      </c>
      <c r="E221" s="24">
        <v>4200.0</v>
      </c>
      <c r="F221" s="24">
        <f t="shared" si="1"/>
        <v>0.973</v>
      </c>
      <c r="G221" s="6">
        <f t="shared" si="2"/>
        <v>49039.2</v>
      </c>
      <c r="H221" s="24">
        <v>441.0</v>
      </c>
      <c r="I221" s="24">
        <v>0.5726</v>
      </c>
      <c r="J221" s="24">
        <v>278.0</v>
      </c>
      <c r="K221" s="24">
        <v>711.0</v>
      </c>
      <c r="L221" s="1">
        <f t="shared" si="3"/>
        <v>433</v>
      </c>
      <c r="M221" s="1">
        <f t="shared" si="4"/>
        <v>163</v>
      </c>
      <c r="N221" s="1">
        <f t="shared" si="5"/>
        <v>0.4011547344</v>
      </c>
      <c r="O221" s="24">
        <v>0.5726</v>
      </c>
      <c r="T221" s="8"/>
      <c r="U221" s="24">
        <v>278.0</v>
      </c>
      <c r="V221" s="1">
        <f t="shared" si="6"/>
        <v>541.25</v>
      </c>
      <c r="W221" s="26">
        <f t="shared" si="7"/>
        <v>223.875</v>
      </c>
      <c r="X221" s="75">
        <f t="shared" si="8"/>
        <v>-341.9572909</v>
      </c>
      <c r="Y221" s="76">
        <f t="shared" si="9"/>
        <v>402.8063716</v>
      </c>
      <c r="Z221" s="77">
        <f t="shared" si="10"/>
        <v>402.8063716</v>
      </c>
      <c r="AA221" s="78">
        <f t="shared" si="11"/>
        <v>0.3305891393</v>
      </c>
      <c r="AB221" s="1">
        <f t="shared" si="12"/>
        <v>0.5889717552</v>
      </c>
      <c r="AC221" s="1">
        <f t="shared" si="13"/>
        <v>86593.17513</v>
      </c>
      <c r="AD221" s="8">
        <f t="shared" si="14"/>
        <v>51955.90508</v>
      </c>
      <c r="AE221" s="75">
        <f t="shared" si="15"/>
        <v>49039.2</v>
      </c>
      <c r="AF221" s="1">
        <f t="shared" si="16"/>
        <v>2916.705078</v>
      </c>
      <c r="AG221" s="6"/>
      <c r="AH221" s="80">
        <f t="shared" si="17"/>
        <v>7165.823022</v>
      </c>
      <c r="AI221" s="81">
        <f t="shared" si="18"/>
        <v>-40765.82302</v>
      </c>
      <c r="AJ221" s="81">
        <f t="shared" si="19"/>
        <v>-16765.82302</v>
      </c>
      <c r="AK221" s="82">
        <f t="shared" si="20"/>
        <v>-16765.82302</v>
      </c>
      <c r="AL221" s="82">
        <f t="shared" si="21"/>
        <v>-22765.82302</v>
      </c>
      <c r="AM221" s="82">
        <f t="shared" si="22"/>
        <v>-37849.11794</v>
      </c>
      <c r="AN221" s="83">
        <f t="shared" si="23"/>
        <v>-13849.11794</v>
      </c>
      <c r="AO221" s="82">
        <f t="shared" si="24"/>
        <v>-13849.11794</v>
      </c>
      <c r="AP221" s="82">
        <f t="shared" si="25"/>
        <v>-19849.11794</v>
      </c>
      <c r="AQ221" s="13"/>
    </row>
    <row r="222" ht="15.75" customHeight="1">
      <c r="A222" s="23" t="s">
        <v>350</v>
      </c>
      <c r="B222" s="23" t="s">
        <v>347</v>
      </c>
      <c r="C222" s="23" t="s">
        <v>43</v>
      </c>
      <c r="D222" s="24">
        <v>1.0</v>
      </c>
      <c r="E222" s="24">
        <v>2500.0</v>
      </c>
      <c r="F222" s="24">
        <f t="shared" si="1"/>
        <v>0.973</v>
      </c>
      <c r="G222" s="6">
        <f t="shared" si="2"/>
        <v>29190</v>
      </c>
      <c r="H222" s="24">
        <v>356.0</v>
      </c>
      <c r="I222" s="24">
        <v>0.4247</v>
      </c>
      <c r="J222" s="24">
        <v>98.0</v>
      </c>
      <c r="K222" s="24">
        <v>460.0</v>
      </c>
      <c r="L222" s="1">
        <f t="shared" si="3"/>
        <v>362</v>
      </c>
      <c r="M222" s="1">
        <f t="shared" si="4"/>
        <v>258</v>
      </c>
      <c r="N222" s="1">
        <f t="shared" si="5"/>
        <v>0.6701657459</v>
      </c>
      <c r="O222" s="24">
        <v>0.4247</v>
      </c>
      <c r="T222" s="8"/>
      <c r="U222" s="24">
        <v>98.0</v>
      </c>
      <c r="V222" s="1">
        <f t="shared" si="6"/>
        <v>452.5</v>
      </c>
      <c r="W222" s="26">
        <f t="shared" si="7"/>
        <v>52.75</v>
      </c>
      <c r="X222" s="75">
        <f t="shared" si="8"/>
        <v>-285.885772</v>
      </c>
      <c r="Y222" s="76">
        <f t="shared" si="9"/>
        <v>269.5494377</v>
      </c>
      <c r="Z222" s="77">
        <f t="shared" si="10"/>
        <v>269.5494377</v>
      </c>
      <c r="AA222" s="78">
        <f t="shared" si="11"/>
        <v>0.4791147795</v>
      </c>
      <c r="AB222" s="1">
        <f t="shared" si="12"/>
        <v>0.4714285635</v>
      </c>
      <c r="AC222" s="1">
        <f t="shared" si="13"/>
        <v>46381.75604</v>
      </c>
      <c r="AD222" s="8">
        <f t="shared" si="14"/>
        <v>27829.05362</v>
      </c>
      <c r="AE222" s="75">
        <f t="shared" si="15"/>
        <v>29190</v>
      </c>
      <c r="AF222" s="1">
        <f t="shared" si="16"/>
        <v>-1360.946376</v>
      </c>
      <c r="AG222" s="6"/>
      <c r="AH222" s="80">
        <f t="shared" si="17"/>
        <v>5735.71419</v>
      </c>
      <c r="AI222" s="81">
        <f t="shared" si="18"/>
        <v>-39335.71419</v>
      </c>
      <c r="AJ222" s="81">
        <f t="shared" si="19"/>
        <v>-15335.71419</v>
      </c>
      <c r="AK222" s="82">
        <f t="shared" si="20"/>
        <v>-15335.71419</v>
      </c>
      <c r="AL222" s="82">
        <f t="shared" si="21"/>
        <v>-21335.71419</v>
      </c>
      <c r="AM222" s="82">
        <f t="shared" si="22"/>
        <v>-40696.66057</v>
      </c>
      <c r="AN222" s="83">
        <f t="shared" si="23"/>
        <v>-16696.66057</v>
      </c>
      <c r="AO222" s="82">
        <f t="shared" si="24"/>
        <v>-16696.66057</v>
      </c>
      <c r="AP222" s="82">
        <f t="shared" si="25"/>
        <v>-22696.66057</v>
      </c>
      <c r="AQ222" s="13"/>
    </row>
    <row r="223" ht="15.75" customHeight="1">
      <c r="A223" s="23" t="s">
        <v>351</v>
      </c>
      <c r="B223" s="23" t="s">
        <v>352</v>
      </c>
      <c r="C223" s="23" t="s">
        <v>43</v>
      </c>
      <c r="D223" s="24">
        <v>1.0</v>
      </c>
      <c r="E223" s="24">
        <v>2500.0</v>
      </c>
      <c r="F223" s="24">
        <f t="shared" si="1"/>
        <v>0.973</v>
      </c>
      <c r="G223" s="6">
        <f t="shared" si="2"/>
        <v>29190</v>
      </c>
      <c r="H223" s="24">
        <v>437.0</v>
      </c>
      <c r="I223" s="24">
        <v>0.0795</v>
      </c>
      <c r="J223" s="24">
        <v>108.0</v>
      </c>
      <c r="K223" s="24">
        <v>507.0</v>
      </c>
      <c r="L223" s="1">
        <f t="shared" si="3"/>
        <v>399</v>
      </c>
      <c r="M223" s="1">
        <f t="shared" si="4"/>
        <v>329</v>
      </c>
      <c r="N223" s="1">
        <f t="shared" si="5"/>
        <v>0.7596491228</v>
      </c>
      <c r="O223" s="24">
        <v>0.0795</v>
      </c>
      <c r="T223" s="8"/>
      <c r="U223" s="24">
        <v>108.0</v>
      </c>
      <c r="V223" s="1">
        <f t="shared" si="6"/>
        <v>498.75</v>
      </c>
      <c r="W223" s="26">
        <f t="shared" si="7"/>
        <v>58.125</v>
      </c>
      <c r="X223" s="75">
        <f t="shared" si="8"/>
        <v>-315.106141</v>
      </c>
      <c r="Y223" s="76">
        <f t="shared" si="9"/>
        <v>297.0917835</v>
      </c>
      <c r="Z223" s="77">
        <f t="shared" si="10"/>
        <v>297.0917835</v>
      </c>
      <c r="AA223" s="78">
        <f t="shared" si="11"/>
        <v>0.4791313956</v>
      </c>
      <c r="AB223" s="1">
        <f t="shared" si="12"/>
        <v>0.4714154135</v>
      </c>
      <c r="AC223" s="1">
        <f t="shared" si="13"/>
        <v>51119.58079</v>
      </c>
      <c r="AD223" s="8">
        <f t="shared" si="14"/>
        <v>30671.74847</v>
      </c>
      <c r="AE223" s="75">
        <f t="shared" si="15"/>
        <v>29190</v>
      </c>
      <c r="AF223" s="1">
        <f t="shared" si="16"/>
        <v>1481.748474</v>
      </c>
      <c r="AG223" s="6"/>
      <c r="AH223" s="80">
        <f t="shared" si="17"/>
        <v>5735.554198</v>
      </c>
      <c r="AI223" s="81">
        <f t="shared" si="18"/>
        <v>-39335.5542</v>
      </c>
      <c r="AJ223" s="81">
        <f t="shared" si="19"/>
        <v>-15335.5542</v>
      </c>
      <c r="AK223" s="82">
        <f t="shared" si="20"/>
        <v>-15335.5542</v>
      </c>
      <c r="AL223" s="82">
        <f t="shared" si="21"/>
        <v>-21335.5542</v>
      </c>
      <c r="AM223" s="82">
        <f t="shared" si="22"/>
        <v>-37853.80572</v>
      </c>
      <c r="AN223" s="83">
        <f t="shared" si="23"/>
        <v>-13853.80572</v>
      </c>
      <c r="AO223" s="82">
        <f t="shared" si="24"/>
        <v>-13853.80572</v>
      </c>
      <c r="AP223" s="82">
        <f t="shared" si="25"/>
        <v>-19853.80572</v>
      </c>
      <c r="AQ223" s="13"/>
    </row>
    <row r="224" ht="15.75" customHeight="1">
      <c r="A224" s="23" t="s">
        <v>353</v>
      </c>
      <c r="B224" s="23" t="s">
        <v>352</v>
      </c>
      <c r="C224" s="23" t="s">
        <v>43</v>
      </c>
      <c r="D224" s="24">
        <v>2.0</v>
      </c>
      <c r="E224" s="24">
        <v>3300.0</v>
      </c>
      <c r="F224" s="24">
        <f t="shared" si="1"/>
        <v>0.973</v>
      </c>
      <c r="G224" s="6">
        <f t="shared" si="2"/>
        <v>38530.8</v>
      </c>
      <c r="H224" s="24">
        <v>461.0</v>
      </c>
      <c r="I224" s="24">
        <v>0.3178</v>
      </c>
      <c r="J224" s="24">
        <v>270.0</v>
      </c>
      <c r="K224" s="24">
        <v>543.0</v>
      </c>
      <c r="L224" s="1">
        <f t="shared" si="3"/>
        <v>273</v>
      </c>
      <c r="M224" s="1">
        <f t="shared" si="4"/>
        <v>191</v>
      </c>
      <c r="N224" s="1">
        <f t="shared" si="5"/>
        <v>0.6597069597</v>
      </c>
      <c r="O224" s="24">
        <v>0.3178</v>
      </c>
      <c r="T224" s="8"/>
      <c r="U224" s="24">
        <v>270.0</v>
      </c>
      <c r="V224" s="1">
        <f t="shared" si="6"/>
        <v>341.25</v>
      </c>
      <c r="W224" s="26">
        <f t="shared" si="7"/>
        <v>235.875</v>
      </c>
      <c r="X224" s="75">
        <f t="shared" si="8"/>
        <v>-215.5989386</v>
      </c>
      <c r="Y224" s="76">
        <f t="shared" si="9"/>
        <v>301.3259572</v>
      </c>
      <c r="Z224" s="77">
        <f t="shared" si="10"/>
        <v>301.3259572</v>
      </c>
      <c r="AA224" s="78">
        <f t="shared" si="11"/>
        <v>0.1917976767</v>
      </c>
      <c r="AB224" s="1">
        <f t="shared" si="12"/>
        <v>0.6988113187</v>
      </c>
      <c r="AC224" s="1">
        <f t="shared" si="13"/>
        <v>76858.04616</v>
      </c>
      <c r="AD224" s="8">
        <f t="shared" si="14"/>
        <v>46114.8277</v>
      </c>
      <c r="AE224" s="75">
        <f t="shared" si="15"/>
        <v>38530.8</v>
      </c>
      <c r="AF224" s="1">
        <f t="shared" si="16"/>
        <v>7584.027696</v>
      </c>
      <c r="AG224" s="6"/>
      <c r="AH224" s="80">
        <f t="shared" si="17"/>
        <v>8502.204377</v>
      </c>
      <c r="AI224" s="81">
        <f t="shared" si="18"/>
        <v>-42102.20438</v>
      </c>
      <c r="AJ224" s="81">
        <f t="shared" si="19"/>
        <v>-18102.20438</v>
      </c>
      <c r="AK224" s="82">
        <f t="shared" si="20"/>
        <v>-18102.20438</v>
      </c>
      <c r="AL224" s="82">
        <f t="shared" si="21"/>
        <v>-24102.20438</v>
      </c>
      <c r="AM224" s="82">
        <f t="shared" si="22"/>
        <v>-34518.17668</v>
      </c>
      <c r="AN224" s="83">
        <f t="shared" si="23"/>
        <v>-10518.17668</v>
      </c>
      <c r="AO224" s="82">
        <f t="shared" si="24"/>
        <v>-10518.17668</v>
      </c>
      <c r="AP224" s="82">
        <f t="shared" si="25"/>
        <v>-16518.17668</v>
      </c>
      <c r="AQ224" s="13"/>
    </row>
    <row r="225" ht="15.75" customHeight="1">
      <c r="A225" s="23" t="s">
        <v>354</v>
      </c>
      <c r="B225" s="23" t="s">
        <v>352</v>
      </c>
      <c r="C225" s="23" t="s">
        <v>52</v>
      </c>
      <c r="D225" s="24">
        <v>1.0</v>
      </c>
      <c r="E225" s="24">
        <v>4500.0</v>
      </c>
      <c r="F225" s="24">
        <f t="shared" si="1"/>
        <v>0.973</v>
      </c>
      <c r="G225" s="6">
        <f t="shared" si="2"/>
        <v>52542</v>
      </c>
      <c r="H225" s="24">
        <v>669.0</v>
      </c>
      <c r="I225" s="24">
        <v>0.3123</v>
      </c>
      <c r="J225" s="24">
        <v>186.0</v>
      </c>
      <c r="K225" s="24">
        <v>829.0</v>
      </c>
      <c r="L225" s="1">
        <f t="shared" si="3"/>
        <v>643</v>
      </c>
      <c r="M225" s="1">
        <f t="shared" si="4"/>
        <v>483</v>
      </c>
      <c r="N225" s="1">
        <f t="shared" si="5"/>
        <v>0.700933126</v>
      </c>
      <c r="O225" s="24">
        <v>0.3123</v>
      </c>
      <c r="T225" s="8"/>
      <c r="U225" s="24">
        <v>186.0</v>
      </c>
      <c r="V225" s="1">
        <f t="shared" si="6"/>
        <v>803.75</v>
      </c>
      <c r="W225" s="26">
        <f t="shared" si="7"/>
        <v>105.625</v>
      </c>
      <c r="X225" s="75">
        <f t="shared" si="8"/>
        <v>-507.8026283</v>
      </c>
      <c r="Y225" s="76">
        <f t="shared" si="9"/>
        <v>484.7494156</v>
      </c>
      <c r="Z225" s="77">
        <f t="shared" si="10"/>
        <v>484.7494156</v>
      </c>
      <c r="AA225" s="78">
        <f t="shared" si="11"/>
        <v>0.4716944517</v>
      </c>
      <c r="AB225" s="1">
        <f t="shared" si="12"/>
        <v>0.4773010109</v>
      </c>
      <c r="AC225" s="1">
        <f t="shared" si="13"/>
        <v>84450.55592</v>
      </c>
      <c r="AD225" s="8">
        <f t="shared" si="14"/>
        <v>50670.33355</v>
      </c>
      <c r="AE225" s="75">
        <f t="shared" si="15"/>
        <v>52542</v>
      </c>
      <c r="AF225" s="1">
        <f t="shared" si="16"/>
        <v>-1871.666447</v>
      </c>
      <c r="AG225" s="6"/>
      <c r="AH225" s="80">
        <f t="shared" si="17"/>
        <v>5807.162299</v>
      </c>
      <c r="AI225" s="81">
        <f t="shared" si="18"/>
        <v>-39407.1623</v>
      </c>
      <c r="AJ225" s="81">
        <f t="shared" si="19"/>
        <v>-15407.1623</v>
      </c>
      <c r="AK225" s="82">
        <f t="shared" si="20"/>
        <v>-15407.1623</v>
      </c>
      <c r="AL225" s="82">
        <f t="shared" si="21"/>
        <v>-21407.1623</v>
      </c>
      <c r="AM225" s="82">
        <f t="shared" si="22"/>
        <v>-41278.82875</v>
      </c>
      <c r="AN225" s="83">
        <f t="shared" si="23"/>
        <v>-17278.82875</v>
      </c>
      <c r="AO225" s="82">
        <f t="shared" si="24"/>
        <v>-17278.82875</v>
      </c>
      <c r="AP225" s="82">
        <f t="shared" si="25"/>
        <v>-23278.82875</v>
      </c>
      <c r="AQ225" s="13"/>
    </row>
    <row r="226" ht="15.75" customHeight="1">
      <c r="A226" s="23" t="s">
        <v>355</v>
      </c>
      <c r="B226" s="23" t="s">
        <v>322</v>
      </c>
      <c r="C226" s="23" t="s">
        <v>43</v>
      </c>
      <c r="D226" s="24">
        <v>1.0</v>
      </c>
      <c r="E226" s="24">
        <v>500.0</v>
      </c>
      <c r="F226" s="24">
        <f t="shared" si="1"/>
        <v>0.973</v>
      </c>
      <c r="G226" s="6">
        <f t="shared" si="2"/>
        <v>5838</v>
      </c>
      <c r="H226" s="24">
        <v>121.0</v>
      </c>
      <c r="I226" s="24">
        <v>0.3973</v>
      </c>
      <c r="J226" s="24">
        <v>50.0</v>
      </c>
      <c r="K226" s="24">
        <v>174.0</v>
      </c>
      <c r="L226" s="1">
        <f t="shared" si="3"/>
        <v>124</v>
      </c>
      <c r="M226" s="1">
        <f t="shared" si="4"/>
        <v>71</v>
      </c>
      <c r="N226" s="1">
        <f t="shared" si="5"/>
        <v>0.5580645161</v>
      </c>
      <c r="O226" s="24">
        <v>0.3973</v>
      </c>
      <c r="T226" s="8"/>
      <c r="U226" s="24">
        <v>50.0</v>
      </c>
      <c r="V226" s="1">
        <f t="shared" si="6"/>
        <v>155</v>
      </c>
      <c r="W226" s="26">
        <f t="shared" si="7"/>
        <v>34.5</v>
      </c>
      <c r="X226" s="75">
        <f t="shared" si="8"/>
        <v>-97.92772302</v>
      </c>
      <c r="Y226" s="76">
        <f t="shared" si="9"/>
        <v>100.5473212</v>
      </c>
      <c r="Z226" s="77">
        <f t="shared" si="10"/>
        <v>100.5473212</v>
      </c>
      <c r="AA226" s="78">
        <f t="shared" si="11"/>
        <v>0.4261117497</v>
      </c>
      <c r="AB226" s="1">
        <f t="shared" si="12"/>
        <v>0.5133751613</v>
      </c>
      <c r="AC226" s="1">
        <f t="shared" si="13"/>
        <v>18840.75149</v>
      </c>
      <c r="AD226" s="8">
        <f t="shared" si="14"/>
        <v>11304.4509</v>
      </c>
      <c r="AE226" s="75">
        <f t="shared" si="15"/>
        <v>5838</v>
      </c>
      <c r="AF226" s="1">
        <f t="shared" si="16"/>
        <v>5466.450896</v>
      </c>
      <c r="AG226" s="6"/>
      <c r="AH226" s="80">
        <f t="shared" si="17"/>
        <v>6246.064462</v>
      </c>
      <c r="AI226" s="81">
        <f t="shared" si="18"/>
        <v>-39846.06446</v>
      </c>
      <c r="AJ226" s="81">
        <f t="shared" si="19"/>
        <v>-15846.06446</v>
      </c>
      <c r="AK226" s="82">
        <f t="shared" si="20"/>
        <v>-15846.06446</v>
      </c>
      <c r="AL226" s="82">
        <f t="shared" si="21"/>
        <v>-21846.06446</v>
      </c>
      <c r="AM226" s="82">
        <f t="shared" si="22"/>
        <v>-34379.61357</v>
      </c>
      <c r="AN226" s="83">
        <f t="shared" si="23"/>
        <v>-10379.61357</v>
      </c>
      <c r="AO226" s="82">
        <f t="shared" si="24"/>
        <v>-10379.61357</v>
      </c>
      <c r="AP226" s="82">
        <f t="shared" si="25"/>
        <v>-16379.61357</v>
      </c>
      <c r="AQ226" s="13"/>
    </row>
    <row r="227" ht="15.75" customHeight="1">
      <c r="A227" s="23" t="s">
        <v>356</v>
      </c>
      <c r="B227" s="23" t="s">
        <v>352</v>
      </c>
      <c r="C227" s="23" t="s">
        <v>52</v>
      </c>
      <c r="D227" s="24">
        <v>2.0</v>
      </c>
      <c r="E227" s="24">
        <v>4200.0</v>
      </c>
      <c r="F227" s="24">
        <f t="shared" si="1"/>
        <v>0.973</v>
      </c>
      <c r="G227" s="6">
        <f t="shared" si="2"/>
        <v>49039.2</v>
      </c>
      <c r="H227" s="24">
        <v>437.0</v>
      </c>
      <c r="I227" s="24">
        <v>0.611</v>
      </c>
      <c r="J227" s="24">
        <v>319.0</v>
      </c>
      <c r="K227" s="24">
        <v>815.0</v>
      </c>
      <c r="L227" s="1">
        <f t="shared" si="3"/>
        <v>496</v>
      </c>
      <c r="M227" s="1">
        <f t="shared" si="4"/>
        <v>118</v>
      </c>
      <c r="N227" s="1">
        <f t="shared" si="5"/>
        <v>0.2903225806</v>
      </c>
      <c r="O227" s="24">
        <v>0.611</v>
      </c>
      <c r="T227" s="8"/>
      <c r="U227" s="24">
        <v>319.0</v>
      </c>
      <c r="V227" s="1">
        <f t="shared" si="6"/>
        <v>620</v>
      </c>
      <c r="W227" s="26">
        <f t="shared" si="7"/>
        <v>257</v>
      </c>
      <c r="X227" s="75">
        <f t="shared" si="8"/>
        <v>-391.7108921</v>
      </c>
      <c r="Y227" s="76">
        <f t="shared" si="9"/>
        <v>461.6892848</v>
      </c>
      <c r="Z227" s="77">
        <f t="shared" si="10"/>
        <v>461.6892848</v>
      </c>
      <c r="AA227" s="78">
        <f t="shared" si="11"/>
        <v>0.3301440078</v>
      </c>
      <c r="AB227" s="1">
        <f t="shared" si="12"/>
        <v>0.5893240323</v>
      </c>
      <c r="AC227" s="1">
        <f t="shared" si="13"/>
        <v>99310.87571</v>
      </c>
      <c r="AD227" s="8">
        <f t="shared" si="14"/>
        <v>59586.52542</v>
      </c>
      <c r="AE227" s="75">
        <f t="shared" si="15"/>
        <v>49039.2</v>
      </c>
      <c r="AF227" s="1">
        <f t="shared" si="16"/>
        <v>10547.32542</v>
      </c>
      <c r="AG227" s="6"/>
      <c r="AH227" s="80">
        <f t="shared" si="17"/>
        <v>7170.109059</v>
      </c>
      <c r="AI227" s="81">
        <f t="shared" si="18"/>
        <v>-40770.10906</v>
      </c>
      <c r="AJ227" s="81">
        <f t="shared" si="19"/>
        <v>-16770.10906</v>
      </c>
      <c r="AK227" s="82">
        <f t="shared" si="20"/>
        <v>-16770.10906</v>
      </c>
      <c r="AL227" s="82">
        <f t="shared" si="21"/>
        <v>-22770.10906</v>
      </c>
      <c r="AM227" s="82">
        <f t="shared" si="22"/>
        <v>-30222.78364</v>
      </c>
      <c r="AN227" s="83">
        <f t="shared" si="23"/>
        <v>-6222.783635</v>
      </c>
      <c r="AO227" s="82">
        <f t="shared" si="24"/>
        <v>-6222.783635</v>
      </c>
      <c r="AP227" s="82">
        <f t="shared" si="25"/>
        <v>-12222.78364</v>
      </c>
      <c r="AQ227" s="13"/>
    </row>
    <row r="228" ht="15.75" customHeight="1">
      <c r="A228" s="23" t="s">
        <v>357</v>
      </c>
      <c r="B228" s="23" t="s">
        <v>358</v>
      </c>
      <c r="C228" s="23" t="s">
        <v>43</v>
      </c>
      <c r="D228" s="24">
        <v>2.0</v>
      </c>
      <c r="E228" s="24">
        <v>3600.0</v>
      </c>
      <c r="F228" s="24">
        <f t="shared" si="1"/>
        <v>0.973</v>
      </c>
      <c r="G228" s="6">
        <f t="shared" si="2"/>
        <v>42033.6</v>
      </c>
      <c r="H228" s="24">
        <v>663.0</v>
      </c>
      <c r="I228" s="24">
        <v>0.2329</v>
      </c>
      <c r="J228" s="24">
        <v>332.0</v>
      </c>
      <c r="K228" s="24">
        <v>805.0</v>
      </c>
      <c r="L228" s="1">
        <f t="shared" si="3"/>
        <v>473</v>
      </c>
      <c r="M228" s="1">
        <f t="shared" si="4"/>
        <v>331</v>
      </c>
      <c r="N228" s="1">
        <f t="shared" si="5"/>
        <v>0.6598308668</v>
      </c>
      <c r="O228" s="24">
        <v>0.2329</v>
      </c>
      <c r="T228" s="8"/>
      <c r="U228" s="24">
        <v>332.0</v>
      </c>
      <c r="V228" s="1">
        <f t="shared" si="6"/>
        <v>591.25</v>
      </c>
      <c r="W228" s="26">
        <f t="shared" si="7"/>
        <v>272.875</v>
      </c>
      <c r="X228" s="75">
        <f t="shared" si="8"/>
        <v>-373.5468789</v>
      </c>
      <c r="Y228" s="76">
        <f t="shared" si="9"/>
        <v>454.1764752</v>
      </c>
      <c r="Z228" s="77">
        <f t="shared" si="10"/>
        <v>454.1764752</v>
      </c>
      <c r="AA228" s="78">
        <f t="shared" si="11"/>
        <v>0.3066409729</v>
      </c>
      <c r="AB228" s="1">
        <f t="shared" si="12"/>
        <v>0.607924334</v>
      </c>
      <c r="AC228" s="1">
        <f t="shared" si="13"/>
        <v>100778.2999</v>
      </c>
      <c r="AD228" s="8">
        <f t="shared" si="14"/>
        <v>60466.97994</v>
      </c>
      <c r="AE228" s="75">
        <f t="shared" si="15"/>
        <v>42033.6</v>
      </c>
      <c r="AF228" s="1">
        <f t="shared" si="16"/>
        <v>18433.37994</v>
      </c>
      <c r="AG228" s="6"/>
      <c r="AH228" s="80">
        <f t="shared" si="17"/>
        <v>7396.412731</v>
      </c>
      <c r="AI228" s="81">
        <f t="shared" si="18"/>
        <v>-40996.41273</v>
      </c>
      <c r="AJ228" s="81">
        <f t="shared" si="19"/>
        <v>-16996.41273</v>
      </c>
      <c r="AK228" s="82">
        <f t="shared" si="20"/>
        <v>-16996.41273</v>
      </c>
      <c r="AL228" s="82">
        <f t="shared" si="21"/>
        <v>-22996.41273</v>
      </c>
      <c r="AM228" s="82">
        <f t="shared" si="22"/>
        <v>-22563.03279</v>
      </c>
      <c r="AN228" s="83">
        <f t="shared" si="23"/>
        <v>1436.967211</v>
      </c>
      <c r="AO228" s="82">
        <f t="shared" si="24"/>
        <v>1436.967211</v>
      </c>
      <c r="AP228" s="82">
        <f t="shared" si="25"/>
        <v>-4563.032789</v>
      </c>
      <c r="AQ228" s="13"/>
    </row>
    <row r="229" ht="15.75" customHeight="1">
      <c r="A229" s="23" t="s">
        <v>359</v>
      </c>
      <c r="B229" s="23" t="s">
        <v>358</v>
      </c>
      <c r="C229" s="23" t="s">
        <v>52</v>
      </c>
      <c r="D229" s="24">
        <v>1.0</v>
      </c>
      <c r="E229" s="24">
        <v>4000.0</v>
      </c>
      <c r="F229" s="24">
        <f t="shared" si="1"/>
        <v>0.973</v>
      </c>
      <c r="G229" s="6">
        <f t="shared" si="2"/>
        <v>46704</v>
      </c>
      <c r="H229" s="24">
        <v>337.0</v>
      </c>
      <c r="I229" s="24">
        <v>0.5068</v>
      </c>
      <c r="J229" s="24">
        <v>179.0</v>
      </c>
      <c r="K229" s="24">
        <v>629.0</v>
      </c>
      <c r="L229" s="1">
        <f t="shared" si="3"/>
        <v>450</v>
      </c>
      <c r="M229" s="1">
        <f t="shared" si="4"/>
        <v>158</v>
      </c>
      <c r="N229" s="1">
        <f t="shared" si="5"/>
        <v>0.3808888889</v>
      </c>
      <c r="O229" s="24">
        <v>0.5068</v>
      </c>
      <c r="T229" s="8"/>
      <c r="U229" s="24">
        <v>179.0</v>
      </c>
      <c r="V229" s="1">
        <f t="shared" si="6"/>
        <v>562.5</v>
      </c>
      <c r="W229" s="26">
        <f t="shared" si="7"/>
        <v>122.75</v>
      </c>
      <c r="X229" s="75">
        <f t="shared" si="8"/>
        <v>-355.3828658</v>
      </c>
      <c r="Y229" s="76">
        <f t="shared" si="9"/>
        <v>363.6636657</v>
      </c>
      <c r="Z229" s="77">
        <f t="shared" si="10"/>
        <v>363.6636657</v>
      </c>
      <c r="AA229" s="78">
        <f t="shared" si="11"/>
        <v>0.4282909612</v>
      </c>
      <c r="AB229" s="1">
        <f t="shared" si="12"/>
        <v>0.5116505333</v>
      </c>
      <c r="AC229" s="1">
        <f t="shared" si="13"/>
        <v>67915.0786</v>
      </c>
      <c r="AD229" s="8">
        <f t="shared" si="14"/>
        <v>40749.04716</v>
      </c>
      <c r="AE229" s="75">
        <f t="shared" si="15"/>
        <v>46704</v>
      </c>
      <c r="AF229" s="1">
        <f t="shared" si="16"/>
        <v>-5954.952841</v>
      </c>
      <c r="AG229" s="6"/>
      <c r="AH229" s="80">
        <f t="shared" si="17"/>
        <v>6225.081489</v>
      </c>
      <c r="AI229" s="81">
        <f t="shared" si="18"/>
        <v>-39825.08149</v>
      </c>
      <c r="AJ229" s="81">
        <f t="shared" si="19"/>
        <v>-15825.08149</v>
      </c>
      <c r="AK229" s="82">
        <f t="shared" si="20"/>
        <v>-15825.08149</v>
      </c>
      <c r="AL229" s="82">
        <f t="shared" si="21"/>
        <v>-21825.08149</v>
      </c>
      <c r="AM229" s="82">
        <f t="shared" si="22"/>
        <v>-45780.03433</v>
      </c>
      <c r="AN229" s="83">
        <f t="shared" si="23"/>
        <v>-21780.03433</v>
      </c>
      <c r="AO229" s="82">
        <f t="shared" si="24"/>
        <v>-21780.03433</v>
      </c>
      <c r="AP229" s="82">
        <f t="shared" si="25"/>
        <v>-27780.03433</v>
      </c>
      <c r="AQ229" s="13"/>
    </row>
    <row r="230" ht="15.75" customHeight="1">
      <c r="A230" s="23" t="s">
        <v>360</v>
      </c>
      <c r="B230" s="23" t="s">
        <v>358</v>
      </c>
      <c r="C230" s="23" t="s">
        <v>52</v>
      </c>
      <c r="D230" s="24">
        <v>2.0</v>
      </c>
      <c r="E230" s="24">
        <v>5500.0</v>
      </c>
      <c r="F230" s="24">
        <f t="shared" si="1"/>
        <v>0.973</v>
      </c>
      <c r="G230" s="6">
        <f t="shared" si="2"/>
        <v>64218</v>
      </c>
      <c r="H230" s="24">
        <v>447.0</v>
      </c>
      <c r="I230" s="24">
        <v>0.6164</v>
      </c>
      <c r="J230" s="24">
        <v>227.0</v>
      </c>
      <c r="K230" s="24">
        <v>813.0</v>
      </c>
      <c r="L230" s="1">
        <f t="shared" si="3"/>
        <v>586</v>
      </c>
      <c r="M230" s="1">
        <f t="shared" si="4"/>
        <v>220</v>
      </c>
      <c r="N230" s="1">
        <f t="shared" si="5"/>
        <v>0.4003412969</v>
      </c>
      <c r="O230" s="24">
        <v>0.6164</v>
      </c>
      <c r="T230" s="8"/>
      <c r="U230" s="24">
        <v>227.0</v>
      </c>
      <c r="V230" s="1">
        <f t="shared" si="6"/>
        <v>732.5</v>
      </c>
      <c r="W230" s="26">
        <f t="shared" si="7"/>
        <v>153.75</v>
      </c>
      <c r="X230" s="75">
        <f t="shared" si="8"/>
        <v>-462.7874653</v>
      </c>
      <c r="Y230" s="76">
        <f t="shared" si="9"/>
        <v>470.5220179</v>
      </c>
      <c r="Z230" s="77">
        <f t="shared" si="10"/>
        <v>470.5220179</v>
      </c>
      <c r="AA230" s="78">
        <f t="shared" si="11"/>
        <v>0.4324532668</v>
      </c>
      <c r="AB230" s="1">
        <f t="shared" si="12"/>
        <v>0.5083564846</v>
      </c>
      <c r="AC230" s="1">
        <f t="shared" si="13"/>
        <v>87305.41543</v>
      </c>
      <c r="AD230" s="8">
        <f t="shared" si="14"/>
        <v>52383.24926</v>
      </c>
      <c r="AE230" s="75">
        <f t="shared" si="15"/>
        <v>64218</v>
      </c>
      <c r="AF230" s="1">
        <f t="shared" si="16"/>
        <v>-11834.75074</v>
      </c>
      <c r="AG230" s="6"/>
      <c r="AH230" s="80">
        <f t="shared" si="17"/>
        <v>6185.003896</v>
      </c>
      <c r="AI230" s="81">
        <f t="shared" si="18"/>
        <v>-39785.0039</v>
      </c>
      <c r="AJ230" s="81">
        <f t="shared" si="19"/>
        <v>-15785.0039</v>
      </c>
      <c r="AK230" s="82">
        <f t="shared" si="20"/>
        <v>-15785.0039</v>
      </c>
      <c r="AL230" s="82">
        <f t="shared" si="21"/>
        <v>-21785.0039</v>
      </c>
      <c r="AM230" s="82">
        <f t="shared" si="22"/>
        <v>-51619.75464</v>
      </c>
      <c r="AN230" s="83">
        <f t="shared" si="23"/>
        <v>-27619.75464</v>
      </c>
      <c r="AO230" s="82">
        <f t="shared" si="24"/>
        <v>-27619.75464</v>
      </c>
      <c r="AP230" s="82">
        <f t="shared" si="25"/>
        <v>-33619.75464</v>
      </c>
      <c r="AQ230" s="13"/>
    </row>
    <row r="231" ht="15.75" customHeight="1">
      <c r="A231" s="23" t="s">
        <v>361</v>
      </c>
      <c r="B231" s="23" t="s">
        <v>358</v>
      </c>
      <c r="C231" s="23" t="s">
        <v>43</v>
      </c>
      <c r="D231" s="24">
        <v>1.0</v>
      </c>
      <c r="E231" s="24">
        <v>3000.0</v>
      </c>
      <c r="F231" s="24">
        <f t="shared" si="1"/>
        <v>0.973</v>
      </c>
      <c r="G231" s="6">
        <f t="shared" si="2"/>
        <v>35028</v>
      </c>
      <c r="H231" s="24">
        <v>610.0</v>
      </c>
      <c r="I231" s="24">
        <v>0.1014</v>
      </c>
      <c r="J231" s="24">
        <v>115.0</v>
      </c>
      <c r="K231" s="24">
        <v>650.0</v>
      </c>
      <c r="L231" s="1">
        <f t="shared" si="3"/>
        <v>535</v>
      </c>
      <c r="M231" s="1">
        <f t="shared" si="4"/>
        <v>495</v>
      </c>
      <c r="N231" s="1">
        <f t="shared" si="5"/>
        <v>0.8401869159</v>
      </c>
      <c r="O231" s="24">
        <v>0.1014</v>
      </c>
      <c r="T231" s="8"/>
      <c r="U231" s="24">
        <v>115.0</v>
      </c>
      <c r="V231" s="1">
        <f t="shared" si="6"/>
        <v>668.75</v>
      </c>
      <c r="W231" s="26">
        <f t="shared" si="7"/>
        <v>48.125</v>
      </c>
      <c r="X231" s="75">
        <f t="shared" si="8"/>
        <v>-422.5107405</v>
      </c>
      <c r="Y231" s="76">
        <f t="shared" si="9"/>
        <v>383.4501358</v>
      </c>
      <c r="Z231" s="77">
        <f t="shared" si="10"/>
        <v>383.4501358</v>
      </c>
      <c r="AA231" s="78">
        <f t="shared" si="11"/>
        <v>0.5014207639</v>
      </c>
      <c r="AB231" s="1">
        <f t="shared" si="12"/>
        <v>0.4537756075</v>
      </c>
      <c r="AC231" s="1">
        <f t="shared" si="13"/>
        <v>63510.11619</v>
      </c>
      <c r="AD231" s="8">
        <f t="shared" si="14"/>
        <v>38106.06971</v>
      </c>
      <c r="AE231" s="75">
        <f t="shared" si="15"/>
        <v>35028</v>
      </c>
      <c r="AF231" s="1">
        <f t="shared" si="16"/>
        <v>3078.069713</v>
      </c>
      <c r="AG231" s="6"/>
      <c r="AH231" s="80">
        <f t="shared" si="17"/>
        <v>5520.936558</v>
      </c>
      <c r="AI231" s="81">
        <f t="shared" si="18"/>
        <v>-39120.93656</v>
      </c>
      <c r="AJ231" s="81">
        <f t="shared" si="19"/>
        <v>-15120.93656</v>
      </c>
      <c r="AK231" s="82">
        <f t="shared" si="20"/>
        <v>-15120.93656</v>
      </c>
      <c r="AL231" s="82">
        <f t="shared" si="21"/>
        <v>-21120.93656</v>
      </c>
      <c r="AM231" s="82">
        <f t="shared" si="22"/>
        <v>-36042.86684</v>
      </c>
      <c r="AN231" s="83">
        <f t="shared" si="23"/>
        <v>-12042.86684</v>
      </c>
      <c r="AO231" s="82">
        <f t="shared" si="24"/>
        <v>-12042.86684</v>
      </c>
      <c r="AP231" s="82">
        <f t="shared" si="25"/>
        <v>-18042.86684</v>
      </c>
      <c r="AQ231" s="13"/>
    </row>
    <row r="232" ht="15.75" customHeight="1">
      <c r="A232" s="23" t="s">
        <v>362</v>
      </c>
      <c r="B232" s="23" t="s">
        <v>363</v>
      </c>
      <c r="C232" s="23" t="s">
        <v>43</v>
      </c>
      <c r="D232" s="24">
        <v>2.0</v>
      </c>
      <c r="E232" s="24">
        <v>4000.0</v>
      </c>
      <c r="F232" s="24">
        <f t="shared" si="1"/>
        <v>0.973</v>
      </c>
      <c r="G232" s="6">
        <f t="shared" si="2"/>
        <v>46704</v>
      </c>
      <c r="H232" s="24">
        <v>302.0</v>
      </c>
      <c r="I232" s="24">
        <v>0.3151</v>
      </c>
      <c r="J232" s="24">
        <v>220.0</v>
      </c>
      <c r="K232" s="24">
        <v>534.0</v>
      </c>
      <c r="L232" s="1">
        <f t="shared" si="3"/>
        <v>314</v>
      </c>
      <c r="M232" s="1">
        <f t="shared" si="4"/>
        <v>82</v>
      </c>
      <c r="N232" s="1">
        <f t="shared" si="5"/>
        <v>0.3089171975</v>
      </c>
      <c r="O232" s="24">
        <v>0.3151</v>
      </c>
      <c r="T232" s="8"/>
      <c r="U232" s="24">
        <v>220.0</v>
      </c>
      <c r="V232" s="1">
        <f t="shared" si="6"/>
        <v>392.5</v>
      </c>
      <c r="W232" s="26">
        <f t="shared" si="7"/>
        <v>180.75</v>
      </c>
      <c r="X232" s="75">
        <f t="shared" si="8"/>
        <v>-247.9782664</v>
      </c>
      <c r="Y232" s="76">
        <f t="shared" si="9"/>
        <v>301.3053134</v>
      </c>
      <c r="Z232" s="77">
        <f t="shared" si="10"/>
        <v>301.3053134</v>
      </c>
      <c r="AA232" s="78">
        <f t="shared" si="11"/>
        <v>0.3071472952</v>
      </c>
      <c r="AB232" s="1">
        <f t="shared" si="12"/>
        <v>0.6075236306</v>
      </c>
      <c r="AC232" s="1">
        <f t="shared" si="13"/>
        <v>66813.28573</v>
      </c>
      <c r="AD232" s="8">
        <f t="shared" si="14"/>
        <v>40087.97144</v>
      </c>
      <c r="AE232" s="75">
        <f t="shared" si="15"/>
        <v>46704</v>
      </c>
      <c r="AF232" s="1">
        <f t="shared" si="16"/>
        <v>-6616.028562</v>
      </c>
      <c r="AG232" s="6"/>
      <c r="AH232" s="80">
        <f t="shared" si="17"/>
        <v>7391.537505</v>
      </c>
      <c r="AI232" s="81">
        <f t="shared" si="18"/>
        <v>-40991.53751</v>
      </c>
      <c r="AJ232" s="81">
        <f t="shared" si="19"/>
        <v>-16991.53751</v>
      </c>
      <c r="AK232" s="82">
        <f t="shared" si="20"/>
        <v>-16991.53751</v>
      </c>
      <c r="AL232" s="82">
        <f t="shared" si="21"/>
        <v>-22991.53751</v>
      </c>
      <c r="AM232" s="82">
        <f t="shared" si="22"/>
        <v>-47607.56607</v>
      </c>
      <c r="AN232" s="83">
        <f t="shared" si="23"/>
        <v>-23607.56607</v>
      </c>
      <c r="AO232" s="82">
        <f t="shared" si="24"/>
        <v>-23607.56607</v>
      </c>
      <c r="AP232" s="82">
        <f t="shared" si="25"/>
        <v>-29607.56607</v>
      </c>
      <c r="AQ232" s="13"/>
    </row>
    <row r="233" ht="15.75" customHeight="1">
      <c r="A233" s="23" t="s">
        <v>364</v>
      </c>
      <c r="B233" s="23" t="s">
        <v>363</v>
      </c>
      <c r="C233" s="23" t="s">
        <v>52</v>
      </c>
      <c r="D233" s="24">
        <v>1.0</v>
      </c>
      <c r="E233" s="24">
        <v>4000.0</v>
      </c>
      <c r="F233" s="24">
        <f t="shared" si="1"/>
        <v>0.973</v>
      </c>
      <c r="G233" s="6">
        <f t="shared" si="2"/>
        <v>46704</v>
      </c>
      <c r="H233" s="24">
        <v>213.0</v>
      </c>
      <c r="I233" s="24">
        <v>0.6521</v>
      </c>
      <c r="J233" s="24">
        <v>128.0</v>
      </c>
      <c r="K233" s="24">
        <v>450.0</v>
      </c>
      <c r="L233" s="1">
        <f t="shared" si="3"/>
        <v>322</v>
      </c>
      <c r="M233" s="1">
        <f t="shared" si="4"/>
        <v>85</v>
      </c>
      <c r="N233" s="1">
        <f t="shared" si="5"/>
        <v>0.3111801242</v>
      </c>
      <c r="O233" s="24">
        <v>0.6521</v>
      </c>
      <c r="T233" s="8"/>
      <c r="U233" s="24">
        <v>128.0</v>
      </c>
      <c r="V233" s="1">
        <f t="shared" si="6"/>
        <v>402.5</v>
      </c>
      <c r="W233" s="26">
        <f t="shared" si="7"/>
        <v>87.75</v>
      </c>
      <c r="X233" s="75">
        <f t="shared" si="8"/>
        <v>-254.296184</v>
      </c>
      <c r="Y233" s="76">
        <f t="shared" si="9"/>
        <v>260.1793341</v>
      </c>
      <c r="Z233" s="77">
        <f t="shared" si="10"/>
        <v>260.1793341</v>
      </c>
      <c r="AA233" s="78">
        <f t="shared" si="11"/>
        <v>0.4283958611</v>
      </c>
      <c r="AB233" s="1">
        <f t="shared" si="12"/>
        <v>0.5115675155</v>
      </c>
      <c r="AC233" s="1">
        <f t="shared" si="13"/>
        <v>48581.24287</v>
      </c>
      <c r="AD233" s="8">
        <f t="shared" si="14"/>
        <v>29148.74572</v>
      </c>
      <c r="AE233" s="75">
        <f t="shared" si="15"/>
        <v>46704</v>
      </c>
      <c r="AF233" s="1">
        <f t="shared" si="16"/>
        <v>-17555.25428</v>
      </c>
      <c r="AG233" s="6"/>
      <c r="AH233" s="80">
        <f t="shared" si="17"/>
        <v>6224.071439</v>
      </c>
      <c r="AI233" s="81">
        <f t="shared" si="18"/>
        <v>-39824.07144</v>
      </c>
      <c r="AJ233" s="81">
        <f t="shared" si="19"/>
        <v>-15824.07144</v>
      </c>
      <c r="AK233" s="82">
        <f t="shared" si="20"/>
        <v>-15824.07144</v>
      </c>
      <c r="AL233" s="82">
        <f t="shared" si="21"/>
        <v>-21824.07144</v>
      </c>
      <c r="AM233" s="82">
        <f t="shared" si="22"/>
        <v>-57379.32572</v>
      </c>
      <c r="AN233" s="83">
        <f t="shared" si="23"/>
        <v>-33379.32572</v>
      </c>
      <c r="AO233" s="82">
        <f t="shared" si="24"/>
        <v>-33379.32572</v>
      </c>
      <c r="AP233" s="82">
        <f t="shared" si="25"/>
        <v>-39379.32572</v>
      </c>
      <c r="AQ233" s="13"/>
    </row>
    <row r="234" ht="15.75" customHeight="1">
      <c r="A234" s="23" t="s">
        <v>365</v>
      </c>
      <c r="B234" s="23" t="s">
        <v>363</v>
      </c>
      <c r="C234" s="23" t="s">
        <v>52</v>
      </c>
      <c r="D234" s="24">
        <v>2.0</v>
      </c>
      <c r="E234" s="24">
        <v>5000.0</v>
      </c>
      <c r="F234" s="24">
        <f t="shared" si="1"/>
        <v>0.973</v>
      </c>
      <c r="G234" s="6">
        <f t="shared" si="2"/>
        <v>58380</v>
      </c>
      <c r="H234" s="24">
        <v>364.0</v>
      </c>
      <c r="I234" s="24">
        <v>0.5123</v>
      </c>
      <c r="J234" s="24">
        <v>152.0</v>
      </c>
      <c r="K234" s="24">
        <v>546.0</v>
      </c>
      <c r="L234" s="1">
        <f t="shared" si="3"/>
        <v>394</v>
      </c>
      <c r="M234" s="1">
        <f t="shared" si="4"/>
        <v>212</v>
      </c>
      <c r="N234" s="1">
        <f t="shared" si="5"/>
        <v>0.5304568528</v>
      </c>
      <c r="O234" s="24">
        <v>0.5123</v>
      </c>
      <c r="T234" s="8"/>
      <c r="U234" s="24">
        <v>152.0</v>
      </c>
      <c r="V234" s="1">
        <f t="shared" si="6"/>
        <v>492.5</v>
      </c>
      <c r="W234" s="26">
        <f t="shared" si="7"/>
        <v>102.75</v>
      </c>
      <c r="X234" s="75">
        <f t="shared" si="8"/>
        <v>-311.1574425</v>
      </c>
      <c r="Y234" s="76">
        <f t="shared" si="9"/>
        <v>316.0455206</v>
      </c>
      <c r="Z234" s="77">
        <f t="shared" si="10"/>
        <v>316.0455206</v>
      </c>
      <c r="AA234" s="78">
        <f t="shared" si="11"/>
        <v>0.4330873515</v>
      </c>
      <c r="AB234" s="1">
        <f t="shared" si="12"/>
        <v>0.5078546701</v>
      </c>
      <c r="AC234" s="1">
        <f t="shared" si="13"/>
        <v>58584.39566</v>
      </c>
      <c r="AD234" s="8">
        <f t="shared" si="14"/>
        <v>35150.63739</v>
      </c>
      <c r="AE234" s="75">
        <f t="shared" si="15"/>
        <v>58380</v>
      </c>
      <c r="AF234" s="1">
        <f t="shared" si="16"/>
        <v>-23229.36261</v>
      </c>
      <c r="AG234" s="6"/>
      <c r="AH234" s="80">
        <f t="shared" si="17"/>
        <v>6178.898486</v>
      </c>
      <c r="AI234" s="81">
        <f t="shared" si="18"/>
        <v>-39778.89849</v>
      </c>
      <c r="AJ234" s="81">
        <f t="shared" si="19"/>
        <v>-15778.89849</v>
      </c>
      <c r="AK234" s="82">
        <f t="shared" si="20"/>
        <v>-15778.89849</v>
      </c>
      <c r="AL234" s="82">
        <f t="shared" si="21"/>
        <v>-21778.89849</v>
      </c>
      <c r="AM234" s="82">
        <f t="shared" si="22"/>
        <v>-63008.26109</v>
      </c>
      <c r="AN234" s="83">
        <f t="shared" si="23"/>
        <v>-39008.26109</v>
      </c>
      <c r="AO234" s="82">
        <f t="shared" si="24"/>
        <v>-39008.26109</v>
      </c>
      <c r="AP234" s="82">
        <f t="shared" si="25"/>
        <v>-45008.26109</v>
      </c>
      <c r="AQ234" s="13"/>
    </row>
    <row r="235" ht="15.75" customHeight="1">
      <c r="A235" s="23" t="s">
        <v>366</v>
      </c>
      <c r="B235" s="23" t="s">
        <v>363</v>
      </c>
      <c r="C235" s="23" t="s">
        <v>43</v>
      </c>
      <c r="D235" s="24">
        <v>1.0</v>
      </c>
      <c r="E235" s="24">
        <v>3200.0</v>
      </c>
      <c r="F235" s="24">
        <f t="shared" si="1"/>
        <v>0.973</v>
      </c>
      <c r="G235" s="6">
        <f t="shared" si="2"/>
        <v>37363.2</v>
      </c>
      <c r="H235" s="24">
        <v>251.0</v>
      </c>
      <c r="I235" s="24">
        <v>0.6274</v>
      </c>
      <c r="J235" s="24">
        <v>94.0</v>
      </c>
      <c r="K235" s="24">
        <v>528.0</v>
      </c>
      <c r="L235" s="1">
        <f t="shared" si="3"/>
        <v>434</v>
      </c>
      <c r="M235" s="1">
        <f t="shared" si="4"/>
        <v>157</v>
      </c>
      <c r="N235" s="1">
        <f t="shared" si="5"/>
        <v>0.3894009217</v>
      </c>
      <c r="O235" s="24">
        <v>0.6274</v>
      </c>
      <c r="T235" s="8"/>
      <c r="U235" s="24">
        <v>94.0</v>
      </c>
      <c r="V235" s="1">
        <f t="shared" si="6"/>
        <v>542.5</v>
      </c>
      <c r="W235" s="26">
        <f t="shared" si="7"/>
        <v>39.75</v>
      </c>
      <c r="X235" s="75">
        <f t="shared" si="8"/>
        <v>-342.7470306</v>
      </c>
      <c r="Y235" s="76">
        <f t="shared" si="9"/>
        <v>311.4156242</v>
      </c>
      <c r="Z235" s="77">
        <f t="shared" si="10"/>
        <v>311.4156242</v>
      </c>
      <c r="AA235" s="78">
        <f t="shared" si="11"/>
        <v>0.5007661276</v>
      </c>
      <c r="AB235" s="1">
        <f t="shared" si="12"/>
        <v>0.4542936866</v>
      </c>
      <c r="AC235" s="1">
        <f t="shared" si="13"/>
        <v>51638.06548</v>
      </c>
      <c r="AD235" s="8">
        <f t="shared" si="14"/>
        <v>30982.83929</v>
      </c>
      <c r="AE235" s="75">
        <f t="shared" si="15"/>
        <v>37363.2</v>
      </c>
      <c r="AF235" s="1">
        <f t="shared" si="16"/>
        <v>-6380.360712</v>
      </c>
      <c r="AG235" s="6"/>
      <c r="AH235" s="80">
        <f t="shared" si="17"/>
        <v>5527.239854</v>
      </c>
      <c r="AI235" s="81">
        <f t="shared" si="18"/>
        <v>-39127.23985</v>
      </c>
      <c r="AJ235" s="81">
        <f t="shared" si="19"/>
        <v>-15127.23985</v>
      </c>
      <c r="AK235" s="82">
        <f t="shared" si="20"/>
        <v>-15127.23985</v>
      </c>
      <c r="AL235" s="82">
        <f t="shared" si="21"/>
        <v>-21127.23985</v>
      </c>
      <c r="AM235" s="82">
        <f t="shared" si="22"/>
        <v>-45507.60057</v>
      </c>
      <c r="AN235" s="83">
        <f t="shared" si="23"/>
        <v>-21507.60057</v>
      </c>
      <c r="AO235" s="82">
        <f t="shared" si="24"/>
        <v>-21507.60057</v>
      </c>
      <c r="AP235" s="82">
        <f t="shared" si="25"/>
        <v>-27507.60057</v>
      </c>
      <c r="AQ235" s="13"/>
    </row>
    <row r="236" ht="15.75" customHeight="1">
      <c r="A236" s="23" t="s">
        <v>367</v>
      </c>
      <c r="B236" s="23" t="s">
        <v>368</v>
      </c>
      <c r="C236" s="23" t="s">
        <v>43</v>
      </c>
      <c r="D236" s="24">
        <v>2.0</v>
      </c>
      <c r="E236" s="24">
        <v>3500.0</v>
      </c>
      <c r="F236" s="24">
        <f t="shared" si="1"/>
        <v>0.973</v>
      </c>
      <c r="G236" s="6">
        <f t="shared" si="2"/>
        <v>40866</v>
      </c>
      <c r="H236" s="24">
        <v>343.0</v>
      </c>
      <c r="I236" s="24">
        <v>0.3973</v>
      </c>
      <c r="J236" s="24">
        <v>194.0</v>
      </c>
      <c r="K236" s="24">
        <v>471.0</v>
      </c>
      <c r="L236" s="1">
        <f t="shared" si="3"/>
        <v>277</v>
      </c>
      <c r="M236" s="1">
        <f t="shared" si="4"/>
        <v>149</v>
      </c>
      <c r="N236" s="1">
        <f t="shared" si="5"/>
        <v>0.5303249097</v>
      </c>
      <c r="O236" s="24">
        <v>0.3973</v>
      </c>
      <c r="T236" s="8"/>
      <c r="U236" s="24">
        <v>194.0</v>
      </c>
      <c r="V236" s="1">
        <f t="shared" si="6"/>
        <v>346.25</v>
      </c>
      <c r="W236" s="26">
        <f t="shared" si="7"/>
        <v>159.375</v>
      </c>
      <c r="X236" s="75">
        <f t="shared" si="8"/>
        <v>-218.7578974</v>
      </c>
      <c r="Y236" s="76">
        <f t="shared" si="9"/>
        <v>265.7629675</v>
      </c>
      <c r="Z236" s="77">
        <f t="shared" si="10"/>
        <v>265.7629675</v>
      </c>
      <c r="AA236" s="78">
        <f t="shared" si="11"/>
        <v>0.3072576679</v>
      </c>
      <c r="AB236" s="1">
        <f t="shared" si="12"/>
        <v>0.6074362816</v>
      </c>
      <c r="AC236" s="1">
        <f t="shared" si="13"/>
        <v>58923.4351</v>
      </c>
      <c r="AD236" s="8">
        <f t="shared" si="14"/>
        <v>35354.06106</v>
      </c>
      <c r="AE236" s="75">
        <f t="shared" si="15"/>
        <v>40866</v>
      </c>
      <c r="AF236" s="1">
        <f t="shared" si="16"/>
        <v>-5511.938938</v>
      </c>
      <c r="AG236" s="6"/>
      <c r="AH236" s="80">
        <f t="shared" si="17"/>
        <v>7390.474759</v>
      </c>
      <c r="AI236" s="81">
        <f t="shared" si="18"/>
        <v>-40990.47476</v>
      </c>
      <c r="AJ236" s="81">
        <f t="shared" si="19"/>
        <v>-16990.47476</v>
      </c>
      <c r="AK236" s="82">
        <f t="shared" si="20"/>
        <v>-16990.47476</v>
      </c>
      <c r="AL236" s="82">
        <f t="shared" si="21"/>
        <v>-22990.47476</v>
      </c>
      <c r="AM236" s="82">
        <f t="shared" si="22"/>
        <v>-46502.4137</v>
      </c>
      <c r="AN236" s="83">
        <f t="shared" si="23"/>
        <v>-22502.4137</v>
      </c>
      <c r="AO236" s="82">
        <f t="shared" si="24"/>
        <v>-22502.4137</v>
      </c>
      <c r="AP236" s="82">
        <f t="shared" si="25"/>
        <v>-28502.4137</v>
      </c>
      <c r="AQ236" s="13"/>
    </row>
    <row r="237" ht="15.75" customHeight="1">
      <c r="A237" s="23" t="s">
        <v>369</v>
      </c>
      <c r="B237" s="23" t="s">
        <v>45</v>
      </c>
      <c r="C237" s="23" t="s">
        <v>43</v>
      </c>
      <c r="D237" s="24">
        <v>1.0</v>
      </c>
      <c r="E237" s="24">
        <v>965.0</v>
      </c>
      <c r="F237" s="24">
        <f t="shared" si="1"/>
        <v>0.973</v>
      </c>
      <c r="G237" s="6">
        <f t="shared" si="2"/>
        <v>11267.34</v>
      </c>
      <c r="H237" s="24">
        <v>125.0</v>
      </c>
      <c r="I237" s="24">
        <v>0.3753</v>
      </c>
      <c r="J237" s="24">
        <v>50.0</v>
      </c>
      <c r="K237" s="24">
        <v>174.0</v>
      </c>
      <c r="L237" s="1">
        <f t="shared" si="3"/>
        <v>124</v>
      </c>
      <c r="M237" s="1">
        <f t="shared" si="4"/>
        <v>75</v>
      </c>
      <c r="N237" s="1">
        <f t="shared" si="5"/>
        <v>0.5838709677</v>
      </c>
      <c r="O237" s="24">
        <v>0.3753</v>
      </c>
      <c r="T237" s="8"/>
      <c r="U237" s="24">
        <v>50.0</v>
      </c>
      <c r="V237" s="1">
        <f t="shared" si="6"/>
        <v>155</v>
      </c>
      <c r="W237" s="26">
        <f t="shared" si="7"/>
        <v>34.5</v>
      </c>
      <c r="X237" s="75">
        <f t="shared" si="8"/>
        <v>-97.92772302</v>
      </c>
      <c r="Y237" s="76">
        <f t="shared" si="9"/>
        <v>100.5473212</v>
      </c>
      <c r="Z237" s="77">
        <f t="shared" si="10"/>
        <v>100.5473212</v>
      </c>
      <c r="AA237" s="78">
        <f t="shared" si="11"/>
        <v>0.4261117497</v>
      </c>
      <c r="AB237" s="1">
        <f t="shared" si="12"/>
        <v>0.5133751613</v>
      </c>
      <c r="AC237" s="1">
        <f t="shared" si="13"/>
        <v>18840.75149</v>
      </c>
      <c r="AD237" s="8">
        <f t="shared" si="14"/>
        <v>11304.4509</v>
      </c>
      <c r="AE237" s="75">
        <f t="shared" si="15"/>
        <v>11267.34</v>
      </c>
      <c r="AF237" s="1">
        <f t="shared" si="16"/>
        <v>37.11089553</v>
      </c>
      <c r="AG237" s="6"/>
      <c r="AH237" s="80">
        <f t="shared" si="17"/>
        <v>6246.064462</v>
      </c>
      <c r="AI237" s="81">
        <f t="shared" si="18"/>
        <v>-39846.06446</v>
      </c>
      <c r="AJ237" s="81">
        <f t="shared" si="19"/>
        <v>-15846.06446</v>
      </c>
      <c r="AK237" s="82">
        <f t="shared" si="20"/>
        <v>-15846.06446</v>
      </c>
      <c r="AL237" s="82">
        <f t="shared" si="21"/>
        <v>-21846.06446</v>
      </c>
      <c r="AM237" s="82">
        <f t="shared" si="22"/>
        <v>-39808.95357</v>
      </c>
      <c r="AN237" s="83">
        <f t="shared" si="23"/>
        <v>-15808.95357</v>
      </c>
      <c r="AO237" s="82">
        <f t="shared" si="24"/>
        <v>-15808.95357</v>
      </c>
      <c r="AP237" s="82">
        <f t="shared" si="25"/>
        <v>-21808.95357</v>
      </c>
      <c r="AQ237" s="13"/>
    </row>
    <row r="238" ht="15.75" customHeight="1">
      <c r="A238" s="23" t="s">
        <v>370</v>
      </c>
      <c r="B238" s="23" t="s">
        <v>368</v>
      </c>
      <c r="C238" s="23" t="s">
        <v>52</v>
      </c>
      <c r="D238" s="24">
        <v>1.0</v>
      </c>
      <c r="E238" s="24">
        <v>3200.0</v>
      </c>
      <c r="F238" s="24">
        <f t="shared" si="1"/>
        <v>0.973</v>
      </c>
      <c r="G238" s="6">
        <f t="shared" si="2"/>
        <v>37363.2</v>
      </c>
      <c r="H238" s="24">
        <v>251.0</v>
      </c>
      <c r="I238" s="24">
        <v>0.3342</v>
      </c>
      <c r="J238" s="24">
        <v>138.0</v>
      </c>
      <c r="K238" s="24">
        <v>485.0</v>
      </c>
      <c r="L238" s="1">
        <f t="shared" si="3"/>
        <v>347</v>
      </c>
      <c r="M238" s="1">
        <f t="shared" si="4"/>
        <v>113</v>
      </c>
      <c r="N238" s="1">
        <f t="shared" si="5"/>
        <v>0.360518732</v>
      </c>
      <c r="O238" s="24">
        <v>0.3342</v>
      </c>
      <c r="T238" s="8"/>
      <c r="U238" s="24">
        <v>138.0</v>
      </c>
      <c r="V238" s="1">
        <f t="shared" si="6"/>
        <v>433.75</v>
      </c>
      <c r="W238" s="26">
        <f t="shared" si="7"/>
        <v>94.625</v>
      </c>
      <c r="X238" s="75">
        <f t="shared" si="8"/>
        <v>-274.0396765</v>
      </c>
      <c r="Y238" s="76">
        <f t="shared" si="9"/>
        <v>280.4106489</v>
      </c>
      <c r="Z238" s="77">
        <f t="shared" si="10"/>
        <v>280.4106489</v>
      </c>
      <c r="AA238" s="78">
        <f t="shared" si="11"/>
        <v>0.4283242625</v>
      </c>
      <c r="AB238" s="1">
        <f t="shared" si="12"/>
        <v>0.5116241787</v>
      </c>
      <c r="AC238" s="1">
        <f t="shared" si="13"/>
        <v>52364.67679</v>
      </c>
      <c r="AD238" s="8">
        <f t="shared" si="14"/>
        <v>31418.80607</v>
      </c>
      <c r="AE238" s="75">
        <f t="shared" si="15"/>
        <v>37363.2</v>
      </c>
      <c r="AF238" s="1">
        <f t="shared" si="16"/>
        <v>-5944.393928</v>
      </c>
      <c r="AG238" s="6"/>
      <c r="AH238" s="80">
        <f t="shared" si="17"/>
        <v>6224.760841</v>
      </c>
      <c r="AI238" s="81">
        <f t="shared" si="18"/>
        <v>-39824.76084</v>
      </c>
      <c r="AJ238" s="81">
        <f t="shared" si="19"/>
        <v>-15824.76084</v>
      </c>
      <c r="AK238" s="82">
        <f t="shared" si="20"/>
        <v>-15824.76084</v>
      </c>
      <c r="AL238" s="82">
        <f t="shared" si="21"/>
        <v>-21824.76084</v>
      </c>
      <c r="AM238" s="82">
        <f t="shared" si="22"/>
        <v>-45769.15477</v>
      </c>
      <c r="AN238" s="83">
        <f t="shared" si="23"/>
        <v>-21769.15477</v>
      </c>
      <c r="AO238" s="82">
        <f t="shared" si="24"/>
        <v>-21769.15477</v>
      </c>
      <c r="AP238" s="82">
        <f t="shared" si="25"/>
        <v>-27769.15477</v>
      </c>
      <c r="AQ238" s="13"/>
    </row>
    <row r="239" ht="15.75" customHeight="1">
      <c r="A239" s="23" t="s">
        <v>371</v>
      </c>
      <c r="B239" s="23" t="s">
        <v>368</v>
      </c>
      <c r="C239" s="23" t="s">
        <v>52</v>
      </c>
      <c r="D239" s="24">
        <v>2.0</v>
      </c>
      <c r="E239" s="24">
        <v>3500.0</v>
      </c>
      <c r="F239" s="24">
        <f t="shared" si="1"/>
        <v>0.973</v>
      </c>
      <c r="G239" s="6">
        <f t="shared" si="2"/>
        <v>40866</v>
      </c>
      <c r="H239" s="24">
        <v>404.0</v>
      </c>
      <c r="I239" s="24">
        <v>0.3616</v>
      </c>
      <c r="J239" s="24">
        <v>152.0</v>
      </c>
      <c r="K239" s="24">
        <v>547.0</v>
      </c>
      <c r="L239" s="1">
        <f t="shared" si="3"/>
        <v>395</v>
      </c>
      <c r="M239" s="1">
        <f t="shared" si="4"/>
        <v>252</v>
      </c>
      <c r="N239" s="1">
        <f t="shared" si="5"/>
        <v>0.6103797468</v>
      </c>
      <c r="O239" s="24">
        <v>0.3616</v>
      </c>
      <c r="T239" s="8"/>
      <c r="U239" s="24">
        <v>152.0</v>
      </c>
      <c r="V239" s="1">
        <f t="shared" si="6"/>
        <v>493.75</v>
      </c>
      <c r="W239" s="26">
        <f t="shared" si="7"/>
        <v>102.625</v>
      </c>
      <c r="X239" s="75">
        <f t="shared" si="8"/>
        <v>-311.9471822</v>
      </c>
      <c r="Y239" s="76">
        <f t="shared" si="9"/>
        <v>316.6547732</v>
      </c>
      <c r="Z239" s="77">
        <f t="shared" si="10"/>
        <v>316.6547732</v>
      </c>
      <c r="AA239" s="78">
        <f t="shared" si="11"/>
        <v>0.4334780216</v>
      </c>
      <c r="AB239" s="1">
        <f t="shared" si="12"/>
        <v>0.5075454937</v>
      </c>
      <c r="AC239" s="1">
        <f t="shared" si="13"/>
        <v>58661.59666</v>
      </c>
      <c r="AD239" s="8">
        <f t="shared" si="14"/>
        <v>35196.958</v>
      </c>
      <c r="AE239" s="75">
        <f t="shared" si="15"/>
        <v>40866</v>
      </c>
      <c r="AF239" s="1">
        <f t="shared" si="16"/>
        <v>-5669.042004</v>
      </c>
      <c r="AG239" s="6"/>
      <c r="AH239" s="80">
        <f t="shared" si="17"/>
        <v>6175.13684</v>
      </c>
      <c r="AI239" s="81">
        <f t="shared" si="18"/>
        <v>-39775.13684</v>
      </c>
      <c r="AJ239" s="81">
        <f t="shared" si="19"/>
        <v>-15775.13684</v>
      </c>
      <c r="AK239" s="82">
        <f t="shared" si="20"/>
        <v>-15775.13684</v>
      </c>
      <c r="AL239" s="82">
        <f t="shared" si="21"/>
        <v>-21775.13684</v>
      </c>
      <c r="AM239" s="82">
        <f t="shared" si="22"/>
        <v>-45444.17884</v>
      </c>
      <c r="AN239" s="83">
        <f t="shared" si="23"/>
        <v>-21444.17884</v>
      </c>
      <c r="AO239" s="82">
        <f t="shared" si="24"/>
        <v>-21444.17884</v>
      </c>
      <c r="AP239" s="82">
        <f t="shared" si="25"/>
        <v>-27444.17884</v>
      </c>
      <c r="AQ239" s="13"/>
    </row>
    <row r="240" ht="15.75" customHeight="1">
      <c r="A240" s="23" t="s">
        <v>372</v>
      </c>
      <c r="B240" s="23" t="s">
        <v>368</v>
      </c>
      <c r="C240" s="23" t="s">
        <v>43</v>
      </c>
      <c r="D240" s="24">
        <v>1.0</v>
      </c>
      <c r="E240" s="24">
        <v>3000.0</v>
      </c>
      <c r="F240" s="24">
        <f t="shared" si="1"/>
        <v>0.973</v>
      </c>
      <c r="G240" s="6">
        <f t="shared" si="2"/>
        <v>35028</v>
      </c>
      <c r="H240" s="24">
        <v>161.0</v>
      </c>
      <c r="I240" s="24">
        <v>0.2658</v>
      </c>
      <c r="J240" s="24">
        <v>77.0</v>
      </c>
      <c r="K240" s="24">
        <v>432.0</v>
      </c>
      <c r="L240" s="1">
        <f t="shared" si="3"/>
        <v>355</v>
      </c>
      <c r="M240" s="1">
        <f t="shared" si="4"/>
        <v>84</v>
      </c>
      <c r="N240" s="1">
        <f t="shared" si="5"/>
        <v>0.2892957746</v>
      </c>
      <c r="O240" s="24">
        <v>0.2658</v>
      </c>
      <c r="T240" s="8"/>
      <c r="U240" s="24">
        <v>77.0</v>
      </c>
      <c r="V240" s="1">
        <f t="shared" si="6"/>
        <v>443.75</v>
      </c>
      <c r="W240" s="26">
        <f t="shared" si="7"/>
        <v>32.625</v>
      </c>
      <c r="X240" s="75">
        <f t="shared" si="8"/>
        <v>-280.3575941</v>
      </c>
      <c r="Y240" s="76">
        <f t="shared" si="9"/>
        <v>254.7846696</v>
      </c>
      <c r="Z240" s="77">
        <f t="shared" si="10"/>
        <v>254.7846696</v>
      </c>
      <c r="AA240" s="78">
        <f t="shared" si="11"/>
        <v>0.5006415089</v>
      </c>
      <c r="AB240" s="1">
        <f t="shared" si="12"/>
        <v>0.4543923099</v>
      </c>
      <c r="AC240" s="1">
        <f t="shared" si="13"/>
        <v>42256.851</v>
      </c>
      <c r="AD240" s="8">
        <f t="shared" si="14"/>
        <v>25354.1106</v>
      </c>
      <c r="AE240" s="75">
        <f t="shared" si="15"/>
        <v>35028</v>
      </c>
      <c r="AF240" s="1">
        <f t="shared" si="16"/>
        <v>-9673.889399</v>
      </c>
      <c r="AG240" s="6"/>
      <c r="AH240" s="80">
        <f t="shared" si="17"/>
        <v>5528.43977</v>
      </c>
      <c r="AI240" s="81">
        <f t="shared" si="18"/>
        <v>-39128.43977</v>
      </c>
      <c r="AJ240" s="81">
        <f t="shared" si="19"/>
        <v>-15128.43977</v>
      </c>
      <c r="AK240" s="82">
        <f t="shared" si="20"/>
        <v>-15128.43977</v>
      </c>
      <c r="AL240" s="82">
        <f t="shared" si="21"/>
        <v>-21128.43977</v>
      </c>
      <c r="AM240" s="82">
        <f t="shared" si="22"/>
        <v>-48802.32917</v>
      </c>
      <c r="AN240" s="83">
        <f t="shared" si="23"/>
        <v>-24802.32917</v>
      </c>
      <c r="AO240" s="82">
        <f t="shared" si="24"/>
        <v>-24802.32917</v>
      </c>
      <c r="AP240" s="82">
        <f t="shared" si="25"/>
        <v>-30802.32917</v>
      </c>
      <c r="AQ240" s="13"/>
    </row>
    <row r="241" ht="15.75" customHeight="1">
      <c r="A241" s="23" t="s">
        <v>373</v>
      </c>
      <c r="B241" s="23" t="s">
        <v>374</v>
      </c>
      <c r="C241" s="23" t="s">
        <v>43</v>
      </c>
      <c r="D241" s="24">
        <v>1.0</v>
      </c>
      <c r="E241" s="24">
        <v>2600.0</v>
      </c>
      <c r="F241" s="24">
        <f t="shared" si="1"/>
        <v>0.973</v>
      </c>
      <c r="G241" s="6">
        <f t="shared" si="2"/>
        <v>30357.6</v>
      </c>
      <c r="H241" s="24">
        <v>408.0</v>
      </c>
      <c r="I241" s="24">
        <v>0.3863</v>
      </c>
      <c r="J241" s="24">
        <v>100.0</v>
      </c>
      <c r="K241" s="24">
        <v>565.0</v>
      </c>
      <c r="L241" s="1">
        <f t="shared" si="3"/>
        <v>465</v>
      </c>
      <c r="M241" s="1">
        <f t="shared" si="4"/>
        <v>308</v>
      </c>
      <c r="N241" s="1">
        <f t="shared" si="5"/>
        <v>0.6298924731</v>
      </c>
      <c r="O241" s="24">
        <v>0.3863</v>
      </c>
      <c r="T241" s="8"/>
      <c r="U241" s="24">
        <v>100.0</v>
      </c>
      <c r="V241" s="1">
        <f t="shared" si="6"/>
        <v>581.25</v>
      </c>
      <c r="W241" s="26">
        <f t="shared" si="7"/>
        <v>41.875</v>
      </c>
      <c r="X241" s="75">
        <f t="shared" si="8"/>
        <v>-367.2289613</v>
      </c>
      <c r="Y241" s="76">
        <f t="shared" si="9"/>
        <v>333.3024545</v>
      </c>
      <c r="Z241" s="77">
        <f t="shared" si="10"/>
        <v>333.3024545</v>
      </c>
      <c r="AA241" s="78">
        <f t="shared" si="11"/>
        <v>0.5013805669</v>
      </c>
      <c r="AB241" s="1">
        <f t="shared" si="12"/>
        <v>0.4538074194</v>
      </c>
      <c r="AC241" s="1">
        <f t="shared" si="13"/>
        <v>55208.12126</v>
      </c>
      <c r="AD241" s="8">
        <f t="shared" si="14"/>
        <v>33124.87276</v>
      </c>
      <c r="AE241" s="75">
        <f t="shared" si="15"/>
        <v>30357.6</v>
      </c>
      <c r="AF241" s="1">
        <f t="shared" si="16"/>
        <v>2767.272757</v>
      </c>
      <c r="AG241" s="6"/>
      <c r="AH241" s="80">
        <f t="shared" si="17"/>
        <v>5521.323602</v>
      </c>
      <c r="AI241" s="81">
        <f t="shared" si="18"/>
        <v>-39121.3236</v>
      </c>
      <c r="AJ241" s="81">
        <f t="shared" si="19"/>
        <v>-15121.3236</v>
      </c>
      <c r="AK241" s="82">
        <f t="shared" si="20"/>
        <v>-15121.3236</v>
      </c>
      <c r="AL241" s="82">
        <f t="shared" si="21"/>
        <v>-21121.3236</v>
      </c>
      <c r="AM241" s="82">
        <f t="shared" si="22"/>
        <v>-36354.05084</v>
      </c>
      <c r="AN241" s="83">
        <f t="shared" si="23"/>
        <v>-12354.05084</v>
      </c>
      <c r="AO241" s="82">
        <f t="shared" si="24"/>
        <v>-12354.05084</v>
      </c>
      <c r="AP241" s="82">
        <f t="shared" si="25"/>
        <v>-18354.05084</v>
      </c>
      <c r="AQ241" s="13"/>
    </row>
    <row r="242" ht="15.75" customHeight="1">
      <c r="A242" s="23" t="s">
        <v>375</v>
      </c>
      <c r="B242" s="23" t="s">
        <v>374</v>
      </c>
      <c r="C242" s="23" t="s">
        <v>43</v>
      </c>
      <c r="D242" s="24">
        <v>2.0</v>
      </c>
      <c r="E242" s="24">
        <v>4000.0</v>
      </c>
      <c r="F242" s="24">
        <f t="shared" si="1"/>
        <v>0.973</v>
      </c>
      <c r="G242" s="6">
        <f t="shared" si="2"/>
        <v>46704</v>
      </c>
      <c r="H242" s="24">
        <v>284.0</v>
      </c>
      <c r="I242" s="24">
        <v>0.3151</v>
      </c>
      <c r="J242" s="24">
        <v>204.0</v>
      </c>
      <c r="K242" s="24">
        <v>494.0</v>
      </c>
      <c r="L242" s="1">
        <f t="shared" si="3"/>
        <v>290</v>
      </c>
      <c r="M242" s="1">
        <f t="shared" si="4"/>
        <v>80</v>
      </c>
      <c r="N242" s="1">
        <f t="shared" si="5"/>
        <v>0.3206896552</v>
      </c>
      <c r="O242" s="24">
        <v>0.3151</v>
      </c>
      <c r="T242" s="8"/>
      <c r="U242" s="24">
        <v>204.0</v>
      </c>
      <c r="V242" s="1">
        <f t="shared" si="6"/>
        <v>362.5</v>
      </c>
      <c r="W242" s="26">
        <f t="shared" si="7"/>
        <v>167.75</v>
      </c>
      <c r="X242" s="75">
        <f t="shared" si="8"/>
        <v>-229.0245135</v>
      </c>
      <c r="Y242" s="76">
        <f t="shared" si="9"/>
        <v>278.6832512</v>
      </c>
      <c r="Z242" s="77">
        <f t="shared" si="10"/>
        <v>278.6832512</v>
      </c>
      <c r="AA242" s="78">
        <f t="shared" si="11"/>
        <v>0.3060227619</v>
      </c>
      <c r="AB242" s="1">
        <f t="shared" si="12"/>
        <v>0.6084135862</v>
      </c>
      <c r="AC242" s="1">
        <f t="shared" si="13"/>
        <v>61887.45684</v>
      </c>
      <c r="AD242" s="8">
        <f t="shared" si="14"/>
        <v>37132.47411</v>
      </c>
      <c r="AE242" s="75">
        <f t="shared" si="15"/>
        <v>46704</v>
      </c>
      <c r="AF242" s="1">
        <f t="shared" si="16"/>
        <v>-9571.525895</v>
      </c>
      <c r="AG242" s="6"/>
      <c r="AH242" s="80">
        <f t="shared" si="17"/>
        <v>7402.365299</v>
      </c>
      <c r="AI242" s="81">
        <f t="shared" si="18"/>
        <v>-41002.3653</v>
      </c>
      <c r="AJ242" s="81">
        <f t="shared" si="19"/>
        <v>-17002.3653</v>
      </c>
      <c r="AK242" s="82">
        <f t="shared" si="20"/>
        <v>-17002.3653</v>
      </c>
      <c r="AL242" s="82">
        <f t="shared" si="21"/>
        <v>-23002.3653</v>
      </c>
      <c r="AM242" s="82">
        <f t="shared" si="22"/>
        <v>-50573.89119</v>
      </c>
      <c r="AN242" s="83">
        <f t="shared" si="23"/>
        <v>-26573.89119</v>
      </c>
      <c r="AO242" s="82">
        <f t="shared" si="24"/>
        <v>-26573.89119</v>
      </c>
      <c r="AP242" s="82">
        <f t="shared" si="25"/>
        <v>-32573.89119</v>
      </c>
      <c r="AQ242" s="13"/>
    </row>
    <row r="243" ht="15.75" customHeight="1">
      <c r="A243" s="23" t="s">
        <v>376</v>
      </c>
      <c r="B243" s="23" t="s">
        <v>374</v>
      </c>
      <c r="C243" s="23" t="s">
        <v>52</v>
      </c>
      <c r="D243" s="24">
        <v>1.0</v>
      </c>
      <c r="E243" s="24">
        <v>4000.0</v>
      </c>
      <c r="F243" s="24">
        <f t="shared" si="1"/>
        <v>0.973</v>
      </c>
      <c r="G243" s="6">
        <f t="shared" si="2"/>
        <v>46704</v>
      </c>
      <c r="H243" s="24">
        <v>443.0</v>
      </c>
      <c r="I243" s="24">
        <v>0.5562</v>
      </c>
      <c r="J243" s="24">
        <v>257.0</v>
      </c>
      <c r="K243" s="24">
        <v>903.0</v>
      </c>
      <c r="L243" s="1">
        <f t="shared" si="3"/>
        <v>646</v>
      </c>
      <c r="M243" s="1">
        <f t="shared" si="4"/>
        <v>186</v>
      </c>
      <c r="N243" s="1">
        <f t="shared" si="5"/>
        <v>0.3303405573</v>
      </c>
      <c r="O243" s="24">
        <v>0.5562</v>
      </c>
      <c r="T243" s="8"/>
      <c r="U243" s="24">
        <v>257.0</v>
      </c>
      <c r="V243" s="1">
        <f t="shared" si="6"/>
        <v>807.5</v>
      </c>
      <c r="W243" s="26">
        <f t="shared" si="7"/>
        <v>176.25</v>
      </c>
      <c r="X243" s="75">
        <f t="shared" si="8"/>
        <v>-510.1718474</v>
      </c>
      <c r="Y243" s="76">
        <f t="shared" si="9"/>
        <v>522.0771734</v>
      </c>
      <c r="Z243" s="77">
        <f t="shared" si="10"/>
        <v>522.0771734</v>
      </c>
      <c r="AA243" s="78">
        <f t="shared" si="11"/>
        <v>0.4282689453</v>
      </c>
      <c r="AB243" s="1">
        <f t="shared" si="12"/>
        <v>0.5116679567</v>
      </c>
      <c r="AC243" s="1">
        <f t="shared" si="13"/>
        <v>97502.50859</v>
      </c>
      <c r="AD243" s="8">
        <f t="shared" si="14"/>
        <v>58501.50515</v>
      </c>
      <c r="AE243" s="75">
        <f t="shared" si="15"/>
        <v>46704</v>
      </c>
      <c r="AF243" s="1">
        <f t="shared" si="16"/>
        <v>11797.50515</v>
      </c>
      <c r="AG243" s="6"/>
      <c r="AH243" s="80">
        <f t="shared" si="17"/>
        <v>6225.293473</v>
      </c>
      <c r="AI243" s="81">
        <f t="shared" si="18"/>
        <v>-39825.29347</v>
      </c>
      <c r="AJ243" s="81">
        <f t="shared" si="19"/>
        <v>-15825.29347</v>
      </c>
      <c r="AK243" s="82">
        <f t="shared" si="20"/>
        <v>-15825.29347</v>
      </c>
      <c r="AL243" s="82">
        <f t="shared" si="21"/>
        <v>-21825.29347</v>
      </c>
      <c r="AM243" s="82">
        <f t="shared" si="22"/>
        <v>-28027.78832</v>
      </c>
      <c r="AN243" s="83">
        <f t="shared" si="23"/>
        <v>-4027.788321</v>
      </c>
      <c r="AO243" s="82">
        <f t="shared" si="24"/>
        <v>-4027.788321</v>
      </c>
      <c r="AP243" s="82">
        <f t="shared" si="25"/>
        <v>-10027.78832</v>
      </c>
      <c r="AQ243" s="13"/>
    </row>
    <row r="244" ht="15.75" customHeight="1">
      <c r="A244" s="23" t="s">
        <v>377</v>
      </c>
      <c r="B244" s="23" t="s">
        <v>374</v>
      </c>
      <c r="C244" s="23" t="s">
        <v>52</v>
      </c>
      <c r="D244" s="24">
        <v>2.0</v>
      </c>
      <c r="E244" s="24">
        <v>5100.0</v>
      </c>
      <c r="F244" s="24">
        <f t="shared" si="1"/>
        <v>0.973</v>
      </c>
      <c r="G244" s="6">
        <f t="shared" si="2"/>
        <v>59547.6</v>
      </c>
      <c r="H244" s="24">
        <v>718.0</v>
      </c>
      <c r="I244" s="24">
        <v>0.4493</v>
      </c>
      <c r="J244" s="24">
        <v>256.0</v>
      </c>
      <c r="K244" s="24">
        <v>916.0</v>
      </c>
      <c r="L244" s="1">
        <f t="shared" si="3"/>
        <v>660</v>
      </c>
      <c r="M244" s="1">
        <f t="shared" si="4"/>
        <v>462</v>
      </c>
      <c r="N244" s="1">
        <f t="shared" si="5"/>
        <v>0.66</v>
      </c>
      <c r="O244" s="24">
        <v>0.4493</v>
      </c>
      <c r="T244" s="8"/>
      <c r="U244" s="24">
        <v>256.0</v>
      </c>
      <c r="V244" s="1">
        <f t="shared" si="6"/>
        <v>825</v>
      </c>
      <c r="W244" s="26">
        <f t="shared" si="7"/>
        <v>173.5</v>
      </c>
      <c r="X244" s="75">
        <f t="shared" si="8"/>
        <v>-521.2282032</v>
      </c>
      <c r="Y244" s="76">
        <f t="shared" si="9"/>
        <v>530.1067096</v>
      </c>
      <c r="Z244" s="77">
        <f t="shared" si="10"/>
        <v>530.1067096</v>
      </c>
      <c r="AA244" s="78">
        <f t="shared" si="11"/>
        <v>0.4322505571</v>
      </c>
      <c r="AB244" s="1">
        <f t="shared" si="12"/>
        <v>0.5085169091</v>
      </c>
      <c r="AC244" s="1">
        <f t="shared" si="13"/>
        <v>98392.4023</v>
      </c>
      <c r="AD244" s="8">
        <f t="shared" si="14"/>
        <v>59035.44138</v>
      </c>
      <c r="AE244" s="75">
        <f t="shared" si="15"/>
        <v>59547.6</v>
      </c>
      <c r="AF244" s="1">
        <f t="shared" si="16"/>
        <v>-512.1586224</v>
      </c>
      <c r="AG244" s="6"/>
      <c r="AH244" s="80">
        <f t="shared" si="17"/>
        <v>6186.955727</v>
      </c>
      <c r="AI244" s="81">
        <f t="shared" si="18"/>
        <v>-39786.95573</v>
      </c>
      <c r="AJ244" s="81">
        <f t="shared" si="19"/>
        <v>-15786.95573</v>
      </c>
      <c r="AK244" s="82">
        <f t="shared" si="20"/>
        <v>-15786.95573</v>
      </c>
      <c r="AL244" s="82">
        <f t="shared" si="21"/>
        <v>-21786.95573</v>
      </c>
      <c r="AM244" s="82">
        <f t="shared" si="22"/>
        <v>-40299.11435</v>
      </c>
      <c r="AN244" s="83">
        <f t="shared" si="23"/>
        <v>-16299.11435</v>
      </c>
      <c r="AO244" s="82">
        <f t="shared" si="24"/>
        <v>-16299.11435</v>
      </c>
      <c r="AP244" s="82">
        <f t="shared" si="25"/>
        <v>-22299.11435</v>
      </c>
      <c r="AQ244" s="13"/>
    </row>
    <row r="245" ht="15.75" customHeight="1">
      <c r="A245" s="23" t="s">
        <v>378</v>
      </c>
      <c r="B245" s="23" t="s">
        <v>47</v>
      </c>
      <c r="C245" s="23" t="s">
        <v>43</v>
      </c>
      <c r="D245" s="24">
        <v>2.0</v>
      </c>
      <c r="E245" s="24">
        <v>5600.0</v>
      </c>
      <c r="F245" s="24">
        <f t="shared" si="1"/>
        <v>0.973</v>
      </c>
      <c r="G245" s="6">
        <f t="shared" si="2"/>
        <v>65385.6</v>
      </c>
      <c r="H245" s="24">
        <v>478.0</v>
      </c>
      <c r="I245" s="24">
        <v>0.3178</v>
      </c>
      <c r="J245" s="24">
        <v>265.0</v>
      </c>
      <c r="K245" s="24">
        <v>644.0</v>
      </c>
      <c r="L245" s="1">
        <f t="shared" si="3"/>
        <v>379</v>
      </c>
      <c r="M245" s="1">
        <f t="shared" si="4"/>
        <v>213</v>
      </c>
      <c r="N245" s="1">
        <f t="shared" si="5"/>
        <v>0.5496042216</v>
      </c>
      <c r="O245" s="24">
        <v>0.3178</v>
      </c>
      <c r="T245" s="8"/>
      <c r="U245" s="24">
        <v>265.0</v>
      </c>
      <c r="V245" s="1">
        <f t="shared" si="6"/>
        <v>473.75</v>
      </c>
      <c r="W245" s="26">
        <f t="shared" si="7"/>
        <v>217.625</v>
      </c>
      <c r="X245" s="75">
        <f t="shared" si="8"/>
        <v>-299.311347</v>
      </c>
      <c r="Y245" s="76">
        <f t="shared" si="9"/>
        <v>363.4067317</v>
      </c>
      <c r="Z245" s="77">
        <f t="shared" si="10"/>
        <v>363.4067317</v>
      </c>
      <c r="AA245" s="78">
        <f t="shared" si="11"/>
        <v>0.307718695</v>
      </c>
      <c r="AB245" s="1">
        <f t="shared" si="12"/>
        <v>0.6070714248</v>
      </c>
      <c r="AC245" s="1">
        <f t="shared" si="13"/>
        <v>80524.05248</v>
      </c>
      <c r="AD245" s="8">
        <f t="shared" si="14"/>
        <v>48314.43149</v>
      </c>
      <c r="AE245" s="75">
        <f t="shared" si="15"/>
        <v>65385.6</v>
      </c>
      <c r="AF245" s="1">
        <f t="shared" si="16"/>
        <v>-17071.16851</v>
      </c>
      <c r="AG245" s="6"/>
      <c r="AH245" s="80">
        <f t="shared" si="17"/>
        <v>7386.035668</v>
      </c>
      <c r="AI245" s="81">
        <f t="shared" si="18"/>
        <v>-40986.03567</v>
      </c>
      <c r="AJ245" s="81">
        <f t="shared" si="19"/>
        <v>-16986.03567</v>
      </c>
      <c r="AK245" s="82">
        <f t="shared" si="20"/>
        <v>-16986.03567</v>
      </c>
      <c r="AL245" s="82">
        <f t="shared" si="21"/>
        <v>-22986.03567</v>
      </c>
      <c r="AM245" s="82">
        <f t="shared" si="22"/>
        <v>-58057.20418</v>
      </c>
      <c r="AN245" s="83">
        <f t="shared" si="23"/>
        <v>-34057.20418</v>
      </c>
      <c r="AO245" s="82">
        <f t="shared" si="24"/>
        <v>-34057.20418</v>
      </c>
      <c r="AP245" s="82">
        <f t="shared" si="25"/>
        <v>-40057.20418</v>
      </c>
      <c r="AQ245" s="13"/>
    </row>
    <row r="246" ht="15.75" customHeight="1">
      <c r="A246" s="23" t="s">
        <v>379</v>
      </c>
      <c r="B246" s="23" t="s">
        <v>47</v>
      </c>
      <c r="C246" s="23" t="s">
        <v>52</v>
      </c>
      <c r="D246" s="24">
        <v>1.0</v>
      </c>
      <c r="E246" s="24">
        <v>5000.0</v>
      </c>
      <c r="F246" s="24">
        <f t="shared" si="1"/>
        <v>0.973</v>
      </c>
      <c r="G246" s="6">
        <f t="shared" si="2"/>
        <v>58380</v>
      </c>
      <c r="H246" s="24">
        <v>533.0</v>
      </c>
      <c r="I246" s="24">
        <v>0.5123</v>
      </c>
      <c r="J246" s="24">
        <v>236.0</v>
      </c>
      <c r="K246" s="24">
        <v>829.0</v>
      </c>
      <c r="L246" s="1">
        <f t="shared" si="3"/>
        <v>593</v>
      </c>
      <c r="M246" s="1">
        <f t="shared" si="4"/>
        <v>297</v>
      </c>
      <c r="N246" s="1">
        <f t="shared" si="5"/>
        <v>0.5006745363</v>
      </c>
      <c r="O246" s="24">
        <v>0.5123</v>
      </c>
      <c r="T246" s="8"/>
      <c r="U246" s="24">
        <v>236.0</v>
      </c>
      <c r="V246" s="1">
        <f t="shared" si="6"/>
        <v>741.25</v>
      </c>
      <c r="W246" s="26">
        <f t="shared" si="7"/>
        <v>161.875</v>
      </c>
      <c r="X246" s="75">
        <f t="shared" si="8"/>
        <v>-468.3156432</v>
      </c>
      <c r="Y246" s="76">
        <f t="shared" si="9"/>
        <v>479.2867861</v>
      </c>
      <c r="Z246" s="77">
        <f t="shared" si="10"/>
        <v>479.2867861</v>
      </c>
      <c r="AA246" s="78">
        <f t="shared" si="11"/>
        <v>0.4282115158</v>
      </c>
      <c r="AB246" s="1">
        <f t="shared" si="12"/>
        <v>0.5117134064</v>
      </c>
      <c r="AC246" s="1">
        <f t="shared" si="13"/>
        <v>89518.97799</v>
      </c>
      <c r="AD246" s="8">
        <f t="shared" si="14"/>
        <v>53711.38679</v>
      </c>
      <c r="AE246" s="75">
        <f t="shared" si="15"/>
        <v>58380</v>
      </c>
      <c r="AF246" s="1">
        <f t="shared" si="16"/>
        <v>-4668.613205</v>
      </c>
      <c r="AG246" s="6"/>
      <c r="AH246" s="80">
        <f t="shared" si="17"/>
        <v>6225.846445</v>
      </c>
      <c r="AI246" s="81">
        <f t="shared" si="18"/>
        <v>-39825.84644</v>
      </c>
      <c r="AJ246" s="81">
        <f t="shared" si="19"/>
        <v>-15825.84644</v>
      </c>
      <c r="AK246" s="82">
        <f t="shared" si="20"/>
        <v>-15825.84644</v>
      </c>
      <c r="AL246" s="82">
        <f t="shared" si="21"/>
        <v>-21825.84644</v>
      </c>
      <c r="AM246" s="82">
        <f t="shared" si="22"/>
        <v>-44494.45965</v>
      </c>
      <c r="AN246" s="83">
        <f t="shared" si="23"/>
        <v>-20494.45965</v>
      </c>
      <c r="AO246" s="82">
        <f t="shared" si="24"/>
        <v>-20494.45965</v>
      </c>
      <c r="AP246" s="82">
        <f t="shared" si="25"/>
        <v>-26494.45965</v>
      </c>
      <c r="AQ246" s="13"/>
    </row>
    <row r="247" ht="15.75" customHeight="1">
      <c r="A247" s="23" t="s">
        <v>380</v>
      </c>
      <c r="B247" s="23" t="s">
        <v>47</v>
      </c>
      <c r="C247" s="23" t="s">
        <v>52</v>
      </c>
      <c r="D247" s="24">
        <v>2.0</v>
      </c>
      <c r="E247" s="24">
        <v>6000.0</v>
      </c>
      <c r="F247" s="24">
        <f t="shared" si="1"/>
        <v>0.973</v>
      </c>
      <c r="G247" s="6">
        <f t="shared" si="2"/>
        <v>70056</v>
      </c>
      <c r="H247" s="24">
        <v>566.0</v>
      </c>
      <c r="I247" s="24">
        <v>0.3699</v>
      </c>
      <c r="J247" s="24">
        <v>244.0</v>
      </c>
      <c r="K247" s="24">
        <v>872.0</v>
      </c>
      <c r="L247" s="1">
        <f t="shared" si="3"/>
        <v>628</v>
      </c>
      <c r="M247" s="1">
        <f t="shared" si="4"/>
        <v>322</v>
      </c>
      <c r="N247" s="1">
        <f t="shared" si="5"/>
        <v>0.5101910828</v>
      </c>
      <c r="O247" s="24">
        <v>0.3699</v>
      </c>
      <c r="T247" s="8"/>
      <c r="U247" s="24">
        <v>244.0</v>
      </c>
      <c r="V247" s="1">
        <f t="shared" si="6"/>
        <v>785</v>
      </c>
      <c r="W247" s="26">
        <f t="shared" si="7"/>
        <v>165.5</v>
      </c>
      <c r="X247" s="75">
        <f t="shared" si="8"/>
        <v>-495.9565327</v>
      </c>
      <c r="Y247" s="76">
        <f t="shared" si="9"/>
        <v>504.6106267</v>
      </c>
      <c r="Z247" s="77">
        <f t="shared" si="10"/>
        <v>504.6106267</v>
      </c>
      <c r="AA247" s="78">
        <f t="shared" si="11"/>
        <v>0.4319880595</v>
      </c>
      <c r="AB247" s="1">
        <f t="shared" si="12"/>
        <v>0.5087246497</v>
      </c>
      <c r="AC247" s="1">
        <f t="shared" si="13"/>
        <v>93698.37047</v>
      </c>
      <c r="AD247" s="8">
        <f t="shared" si="14"/>
        <v>56219.02228</v>
      </c>
      <c r="AE247" s="75">
        <f t="shared" si="15"/>
        <v>70056</v>
      </c>
      <c r="AF247" s="1">
        <f t="shared" si="16"/>
        <v>-13836.97772</v>
      </c>
      <c r="AG247" s="6"/>
      <c r="AH247" s="80">
        <f t="shared" si="17"/>
        <v>6189.483238</v>
      </c>
      <c r="AI247" s="81">
        <f t="shared" si="18"/>
        <v>-39789.48324</v>
      </c>
      <c r="AJ247" s="81">
        <f t="shared" si="19"/>
        <v>-15789.48324</v>
      </c>
      <c r="AK247" s="82">
        <f t="shared" si="20"/>
        <v>-15789.48324</v>
      </c>
      <c r="AL247" s="82">
        <f t="shared" si="21"/>
        <v>-21789.48324</v>
      </c>
      <c r="AM247" s="82">
        <f t="shared" si="22"/>
        <v>-53626.46095</v>
      </c>
      <c r="AN247" s="83">
        <f t="shared" si="23"/>
        <v>-29626.46095</v>
      </c>
      <c r="AO247" s="82">
        <f t="shared" si="24"/>
        <v>-29626.46095</v>
      </c>
      <c r="AP247" s="82">
        <f t="shared" si="25"/>
        <v>-35626.46095</v>
      </c>
      <c r="AQ247" s="13"/>
    </row>
    <row r="248" ht="15.75" customHeight="1">
      <c r="G248" s="6"/>
      <c r="K248" s="8"/>
      <c r="O248" s="8"/>
      <c r="T248" s="8"/>
      <c r="U248" s="6"/>
      <c r="AD248" s="8"/>
      <c r="AG248" s="6"/>
      <c r="AH248" s="80"/>
    </row>
    <row r="249" ht="15.75" customHeight="1">
      <c r="G249" s="6"/>
      <c r="K249" s="8"/>
      <c r="O249" s="8"/>
      <c r="T249" s="8"/>
      <c r="U249" s="6"/>
      <c r="AD249" s="8"/>
      <c r="AG249" s="6"/>
      <c r="AH249" s="80"/>
    </row>
    <row r="250" ht="15.75" customHeight="1">
      <c r="G250" s="6"/>
      <c r="K250" s="8"/>
      <c r="O250" s="8"/>
      <c r="T250" s="8"/>
      <c r="U250" s="6"/>
      <c r="AD250" s="8"/>
      <c r="AG250" s="6"/>
      <c r="AH250" s="80"/>
    </row>
    <row r="251" ht="15.75" customHeight="1">
      <c r="G251" s="6"/>
      <c r="K251" s="8"/>
      <c r="O251" s="8"/>
      <c r="T251" s="8"/>
      <c r="U251" s="6"/>
      <c r="AD251" s="8"/>
      <c r="AG251" s="6"/>
      <c r="AH251" s="80"/>
    </row>
    <row r="252" ht="15.75" customHeight="1">
      <c r="G252" s="6"/>
      <c r="K252" s="8"/>
      <c r="O252" s="8"/>
      <c r="T252" s="8"/>
      <c r="U252" s="6"/>
      <c r="AD252" s="8"/>
      <c r="AG252" s="6"/>
      <c r="AH252" s="80"/>
    </row>
    <row r="253" ht="15.75" customHeight="1">
      <c r="G253" s="6"/>
      <c r="K253" s="8"/>
      <c r="O253" s="8"/>
      <c r="T253" s="8"/>
      <c r="U253" s="6"/>
      <c r="AD253" s="8"/>
      <c r="AG253" s="6"/>
      <c r="AH253" s="80"/>
    </row>
    <row r="254" ht="15.75" customHeight="1">
      <c r="G254" s="6"/>
      <c r="K254" s="8"/>
      <c r="O254" s="8"/>
      <c r="T254" s="8"/>
      <c r="U254" s="6"/>
      <c r="AD254" s="8"/>
      <c r="AG254" s="6"/>
      <c r="AH254" s="80"/>
    </row>
    <row r="255" ht="15.75" customHeight="1">
      <c r="G255" s="6"/>
      <c r="K255" s="8"/>
      <c r="O255" s="8"/>
      <c r="T255" s="8"/>
      <c r="U255" s="6"/>
      <c r="AD255" s="8"/>
      <c r="AG255" s="6"/>
      <c r="AH255" s="80"/>
    </row>
    <row r="256" ht="15.75" customHeight="1">
      <c r="G256" s="6"/>
      <c r="K256" s="8"/>
      <c r="O256" s="8"/>
      <c r="T256" s="8"/>
      <c r="U256" s="6"/>
      <c r="AD256" s="8"/>
      <c r="AG256" s="6"/>
      <c r="AH256" s="80"/>
    </row>
    <row r="257" ht="15.75" customHeight="1">
      <c r="G257" s="6"/>
      <c r="K257" s="8"/>
      <c r="O257" s="8"/>
      <c r="T257" s="8"/>
      <c r="U257" s="6"/>
      <c r="AD257" s="8"/>
      <c r="AG257" s="6"/>
      <c r="AH257" s="80"/>
    </row>
    <row r="258" ht="15.75" customHeight="1">
      <c r="G258" s="6"/>
      <c r="K258" s="8"/>
      <c r="O258" s="8"/>
      <c r="T258" s="8"/>
      <c r="U258" s="6"/>
      <c r="AD258" s="8"/>
      <c r="AG258" s="6"/>
      <c r="AH258" s="80"/>
    </row>
    <row r="259" ht="15.75" customHeight="1">
      <c r="G259" s="6"/>
      <c r="K259" s="8"/>
      <c r="O259" s="8"/>
      <c r="T259" s="8"/>
      <c r="U259" s="6"/>
      <c r="AD259" s="8"/>
      <c r="AG259" s="6"/>
      <c r="AH259" s="80"/>
    </row>
    <row r="260" ht="15.75" customHeight="1">
      <c r="G260" s="6"/>
      <c r="K260" s="8"/>
      <c r="O260" s="8"/>
      <c r="T260" s="8"/>
      <c r="U260" s="6"/>
      <c r="AD260" s="8"/>
      <c r="AG260" s="6"/>
    </row>
    <row r="261" ht="15.75" customHeight="1">
      <c r="G261" s="6"/>
      <c r="K261" s="8"/>
      <c r="O261" s="8"/>
      <c r="T261" s="8"/>
      <c r="U261" s="6"/>
      <c r="AD261" s="8"/>
      <c r="AG261" s="6"/>
    </row>
    <row r="262" ht="15.75" customHeight="1">
      <c r="G262" s="6"/>
      <c r="K262" s="8"/>
      <c r="O262" s="8"/>
      <c r="T262" s="8"/>
      <c r="U262" s="6"/>
      <c r="AD262" s="8"/>
      <c r="AG262" s="6"/>
    </row>
    <row r="263" ht="15.75" customHeight="1">
      <c r="G263" s="6"/>
      <c r="K263" s="8"/>
      <c r="O263" s="8"/>
      <c r="T263" s="8"/>
      <c r="U263" s="6"/>
      <c r="AD263" s="8"/>
      <c r="AG263" s="6"/>
    </row>
    <row r="264" ht="15.75" customHeight="1">
      <c r="G264" s="6"/>
      <c r="K264" s="8"/>
      <c r="O264" s="8"/>
      <c r="T264" s="8"/>
      <c r="U264" s="6"/>
      <c r="AD264" s="8"/>
      <c r="AG264" s="6"/>
    </row>
    <row r="265" ht="15.75" customHeight="1">
      <c r="G265" s="6"/>
      <c r="K265" s="8"/>
      <c r="O265" s="8"/>
      <c r="T265" s="8"/>
      <c r="U265" s="6"/>
      <c r="AD265" s="8"/>
      <c r="AG265" s="6"/>
    </row>
    <row r="266" ht="15.75" customHeight="1">
      <c r="G266" s="6"/>
      <c r="K266" s="8"/>
      <c r="O266" s="8"/>
      <c r="T266" s="8"/>
      <c r="U266" s="6"/>
      <c r="AD266" s="8"/>
      <c r="AG266" s="6"/>
    </row>
    <row r="267" ht="15.75" customHeight="1">
      <c r="G267" s="6"/>
      <c r="K267" s="8"/>
      <c r="O267" s="8"/>
      <c r="T267" s="8"/>
      <c r="U267" s="6"/>
      <c r="AD267" s="8"/>
      <c r="AG267" s="6"/>
    </row>
    <row r="268" ht="15.75" customHeight="1">
      <c r="G268" s="6"/>
      <c r="K268" s="8"/>
      <c r="O268" s="8"/>
      <c r="T268" s="8"/>
      <c r="U268" s="6"/>
      <c r="AD268" s="8"/>
      <c r="AG268" s="6"/>
    </row>
    <row r="269" ht="15.75" customHeight="1">
      <c r="G269" s="6"/>
      <c r="K269" s="8"/>
      <c r="O269" s="8"/>
      <c r="T269" s="8"/>
      <c r="U269" s="6"/>
      <c r="AD269" s="8"/>
      <c r="AG269" s="6"/>
    </row>
    <row r="270" ht="15.75" customHeight="1">
      <c r="G270" s="6"/>
      <c r="K270" s="8"/>
      <c r="O270" s="8"/>
      <c r="T270" s="8"/>
      <c r="U270" s="6"/>
      <c r="AD270" s="8"/>
      <c r="AG270" s="6"/>
    </row>
    <row r="271" ht="15.75" customHeight="1">
      <c r="G271" s="6"/>
      <c r="K271" s="8"/>
      <c r="O271" s="8"/>
      <c r="T271" s="8"/>
      <c r="U271" s="6"/>
      <c r="AD271" s="8"/>
      <c r="AG271" s="6"/>
    </row>
    <row r="272" ht="15.75" customHeight="1">
      <c r="G272" s="6"/>
      <c r="K272" s="8"/>
      <c r="O272" s="8"/>
      <c r="T272" s="8"/>
      <c r="U272" s="6"/>
      <c r="AD272" s="8"/>
      <c r="AG272" s="6"/>
    </row>
    <row r="273" ht="15.75" customHeight="1">
      <c r="G273" s="6"/>
      <c r="K273" s="8"/>
      <c r="O273" s="8"/>
      <c r="T273" s="8"/>
      <c r="U273" s="6"/>
      <c r="AD273" s="8"/>
      <c r="AG273" s="6"/>
    </row>
    <row r="274" ht="15.75" customHeight="1">
      <c r="G274" s="6"/>
      <c r="K274" s="8"/>
      <c r="O274" s="8"/>
      <c r="T274" s="8"/>
      <c r="U274" s="6"/>
      <c r="AD274" s="8"/>
      <c r="AG274" s="6"/>
    </row>
    <row r="275" ht="15.75" customHeight="1">
      <c r="G275" s="6"/>
      <c r="K275" s="8"/>
      <c r="O275" s="8"/>
      <c r="T275" s="8"/>
      <c r="U275" s="6"/>
      <c r="AD275" s="8"/>
      <c r="AG275" s="6"/>
    </row>
    <row r="276" ht="15.75" customHeight="1">
      <c r="G276" s="6"/>
      <c r="K276" s="8"/>
      <c r="O276" s="8"/>
      <c r="T276" s="8"/>
      <c r="U276" s="6"/>
      <c r="AD276" s="8"/>
      <c r="AG276" s="6"/>
    </row>
    <row r="277" ht="15.75" customHeight="1">
      <c r="G277" s="6"/>
      <c r="K277" s="8"/>
      <c r="O277" s="8"/>
      <c r="T277" s="8"/>
      <c r="U277" s="6"/>
      <c r="AD277" s="8"/>
      <c r="AG277" s="6"/>
    </row>
    <row r="278" ht="15.75" customHeight="1">
      <c r="G278" s="6"/>
      <c r="K278" s="8"/>
      <c r="O278" s="8"/>
      <c r="T278" s="8"/>
      <c r="U278" s="6"/>
      <c r="AD278" s="8"/>
      <c r="AG278" s="6"/>
    </row>
    <row r="279" ht="15.75" customHeight="1">
      <c r="G279" s="6"/>
      <c r="K279" s="8"/>
      <c r="O279" s="8"/>
      <c r="T279" s="8"/>
      <c r="U279" s="6"/>
      <c r="AD279" s="8"/>
      <c r="AG279" s="6"/>
    </row>
    <row r="280" ht="15.75" customHeight="1">
      <c r="G280" s="6"/>
      <c r="K280" s="8"/>
      <c r="O280" s="8"/>
      <c r="T280" s="8"/>
      <c r="U280" s="6"/>
      <c r="AD280" s="8"/>
      <c r="AG280" s="6"/>
    </row>
    <row r="281" ht="15.75" customHeight="1">
      <c r="G281" s="6"/>
      <c r="K281" s="8"/>
      <c r="O281" s="8"/>
      <c r="T281" s="8"/>
      <c r="U281" s="6"/>
      <c r="AD281" s="8"/>
      <c r="AG281" s="6"/>
    </row>
    <row r="282" ht="15.75" customHeight="1">
      <c r="G282" s="6"/>
      <c r="K282" s="8"/>
      <c r="O282" s="8"/>
      <c r="T282" s="8"/>
      <c r="U282" s="6"/>
      <c r="AD282" s="8"/>
      <c r="AG282" s="6"/>
    </row>
    <row r="283" ht="15.75" customHeight="1">
      <c r="G283" s="6"/>
      <c r="K283" s="8"/>
      <c r="O283" s="8"/>
      <c r="T283" s="8"/>
      <c r="U283" s="6"/>
      <c r="AD283" s="8"/>
      <c r="AG283" s="6"/>
    </row>
    <row r="284" ht="15.75" customHeight="1">
      <c r="G284" s="6"/>
      <c r="K284" s="8"/>
      <c r="O284" s="8"/>
      <c r="T284" s="8"/>
      <c r="U284" s="6"/>
      <c r="AD284" s="8"/>
      <c r="AG284" s="6"/>
    </row>
    <row r="285" ht="15.75" customHeight="1">
      <c r="G285" s="6"/>
      <c r="K285" s="8"/>
      <c r="O285" s="8"/>
      <c r="T285" s="8"/>
      <c r="U285" s="6"/>
      <c r="AD285" s="8"/>
      <c r="AG285" s="6"/>
    </row>
    <row r="286" ht="15.75" customHeight="1">
      <c r="G286" s="6"/>
      <c r="K286" s="8"/>
      <c r="O286" s="8"/>
      <c r="T286" s="8"/>
      <c r="U286" s="6"/>
      <c r="AD286" s="8"/>
      <c r="AG286" s="6"/>
    </row>
    <row r="287" ht="15.75" customHeight="1">
      <c r="G287" s="6"/>
      <c r="K287" s="8"/>
      <c r="O287" s="8"/>
      <c r="T287" s="8"/>
      <c r="U287" s="6"/>
      <c r="AD287" s="8"/>
      <c r="AG287" s="6"/>
    </row>
    <row r="288" ht="15.75" customHeight="1">
      <c r="G288" s="6"/>
      <c r="K288" s="8"/>
      <c r="O288" s="8"/>
      <c r="T288" s="8"/>
      <c r="U288" s="6"/>
      <c r="AD288" s="8"/>
      <c r="AG288" s="6"/>
    </row>
    <row r="289" ht="15.75" customHeight="1">
      <c r="G289" s="6"/>
      <c r="K289" s="8"/>
      <c r="O289" s="8"/>
      <c r="T289" s="8"/>
      <c r="U289" s="6"/>
      <c r="AD289" s="8"/>
      <c r="AG289" s="6"/>
    </row>
    <row r="290" ht="15.75" customHeight="1">
      <c r="G290" s="6"/>
      <c r="K290" s="8"/>
      <c r="O290" s="8"/>
      <c r="T290" s="8"/>
      <c r="U290" s="6"/>
      <c r="AD290" s="8"/>
      <c r="AG290" s="6"/>
    </row>
    <row r="291" ht="15.75" customHeight="1">
      <c r="G291" s="6"/>
      <c r="K291" s="8"/>
      <c r="O291" s="8"/>
      <c r="T291" s="8"/>
      <c r="U291" s="6"/>
      <c r="AD291" s="8"/>
      <c r="AG291" s="6"/>
    </row>
    <row r="292" ht="15.75" customHeight="1">
      <c r="G292" s="6"/>
      <c r="K292" s="8"/>
      <c r="O292" s="8"/>
      <c r="T292" s="8"/>
      <c r="U292" s="6"/>
      <c r="AD292" s="8"/>
      <c r="AG292" s="6"/>
    </row>
    <row r="293" ht="15.75" customHeight="1">
      <c r="G293" s="6"/>
      <c r="K293" s="8"/>
      <c r="O293" s="8"/>
      <c r="T293" s="8"/>
      <c r="U293" s="6"/>
      <c r="AD293" s="8"/>
      <c r="AG293" s="6"/>
    </row>
    <row r="294" ht="15.75" customHeight="1">
      <c r="G294" s="6"/>
      <c r="K294" s="8"/>
      <c r="O294" s="8"/>
      <c r="T294" s="8"/>
      <c r="U294" s="6"/>
      <c r="AD294" s="8"/>
      <c r="AG294" s="6"/>
    </row>
    <row r="295" ht="15.75" customHeight="1">
      <c r="G295" s="6"/>
      <c r="K295" s="8"/>
      <c r="O295" s="8"/>
      <c r="T295" s="8"/>
      <c r="U295" s="6"/>
      <c r="AD295" s="8"/>
      <c r="AG295" s="6"/>
    </row>
    <row r="296" ht="15.75" customHeight="1">
      <c r="G296" s="6"/>
      <c r="K296" s="8"/>
      <c r="O296" s="8"/>
      <c r="T296" s="8"/>
      <c r="U296" s="6"/>
      <c r="AD296" s="8"/>
      <c r="AG296" s="6"/>
    </row>
    <row r="297" ht="15.75" customHeight="1">
      <c r="G297" s="6"/>
      <c r="K297" s="8"/>
      <c r="O297" s="8"/>
      <c r="T297" s="8"/>
      <c r="U297" s="6"/>
      <c r="AD297" s="8"/>
      <c r="AG297" s="6"/>
    </row>
    <row r="298" ht="15.75" customHeight="1">
      <c r="G298" s="6"/>
      <c r="K298" s="8"/>
      <c r="O298" s="8"/>
      <c r="T298" s="8"/>
      <c r="U298" s="6"/>
      <c r="AD298" s="8"/>
      <c r="AG298" s="6"/>
    </row>
    <row r="299" ht="15.75" customHeight="1">
      <c r="G299" s="6"/>
      <c r="K299" s="8"/>
      <c r="O299" s="8"/>
      <c r="T299" s="8"/>
      <c r="U299" s="6"/>
      <c r="AD299" s="8"/>
      <c r="AG299" s="6"/>
    </row>
    <row r="300" ht="15.75" customHeight="1">
      <c r="G300" s="6"/>
      <c r="K300" s="8"/>
      <c r="O300" s="8"/>
      <c r="T300" s="8"/>
      <c r="U300" s="6"/>
      <c r="AD300" s="8"/>
      <c r="AG300" s="6"/>
    </row>
    <row r="301" ht="15.75" customHeight="1">
      <c r="G301" s="6"/>
      <c r="K301" s="8"/>
      <c r="O301" s="8"/>
      <c r="T301" s="8"/>
      <c r="U301" s="6"/>
      <c r="AD301" s="8"/>
      <c r="AG301" s="6"/>
    </row>
    <row r="302" ht="15.75" customHeight="1">
      <c r="G302" s="6"/>
      <c r="K302" s="8"/>
      <c r="O302" s="8"/>
      <c r="T302" s="8"/>
      <c r="U302" s="6"/>
      <c r="AD302" s="8"/>
      <c r="AG302" s="6"/>
    </row>
    <row r="303" ht="15.75" customHeight="1">
      <c r="G303" s="6"/>
      <c r="K303" s="8"/>
      <c r="O303" s="8"/>
      <c r="T303" s="8"/>
      <c r="U303" s="6"/>
      <c r="AD303" s="8"/>
      <c r="AG303" s="6"/>
    </row>
    <row r="304" ht="15.75" customHeight="1">
      <c r="G304" s="6"/>
      <c r="K304" s="8"/>
      <c r="O304" s="8"/>
      <c r="T304" s="8"/>
      <c r="U304" s="6"/>
      <c r="AD304" s="8"/>
      <c r="AG304" s="6"/>
    </row>
    <row r="305" ht="15.75" customHeight="1">
      <c r="G305" s="6"/>
      <c r="K305" s="8"/>
      <c r="O305" s="8"/>
      <c r="T305" s="8"/>
      <c r="U305" s="6"/>
      <c r="AD305" s="8"/>
      <c r="AG305" s="6"/>
    </row>
    <row r="306" ht="15.75" customHeight="1">
      <c r="G306" s="6"/>
      <c r="K306" s="8"/>
      <c r="O306" s="8"/>
      <c r="T306" s="8"/>
      <c r="U306" s="6"/>
      <c r="AD306" s="8"/>
      <c r="AG306" s="6"/>
    </row>
    <row r="307" ht="15.75" customHeight="1">
      <c r="G307" s="6"/>
      <c r="K307" s="8"/>
      <c r="O307" s="8"/>
      <c r="T307" s="8"/>
      <c r="U307" s="6"/>
      <c r="AD307" s="8"/>
      <c r="AG307" s="6"/>
    </row>
    <row r="308" ht="15.75" customHeight="1">
      <c r="G308" s="6"/>
      <c r="K308" s="8"/>
      <c r="O308" s="8"/>
      <c r="T308" s="8"/>
      <c r="U308" s="6"/>
      <c r="AD308" s="8"/>
      <c r="AG308" s="6"/>
    </row>
    <row r="309" ht="15.75" customHeight="1">
      <c r="G309" s="6"/>
      <c r="K309" s="8"/>
      <c r="O309" s="8"/>
      <c r="T309" s="8"/>
      <c r="U309" s="6"/>
      <c r="AD309" s="8"/>
      <c r="AG309" s="6"/>
    </row>
    <row r="310" ht="15.75" customHeight="1">
      <c r="G310" s="6"/>
      <c r="K310" s="8"/>
      <c r="O310" s="8"/>
      <c r="T310" s="8"/>
      <c r="U310" s="6"/>
      <c r="AD310" s="8"/>
      <c r="AG310" s="6"/>
    </row>
    <row r="311" ht="15.75" customHeight="1">
      <c r="G311" s="6"/>
      <c r="K311" s="8"/>
      <c r="O311" s="8"/>
      <c r="T311" s="8"/>
      <c r="U311" s="6"/>
      <c r="AD311" s="8"/>
      <c r="AG311" s="6"/>
    </row>
    <row r="312" ht="15.75" customHeight="1">
      <c r="G312" s="6"/>
      <c r="K312" s="8"/>
      <c r="O312" s="8"/>
      <c r="T312" s="8"/>
      <c r="U312" s="6"/>
      <c r="AD312" s="8"/>
      <c r="AG312" s="6"/>
    </row>
    <row r="313" ht="15.75" customHeight="1">
      <c r="G313" s="6"/>
      <c r="K313" s="8"/>
      <c r="O313" s="8"/>
      <c r="T313" s="8"/>
      <c r="U313" s="6"/>
      <c r="AD313" s="8"/>
      <c r="AG313" s="6"/>
    </row>
    <row r="314" ht="15.75" customHeight="1">
      <c r="G314" s="6"/>
      <c r="K314" s="8"/>
      <c r="O314" s="8"/>
      <c r="T314" s="8"/>
      <c r="U314" s="6"/>
      <c r="AD314" s="8"/>
      <c r="AG314" s="6"/>
    </row>
    <row r="315" ht="15.75" customHeight="1">
      <c r="G315" s="6"/>
      <c r="K315" s="8"/>
      <c r="O315" s="8"/>
      <c r="T315" s="8"/>
      <c r="U315" s="6"/>
      <c r="AD315" s="8"/>
      <c r="AG315" s="6"/>
    </row>
    <row r="316" ht="15.75" customHeight="1">
      <c r="G316" s="6"/>
      <c r="K316" s="8"/>
      <c r="O316" s="8"/>
      <c r="T316" s="8"/>
      <c r="U316" s="6"/>
      <c r="AD316" s="8"/>
      <c r="AG316" s="6"/>
    </row>
    <row r="317" ht="15.75" customHeight="1">
      <c r="G317" s="6"/>
      <c r="K317" s="8"/>
      <c r="O317" s="8"/>
      <c r="T317" s="8"/>
      <c r="U317" s="6"/>
      <c r="AD317" s="8"/>
      <c r="AG317" s="6"/>
    </row>
    <row r="318" ht="15.75" customHeight="1">
      <c r="G318" s="6"/>
      <c r="K318" s="8"/>
      <c r="O318" s="8"/>
      <c r="T318" s="8"/>
      <c r="U318" s="6"/>
      <c r="AD318" s="8"/>
      <c r="AG318" s="6"/>
    </row>
    <row r="319" ht="15.75" customHeight="1">
      <c r="G319" s="6"/>
      <c r="K319" s="8"/>
      <c r="O319" s="8"/>
      <c r="T319" s="8"/>
      <c r="U319" s="6"/>
      <c r="AD319" s="8"/>
      <c r="AG319" s="6"/>
    </row>
    <row r="320" ht="15.75" customHeight="1">
      <c r="G320" s="6"/>
      <c r="K320" s="8"/>
      <c r="O320" s="8"/>
      <c r="T320" s="8"/>
      <c r="U320" s="6"/>
      <c r="AD320" s="8"/>
      <c r="AG320" s="6"/>
    </row>
    <row r="321" ht="15.75" customHeight="1">
      <c r="G321" s="6"/>
      <c r="K321" s="8"/>
      <c r="O321" s="8"/>
      <c r="T321" s="8"/>
      <c r="U321" s="6"/>
      <c r="AD321" s="8"/>
      <c r="AG321" s="6"/>
    </row>
    <row r="322" ht="15.75" customHeight="1">
      <c r="G322" s="6"/>
      <c r="K322" s="8"/>
      <c r="O322" s="8"/>
      <c r="T322" s="8"/>
      <c r="U322" s="6"/>
      <c r="AD322" s="8"/>
      <c r="AG322" s="6"/>
    </row>
    <row r="323" ht="15.75" customHeight="1">
      <c r="G323" s="6"/>
      <c r="K323" s="8"/>
      <c r="O323" s="8"/>
      <c r="T323" s="8"/>
      <c r="U323" s="6"/>
      <c r="AD323" s="8"/>
      <c r="AG323" s="6"/>
    </row>
    <row r="324" ht="15.75" customHeight="1">
      <c r="G324" s="6"/>
      <c r="K324" s="8"/>
      <c r="O324" s="8"/>
      <c r="T324" s="8"/>
      <c r="U324" s="6"/>
      <c r="AD324" s="8"/>
      <c r="AG324" s="6"/>
    </row>
    <row r="325" ht="15.75" customHeight="1">
      <c r="G325" s="6"/>
      <c r="K325" s="8"/>
      <c r="O325" s="8"/>
      <c r="T325" s="8"/>
      <c r="U325" s="6"/>
      <c r="AD325" s="8"/>
      <c r="AG325" s="6"/>
    </row>
    <row r="326" ht="15.75" customHeight="1">
      <c r="G326" s="6"/>
      <c r="K326" s="8"/>
      <c r="O326" s="8"/>
      <c r="T326" s="8"/>
      <c r="U326" s="6"/>
      <c r="AD326" s="8"/>
      <c r="AG326" s="6"/>
    </row>
    <row r="327" ht="15.75" customHeight="1">
      <c r="G327" s="6"/>
      <c r="K327" s="8"/>
      <c r="O327" s="8"/>
      <c r="T327" s="8"/>
      <c r="U327" s="6"/>
      <c r="AD327" s="8"/>
      <c r="AG327" s="6"/>
    </row>
    <row r="328" ht="15.75" customHeight="1">
      <c r="G328" s="6"/>
      <c r="K328" s="8"/>
      <c r="O328" s="8"/>
      <c r="T328" s="8"/>
      <c r="U328" s="6"/>
      <c r="AD328" s="8"/>
      <c r="AG328" s="6"/>
    </row>
    <row r="329" ht="15.75" customHeight="1">
      <c r="G329" s="6"/>
      <c r="K329" s="8"/>
      <c r="O329" s="8"/>
      <c r="T329" s="8"/>
      <c r="U329" s="6"/>
      <c r="AD329" s="8"/>
      <c r="AG329" s="6"/>
    </row>
    <row r="330" ht="15.75" customHeight="1">
      <c r="G330" s="6"/>
      <c r="K330" s="8"/>
      <c r="O330" s="8"/>
      <c r="T330" s="8"/>
      <c r="U330" s="6"/>
      <c r="AD330" s="8"/>
      <c r="AG330" s="6"/>
    </row>
    <row r="331" ht="15.75" customHeight="1">
      <c r="G331" s="6"/>
      <c r="K331" s="8"/>
      <c r="O331" s="8"/>
      <c r="T331" s="8"/>
      <c r="U331" s="6"/>
      <c r="AD331" s="8"/>
      <c r="AG331" s="6"/>
    </row>
    <row r="332" ht="15.75" customHeight="1">
      <c r="G332" s="6"/>
      <c r="K332" s="8"/>
      <c r="O332" s="8"/>
      <c r="T332" s="8"/>
      <c r="U332" s="6"/>
      <c r="AD332" s="8"/>
      <c r="AG332" s="6"/>
    </row>
    <row r="333" ht="15.75" customHeight="1">
      <c r="G333" s="6"/>
      <c r="K333" s="8"/>
      <c r="O333" s="8"/>
      <c r="T333" s="8"/>
      <c r="U333" s="6"/>
      <c r="AD333" s="8"/>
      <c r="AG333" s="6"/>
    </row>
    <row r="334" ht="15.75" customHeight="1">
      <c r="G334" s="6"/>
      <c r="K334" s="8"/>
      <c r="O334" s="8"/>
      <c r="T334" s="8"/>
      <c r="U334" s="6"/>
      <c r="AD334" s="8"/>
      <c r="AG334" s="6"/>
    </row>
    <row r="335" ht="15.75" customHeight="1">
      <c r="G335" s="6"/>
      <c r="K335" s="8"/>
      <c r="O335" s="8"/>
      <c r="T335" s="8"/>
      <c r="U335" s="6"/>
      <c r="AD335" s="8"/>
      <c r="AG335" s="6"/>
    </row>
    <row r="336" ht="15.75" customHeight="1">
      <c r="G336" s="6"/>
      <c r="K336" s="8"/>
      <c r="O336" s="8"/>
      <c r="T336" s="8"/>
      <c r="U336" s="6"/>
      <c r="AD336" s="8"/>
      <c r="AG336" s="6"/>
    </row>
    <row r="337" ht="15.75" customHeight="1">
      <c r="G337" s="6"/>
      <c r="K337" s="8"/>
      <c r="O337" s="8"/>
      <c r="T337" s="8"/>
      <c r="U337" s="6"/>
      <c r="AD337" s="8"/>
      <c r="AG337" s="6"/>
    </row>
    <row r="338" ht="15.75" customHeight="1">
      <c r="G338" s="6"/>
      <c r="K338" s="8"/>
      <c r="O338" s="8"/>
      <c r="T338" s="8"/>
      <c r="U338" s="6"/>
      <c r="AD338" s="8"/>
      <c r="AG338" s="6"/>
    </row>
    <row r="339" ht="15.75" customHeight="1">
      <c r="G339" s="6"/>
      <c r="K339" s="8"/>
      <c r="O339" s="8"/>
      <c r="T339" s="8"/>
      <c r="U339" s="6"/>
      <c r="AD339" s="8"/>
      <c r="AG339" s="6"/>
    </row>
    <row r="340" ht="15.75" customHeight="1">
      <c r="G340" s="6"/>
      <c r="K340" s="8"/>
      <c r="O340" s="8"/>
      <c r="T340" s="8"/>
      <c r="U340" s="6"/>
      <c r="AD340" s="8"/>
      <c r="AG340" s="6"/>
    </row>
    <row r="341" ht="15.75" customHeight="1">
      <c r="G341" s="6"/>
      <c r="K341" s="8"/>
      <c r="O341" s="8"/>
      <c r="T341" s="8"/>
      <c r="U341" s="6"/>
      <c r="AD341" s="8"/>
      <c r="AG341" s="6"/>
    </row>
    <row r="342" ht="15.75" customHeight="1">
      <c r="G342" s="6"/>
      <c r="K342" s="8"/>
      <c r="O342" s="8"/>
      <c r="T342" s="8"/>
      <c r="U342" s="6"/>
      <c r="AD342" s="8"/>
      <c r="AG342" s="6"/>
    </row>
    <row r="343" ht="15.75" customHeight="1">
      <c r="G343" s="6"/>
      <c r="K343" s="8"/>
      <c r="O343" s="8"/>
      <c r="T343" s="8"/>
      <c r="U343" s="6"/>
      <c r="AD343" s="8"/>
      <c r="AG343" s="6"/>
    </row>
    <row r="344" ht="15.75" customHeight="1">
      <c r="G344" s="6"/>
      <c r="K344" s="8"/>
      <c r="O344" s="8"/>
      <c r="T344" s="8"/>
      <c r="U344" s="6"/>
      <c r="AD344" s="8"/>
      <c r="AG344" s="6"/>
    </row>
    <row r="345" ht="15.75" customHeight="1">
      <c r="G345" s="6"/>
      <c r="K345" s="8"/>
      <c r="O345" s="8"/>
      <c r="T345" s="8"/>
      <c r="U345" s="6"/>
      <c r="AD345" s="8"/>
      <c r="AG345" s="6"/>
    </row>
    <row r="346" ht="15.75" customHeight="1">
      <c r="G346" s="6"/>
      <c r="K346" s="8"/>
      <c r="O346" s="8"/>
      <c r="T346" s="8"/>
      <c r="U346" s="6"/>
      <c r="AD346" s="8"/>
      <c r="AG346" s="6"/>
    </row>
    <row r="347" ht="15.75" customHeight="1">
      <c r="G347" s="6"/>
      <c r="K347" s="8"/>
      <c r="O347" s="8"/>
      <c r="T347" s="8"/>
      <c r="U347" s="6"/>
      <c r="AD347" s="8"/>
      <c r="AG347" s="6"/>
    </row>
    <row r="348" ht="15.75" customHeight="1">
      <c r="G348" s="6"/>
      <c r="K348" s="8"/>
      <c r="O348" s="8"/>
      <c r="T348" s="8"/>
      <c r="U348" s="6"/>
      <c r="AD348" s="8"/>
      <c r="AG348" s="6"/>
    </row>
    <row r="349" ht="15.75" customHeight="1">
      <c r="G349" s="6"/>
      <c r="K349" s="8"/>
      <c r="O349" s="8"/>
      <c r="T349" s="8"/>
      <c r="U349" s="6"/>
      <c r="AD349" s="8"/>
      <c r="AG349" s="6"/>
    </row>
    <row r="350" ht="15.75" customHeight="1">
      <c r="G350" s="6"/>
      <c r="K350" s="8"/>
      <c r="O350" s="8"/>
      <c r="T350" s="8"/>
      <c r="U350" s="6"/>
      <c r="AD350" s="8"/>
      <c r="AG350" s="6"/>
    </row>
    <row r="351" ht="15.75" customHeight="1">
      <c r="G351" s="6"/>
      <c r="K351" s="8"/>
      <c r="O351" s="8"/>
      <c r="T351" s="8"/>
      <c r="U351" s="6"/>
      <c r="AD351" s="8"/>
      <c r="AG351" s="6"/>
    </row>
    <row r="352" ht="15.75" customHeight="1">
      <c r="G352" s="6"/>
      <c r="K352" s="8"/>
      <c r="O352" s="8"/>
      <c r="T352" s="8"/>
      <c r="U352" s="6"/>
      <c r="AD352" s="8"/>
      <c r="AG352" s="6"/>
    </row>
    <row r="353" ht="15.75" customHeight="1">
      <c r="G353" s="6"/>
      <c r="K353" s="8"/>
      <c r="O353" s="8"/>
      <c r="T353" s="8"/>
      <c r="U353" s="6"/>
      <c r="AD353" s="8"/>
      <c r="AG353" s="6"/>
    </row>
    <row r="354" ht="15.75" customHeight="1">
      <c r="G354" s="6"/>
      <c r="K354" s="8"/>
      <c r="O354" s="8"/>
      <c r="T354" s="8"/>
      <c r="U354" s="6"/>
      <c r="AD354" s="8"/>
      <c r="AG354" s="6"/>
    </row>
    <row r="355" ht="15.75" customHeight="1">
      <c r="G355" s="6"/>
      <c r="K355" s="8"/>
      <c r="O355" s="8"/>
      <c r="T355" s="8"/>
      <c r="U355" s="6"/>
      <c r="AD355" s="8"/>
      <c r="AG355" s="6"/>
    </row>
    <row r="356" ht="15.75" customHeight="1">
      <c r="G356" s="6"/>
      <c r="K356" s="8"/>
      <c r="O356" s="8"/>
      <c r="T356" s="8"/>
      <c r="U356" s="6"/>
      <c r="AD356" s="8"/>
      <c r="AG356" s="6"/>
    </row>
    <row r="357" ht="15.75" customHeight="1">
      <c r="G357" s="6"/>
      <c r="K357" s="8"/>
      <c r="O357" s="8"/>
      <c r="T357" s="8"/>
      <c r="U357" s="6"/>
      <c r="AD357" s="8"/>
      <c r="AG357" s="6"/>
    </row>
    <row r="358" ht="15.75" customHeight="1">
      <c r="G358" s="6"/>
      <c r="K358" s="8"/>
      <c r="O358" s="8"/>
      <c r="T358" s="8"/>
      <c r="U358" s="6"/>
      <c r="AD358" s="8"/>
      <c r="AG358" s="6"/>
    </row>
    <row r="359" ht="15.75" customHeight="1">
      <c r="G359" s="6"/>
      <c r="K359" s="8"/>
      <c r="O359" s="8"/>
      <c r="T359" s="8"/>
      <c r="U359" s="6"/>
      <c r="AD359" s="8"/>
      <c r="AG359" s="6"/>
    </row>
    <row r="360" ht="15.75" customHeight="1">
      <c r="G360" s="6"/>
      <c r="K360" s="8"/>
      <c r="O360" s="8"/>
      <c r="T360" s="8"/>
      <c r="U360" s="6"/>
      <c r="AD360" s="8"/>
      <c r="AG360" s="6"/>
    </row>
    <row r="361" ht="15.75" customHeight="1">
      <c r="G361" s="6"/>
      <c r="K361" s="8"/>
      <c r="O361" s="8"/>
      <c r="T361" s="8"/>
      <c r="U361" s="6"/>
      <c r="AD361" s="8"/>
      <c r="AG361" s="6"/>
    </row>
    <row r="362" ht="15.75" customHeight="1">
      <c r="G362" s="6"/>
      <c r="K362" s="8"/>
      <c r="O362" s="8"/>
      <c r="T362" s="8"/>
      <c r="U362" s="6"/>
      <c r="AD362" s="8"/>
      <c r="AG362" s="6"/>
    </row>
    <row r="363" ht="15.75" customHeight="1">
      <c r="G363" s="6"/>
      <c r="K363" s="8"/>
      <c r="O363" s="8"/>
      <c r="T363" s="8"/>
      <c r="U363" s="6"/>
      <c r="AD363" s="8"/>
      <c r="AG363" s="6"/>
    </row>
    <row r="364" ht="15.75" customHeight="1">
      <c r="G364" s="6"/>
      <c r="K364" s="8"/>
      <c r="O364" s="8"/>
      <c r="T364" s="8"/>
      <c r="U364" s="6"/>
      <c r="AD364" s="8"/>
      <c r="AG364" s="6"/>
    </row>
    <row r="365" ht="15.75" customHeight="1">
      <c r="G365" s="6"/>
      <c r="K365" s="8"/>
      <c r="O365" s="8"/>
      <c r="T365" s="8"/>
      <c r="U365" s="6"/>
      <c r="AD365" s="8"/>
      <c r="AG365" s="6"/>
    </row>
    <row r="366" ht="15.75" customHeight="1">
      <c r="G366" s="6"/>
      <c r="K366" s="8"/>
      <c r="O366" s="8"/>
      <c r="T366" s="8"/>
      <c r="U366" s="6"/>
      <c r="AD366" s="8"/>
      <c r="AG366" s="6"/>
    </row>
    <row r="367" ht="15.75" customHeight="1">
      <c r="G367" s="6"/>
      <c r="K367" s="8"/>
      <c r="O367" s="8"/>
      <c r="T367" s="8"/>
      <c r="U367" s="6"/>
      <c r="AD367" s="8"/>
      <c r="AG367" s="6"/>
    </row>
    <row r="368" ht="15.75" customHeight="1">
      <c r="G368" s="6"/>
      <c r="K368" s="8"/>
      <c r="O368" s="8"/>
      <c r="T368" s="8"/>
      <c r="U368" s="6"/>
      <c r="AD368" s="8"/>
      <c r="AG368" s="6"/>
    </row>
    <row r="369" ht="15.75" customHeight="1">
      <c r="G369" s="6"/>
      <c r="K369" s="8"/>
      <c r="O369" s="8"/>
      <c r="T369" s="8"/>
      <c r="U369" s="6"/>
      <c r="AD369" s="8"/>
      <c r="AG369" s="6"/>
    </row>
    <row r="370" ht="15.75" customHeight="1">
      <c r="G370" s="6"/>
      <c r="K370" s="8"/>
      <c r="O370" s="8"/>
      <c r="T370" s="8"/>
      <c r="U370" s="6"/>
      <c r="AD370" s="8"/>
      <c r="AG370" s="6"/>
    </row>
    <row r="371" ht="15.75" customHeight="1">
      <c r="G371" s="6"/>
      <c r="K371" s="8"/>
      <c r="O371" s="8"/>
      <c r="T371" s="8"/>
      <c r="U371" s="6"/>
      <c r="AD371" s="8"/>
      <c r="AG371" s="6"/>
    </row>
    <row r="372" ht="15.75" customHeight="1">
      <c r="G372" s="6"/>
      <c r="K372" s="8"/>
      <c r="O372" s="8"/>
      <c r="T372" s="8"/>
      <c r="U372" s="6"/>
      <c r="AD372" s="8"/>
      <c r="AG372" s="6"/>
    </row>
    <row r="373" ht="15.75" customHeight="1">
      <c r="G373" s="6"/>
      <c r="K373" s="8"/>
      <c r="O373" s="8"/>
      <c r="T373" s="8"/>
      <c r="U373" s="6"/>
      <c r="AD373" s="8"/>
      <c r="AG373" s="6"/>
    </row>
    <row r="374" ht="15.75" customHeight="1">
      <c r="G374" s="6"/>
      <c r="K374" s="8"/>
      <c r="O374" s="8"/>
      <c r="T374" s="8"/>
      <c r="U374" s="6"/>
      <c r="AD374" s="8"/>
      <c r="AG374" s="6"/>
    </row>
    <row r="375" ht="15.75" customHeight="1">
      <c r="G375" s="6"/>
      <c r="K375" s="8"/>
      <c r="O375" s="8"/>
      <c r="T375" s="8"/>
      <c r="U375" s="6"/>
      <c r="AD375" s="8"/>
      <c r="AG375" s="6"/>
    </row>
    <row r="376" ht="15.75" customHeight="1">
      <c r="G376" s="6"/>
      <c r="K376" s="8"/>
      <c r="O376" s="8"/>
      <c r="T376" s="8"/>
      <c r="U376" s="6"/>
      <c r="AD376" s="8"/>
      <c r="AG376" s="6"/>
    </row>
    <row r="377" ht="15.75" customHeight="1">
      <c r="G377" s="6"/>
      <c r="K377" s="8"/>
      <c r="O377" s="8"/>
      <c r="T377" s="8"/>
      <c r="U377" s="6"/>
      <c r="AD377" s="8"/>
      <c r="AG377" s="6"/>
    </row>
    <row r="378" ht="15.75" customHeight="1">
      <c r="G378" s="6"/>
      <c r="K378" s="8"/>
      <c r="O378" s="8"/>
      <c r="T378" s="8"/>
      <c r="U378" s="6"/>
      <c r="AD378" s="8"/>
      <c r="AG378" s="6"/>
    </row>
    <row r="379" ht="15.75" customHeight="1">
      <c r="G379" s="6"/>
      <c r="K379" s="8"/>
      <c r="O379" s="8"/>
      <c r="T379" s="8"/>
      <c r="U379" s="6"/>
      <c r="AD379" s="8"/>
      <c r="AG379" s="6"/>
    </row>
    <row r="380" ht="15.75" customHeight="1">
      <c r="G380" s="6"/>
      <c r="K380" s="8"/>
      <c r="O380" s="8"/>
      <c r="T380" s="8"/>
      <c r="U380" s="6"/>
      <c r="AD380" s="8"/>
      <c r="AG380" s="6"/>
    </row>
    <row r="381" ht="15.75" customHeight="1">
      <c r="G381" s="6"/>
      <c r="K381" s="8"/>
      <c r="O381" s="8"/>
      <c r="T381" s="8"/>
      <c r="U381" s="6"/>
      <c r="AD381" s="8"/>
      <c r="AG381" s="6"/>
    </row>
    <row r="382" ht="15.75" customHeight="1">
      <c r="G382" s="6"/>
      <c r="K382" s="8"/>
      <c r="O382" s="8"/>
      <c r="T382" s="8"/>
      <c r="U382" s="6"/>
      <c r="AD382" s="8"/>
      <c r="AG382" s="6"/>
    </row>
    <row r="383" ht="15.75" customHeight="1">
      <c r="G383" s="6"/>
      <c r="K383" s="8"/>
      <c r="O383" s="8"/>
      <c r="T383" s="8"/>
      <c r="U383" s="6"/>
      <c r="AD383" s="8"/>
      <c r="AG383" s="6"/>
    </row>
    <row r="384" ht="15.75" customHeight="1">
      <c r="G384" s="6"/>
      <c r="K384" s="8"/>
      <c r="O384" s="8"/>
      <c r="T384" s="8"/>
      <c r="U384" s="6"/>
      <c r="AD384" s="8"/>
      <c r="AG384" s="6"/>
    </row>
    <row r="385" ht="15.75" customHeight="1">
      <c r="G385" s="6"/>
      <c r="K385" s="8"/>
      <c r="O385" s="8"/>
      <c r="T385" s="8"/>
      <c r="U385" s="6"/>
      <c r="AD385" s="8"/>
      <c r="AG385" s="6"/>
    </row>
    <row r="386" ht="15.75" customHeight="1">
      <c r="G386" s="6"/>
      <c r="K386" s="8"/>
      <c r="O386" s="8"/>
      <c r="T386" s="8"/>
      <c r="U386" s="6"/>
      <c r="AD386" s="8"/>
      <c r="AG386" s="6"/>
    </row>
    <row r="387" ht="15.75" customHeight="1">
      <c r="G387" s="6"/>
      <c r="K387" s="8"/>
      <c r="O387" s="8"/>
      <c r="T387" s="8"/>
      <c r="U387" s="6"/>
      <c r="AD387" s="8"/>
      <c r="AG387" s="6"/>
    </row>
    <row r="388" ht="15.75" customHeight="1">
      <c r="G388" s="6"/>
      <c r="K388" s="8"/>
      <c r="O388" s="8"/>
      <c r="T388" s="8"/>
      <c r="U388" s="6"/>
      <c r="AD388" s="8"/>
      <c r="AG388" s="6"/>
    </row>
    <row r="389" ht="15.75" customHeight="1">
      <c r="G389" s="6"/>
      <c r="K389" s="8"/>
      <c r="O389" s="8"/>
      <c r="T389" s="8"/>
      <c r="U389" s="6"/>
      <c r="AD389" s="8"/>
      <c r="AG389" s="6"/>
    </row>
    <row r="390" ht="15.75" customHeight="1">
      <c r="G390" s="6"/>
      <c r="K390" s="8"/>
      <c r="O390" s="8"/>
      <c r="T390" s="8"/>
      <c r="U390" s="6"/>
      <c r="AD390" s="8"/>
      <c r="AG390" s="6"/>
    </row>
    <row r="391" ht="15.75" customHeight="1">
      <c r="G391" s="6"/>
      <c r="K391" s="8"/>
      <c r="O391" s="8"/>
      <c r="T391" s="8"/>
      <c r="U391" s="6"/>
      <c r="AD391" s="8"/>
      <c r="AG391" s="6"/>
    </row>
    <row r="392" ht="15.75" customHeight="1">
      <c r="G392" s="6"/>
      <c r="K392" s="8"/>
      <c r="O392" s="8"/>
      <c r="T392" s="8"/>
      <c r="U392" s="6"/>
      <c r="AD392" s="8"/>
      <c r="AG392" s="6"/>
    </row>
    <row r="393" ht="15.75" customHeight="1">
      <c r="G393" s="6"/>
      <c r="K393" s="8"/>
      <c r="O393" s="8"/>
      <c r="T393" s="8"/>
      <c r="U393" s="6"/>
      <c r="AD393" s="8"/>
      <c r="AG393" s="6"/>
    </row>
    <row r="394" ht="15.75" customHeight="1">
      <c r="G394" s="6"/>
      <c r="K394" s="8"/>
      <c r="O394" s="8"/>
      <c r="T394" s="8"/>
      <c r="U394" s="6"/>
      <c r="AD394" s="8"/>
      <c r="AG394" s="6"/>
    </row>
    <row r="395" ht="15.75" customHeight="1">
      <c r="G395" s="6"/>
      <c r="K395" s="8"/>
      <c r="O395" s="8"/>
      <c r="T395" s="8"/>
      <c r="U395" s="6"/>
      <c r="AD395" s="8"/>
      <c r="AG395" s="6"/>
    </row>
    <row r="396" ht="15.75" customHeight="1">
      <c r="G396" s="6"/>
      <c r="K396" s="8"/>
      <c r="O396" s="8"/>
      <c r="T396" s="8"/>
      <c r="U396" s="6"/>
      <c r="AD396" s="8"/>
      <c r="AG396" s="6"/>
    </row>
    <row r="397" ht="15.75" customHeight="1">
      <c r="G397" s="6"/>
      <c r="K397" s="8"/>
      <c r="O397" s="8"/>
      <c r="T397" s="8"/>
      <c r="U397" s="6"/>
      <c r="AD397" s="8"/>
      <c r="AG397" s="6"/>
    </row>
    <row r="398" ht="15.75" customHeight="1">
      <c r="G398" s="6"/>
      <c r="K398" s="8"/>
      <c r="O398" s="8"/>
      <c r="T398" s="8"/>
      <c r="U398" s="6"/>
      <c r="AD398" s="8"/>
      <c r="AG398" s="6"/>
    </row>
    <row r="399" ht="15.75" customHeight="1">
      <c r="G399" s="6"/>
      <c r="K399" s="8"/>
      <c r="O399" s="8"/>
      <c r="T399" s="8"/>
      <c r="U399" s="6"/>
      <c r="AD399" s="8"/>
      <c r="AG399" s="6"/>
    </row>
    <row r="400" ht="15.75" customHeight="1">
      <c r="G400" s="6"/>
      <c r="K400" s="8"/>
      <c r="O400" s="8"/>
      <c r="T400" s="8"/>
      <c r="U400" s="6"/>
      <c r="AD400" s="8"/>
      <c r="AG400" s="6"/>
    </row>
    <row r="401" ht="15.75" customHeight="1">
      <c r="G401" s="6"/>
      <c r="K401" s="8"/>
      <c r="O401" s="8"/>
      <c r="T401" s="8"/>
      <c r="U401" s="6"/>
      <c r="AD401" s="8"/>
      <c r="AG401" s="6"/>
    </row>
    <row r="402" ht="15.75" customHeight="1">
      <c r="G402" s="6"/>
      <c r="K402" s="8"/>
      <c r="O402" s="8"/>
      <c r="T402" s="8"/>
      <c r="U402" s="6"/>
      <c r="AD402" s="8"/>
      <c r="AG402" s="6"/>
    </row>
    <row r="403" ht="15.75" customHeight="1">
      <c r="G403" s="6"/>
      <c r="K403" s="8"/>
      <c r="O403" s="8"/>
      <c r="T403" s="8"/>
      <c r="U403" s="6"/>
      <c r="AD403" s="8"/>
      <c r="AG403" s="6"/>
    </row>
    <row r="404" ht="15.75" customHeight="1">
      <c r="G404" s="6"/>
      <c r="K404" s="8"/>
      <c r="O404" s="8"/>
      <c r="T404" s="8"/>
      <c r="U404" s="6"/>
      <c r="AD404" s="8"/>
      <c r="AG404" s="6"/>
    </row>
    <row r="405" ht="15.75" customHeight="1">
      <c r="G405" s="6"/>
      <c r="K405" s="8"/>
      <c r="O405" s="8"/>
      <c r="T405" s="8"/>
      <c r="U405" s="6"/>
      <c r="AD405" s="8"/>
      <c r="AG405" s="6"/>
    </row>
    <row r="406" ht="15.75" customHeight="1">
      <c r="G406" s="6"/>
      <c r="K406" s="8"/>
      <c r="O406" s="8"/>
      <c r="T406" s="8"/>
      <c r="U406" s="6"/>
      <c r="AD406" s="8"/>
      <c r="AG406" s="6"/>
    </row>
    <row r="407" ht="15.75" customHeight="1">
      <c r="G407" s="6"/>
      <c r="K407" s="8"/>
      <c r="O407" s="8"/>
      <c r="T407" s="8"/>
      <c r="U407" s="6"/>
      <c r="AD407" s="8"/>
      <c r="AG407" s="6"/>
    </row>
    <row r="408" ht="15.75" customHeight="1">
      <c r="G408" s="6"/>
      <c r="K408" s="8"/>
      <c r="O408" s="8"/>
      <c r="T408" s="8"/>
      <c r="U408" s="6"/>
      <c r="AD408" s="8"/>
      <c r="AG408" s="6"/>
    </row>
    <row r="409" ht="15.75" customHeight="1">
      <c r="G409" s="6"/>
      <c r="K409" s="8"/>
      <c r="O409" s="8"/>
      <c r="T409" s="8"/>
      <c r="U409" s="6"/>
      <c r="AD409" s="8"/>
      <c r="AG409" s="6"/>
    </row>
    <row r="410" ht="15.75" customHeight="1">
      <c r="G410" s="6"/>
      <c r="K410" s="8"/>
      <c r="O410" s="8"/>
      <c r="T410" s="8"/>
      <c r="U410" s="6"/>
      <c r="AD410" s="8"/>
      <c r="AG410" s="6"/>
    </row>
    <row r="411" ht="15.75" customHeight="1">
      <c r="G411" s="6"/>
      <c r="K411" s="8"/>
      <c r="O411" s="8"/>
      <c r="T411" s="8"/>
      <c r="U411" s="6"/>
      <c r="AD411" s="8"/>
      <c r="AG411" s="6"/>
    </row>
    <row r="412" ht="15.75" customHeight="1">
      <c r="G412" s="6"/>
      <c r="K412" s="8"/>
      <c r="O412" s="8"/>
      <c r="T412" s="8"/>
      <c r="U412" s="6"/>
      <c r="AD412" s="8"/>
      <c r="AG412" s="6"/>
    </row>
    <row r="413" ht="15.75" customHeight="1">
      <c r="G413" s="6"/>
      <c r="K413" s="8"/>
      <c r="O413" s="8"/>
      <c r="T413" s="8"/>
      <c r="U413" s="6"/>
      <c r="AD413" s="8"/>
      <c r="AG413" s="6"/>
    </row>
    <row r="414" ht="15.75" customHeight="1">
      <c r="G414" s="6"/>
      <c r="K414" s="8"/>
      <c r="O414" s="8"/>
      <c r="T414" s="8"/>
      <c r="U414" s="6"/>
      <c r="AD414" s="8"/>
      <c r="AG414" s="6"/>
    </row>
    <row r="415" ht="15.75" customHeight="1">
      <c r="G415" s="6"/>
      <c r="K415" s="8"/>
      <c r="O415" s="8"/>
      <c r="T415" s="8"/>
      <c r="U415" s="6"/>
      <c r="AD415" s="8"/>
      <c r="AG415" s="6"/>
    </row>
    <row r="416" ht="15.75" customHeight="1">
      <c r="G416" s="6"/>
      <c r="K416" s="8"/>
      <c r="O416" s="8"/>
      <c r="T416" s="8"/>
      <c r="U416" s="6"/>
      <c r="AD416" s="8"/>
      <c r="AG416" s="6"/>
    </row>
    <row r="417" ht="15.75" customHeight="1">
      <c r="G417" s="6"/>
      <c r="K417" s="8"/>
      <c r="O417" s="8"/>
      <c r="T417" s="8"/>
      <c r="U417" s="6"/>
      <c r="AD417" s="8"/>
      <c r="AG417" s="6"/>
    </row>
    <row r="418" ht="15.75" customHeight="1">
      <c r="G418" s="6"/>
      <c r="K418" s="8"/>
      <c r="O418" s="8"/>
      <c r="T418" s="8"/>
      <c r="U418" s="6"/>
      <c r="AD418" s="8"/>
      <c r="AG418" s="6"/>
    </row>
    <row r="419" ht="15.75" customHeight="1">
      <c r="G419" s="6"/>
      <c r="K419" s="8"/>
      <c r="O419" s="8"/>
      <c r="T419" s="8"/>
      <c r="U419" s="6"/>
      <c r="AD419" s="8"/>
      <c r="AG419" s="6"/>
    </row>
    <row r="420" ht="15.75" customHeight="1">
      <c r="G420" s="6"/>
      <c r="K420" s="8"/>
      <c r="O420" s="8"/>
      <c r="T420" s="8"/>
      <c r="U420" s="6"/>
      <c r="AD420" s="8"/>
      <c r="AG420" s="6"/>
    </row>
    <row r="421" ht="15.75" customHeight="1">
      <c r="G421" s="6"/>
      <c r="K421" s="8"/>
      <c r="O421" s="8"/>
      <c r="T421" s="8"/>
      <c r="U421" s="6"/>
      <c r="AD421" s="8"/>
      <c r="AG421" s="6"/>
    </row>
    <row r="422" ht="15.75" customHeight="1">
      <c r="G422" s="6"/>
      <c r="K422" s="8"/>
      <c r="O422" s="8"/>
      <c r="T422" s="8"/>
      <c r="U422" s="6"/>
      <c r="AD422" s="8"/>
      <c r="AG422" s="6"/>
    </row>
    <row r="423" ht="15.75" customHeight="1">
      <c r="G423" s="6"/>
      <c r="K423" s="8"/>
      <c r="O423" s="8"/>
      <c r="T423" s="8"/>
      <c r="U423" s="6"/>
      <c r="AD423" s="8"/>
      <c r="AG423" s="6"/>
    </row>
    <row r="424" ht="15.75" customHeight="1">
      <c r="G424" s="6"/>
      <c r="K424" s="8"/>
      <c r="O424" s="8"/>
      <c r="T424" s="8"/>
      <c r="U424" s="6"/>
      <c r="AD424" s="8"/>
      <c r="AG424" s="6"/>
    </row>
    <row r="425" ht="15.75" customHeight="1">
      <c r="G425" s="6"/>
      <c r="K425" s="8"/>
      <c r="O425" s="8"/>
      <c r="T425" s="8"/>
      <c r="U425" s="6"/>
      <c r="AD425" s="8"/>
      <c r="AG425" s="6"/>
    </row>
    <row r="426" ht="15.75" customHeight="1">
      <c r="G426" s="6"/>
      <c r="K426" s="8"/>
      <c r="O426" s="8"/>
      <c r="T426" s="8"/>
      <c r="U426" s="6"/>
      <c r="AD426" s="8"/>
      <c r="AG426" s="6"/>
    </row>
    <row r="427" ht="15.75" customHeight="1">
      <c r="G427" s="6"/>
      <c r="K427" s="8"/>
      <c r="O427" s="8"/>
      <c r="T427" s="8"/>
      <c r="U427" s="6"/>
      <c r="AD427" s="8"/>
      <c r="AG427" s="6"/>
    </row>
    <row r="428" ht="15.75" customHeight="1">
      <c r="G428" s="6"/>
      <c r="K428" s="8"/>
      <c r="O428" s="8"/>
      <c r="T428" s="8"/>
      <c r="U428" s="6"/>
      <c r="AD428" s="8"/>
      <c r="AG428" s="6"/>
    </row>
    <row r="429" ht="15.75" customHeight="1">
      <c r="G429" s="6"/>
      <c r="K429" s="8"/>
      <c r="O429" s="8"/>
      <c r="T429" s="8"/>
      <c r="U429" s="6"/>
      <c r="AD429" s="8"/>
      <c r="AG429" s="6"/>
    </row>
    <row r="430" ht="15.75" customHeight="1">
      <c r="G430" s="6"/>
      <c r="K430" s="8"/>
      <c r="O430" s="8"/>
      <c r="T430" s="8"/>
      <c r="U430" s="6"/>
      <c r="AD430" s="8"/>
      <c r="AG430" s="6"/>
    </row>
    <row r="431" ht="15.75" customHeight="1">
      <c r="G431" s="6"/>
      <c r="K431" s="8"/>
      <c r="O431" s="8"/>
      <c r="T431" s="8"/>
      <c r="U431" s="6"/>
      <c r="AD431" s="8"/>
      <c r="AG431" s="6"/>
    </row>
    <row r="432" ht="15.75" customHeight="1">
      <c r="G432" s="6"/>
      <c r="K432" s="8"/>
      <c r="O432" s="8"/>
      <c r="T432" s="8"/>
      <c r="U432" s="6"/>
      <c r="AD432" s="8"/>
      <c r="AG432" s="6"/>
    </row>
    <row r="433" ht="15.75" customHeight="1">
      <c r="G433" s="6"/>
      <c r="K433" s="8"/>
      <c r="O433" s="8"/>
      <c r="T433" s="8"/>
      <c r="U433" s="6"/>
      <c r="AD433" s="8"/>
      <c r="AG433" s="6"/>
    </row>
    <row r="434" ht="15.75" customHeight="1">
      <c r="G434" s="6"/>
      <c r="K434" s="8"/>
      <c r="O434" s="8"/>
      <c r="T434" s="8"/>
      <c r="U434" s="6"/>
      <c r="AD434" s="8"/>
      <c r="AG434" s="6"/>
    </row>
    <row r="435" ht="15.75" customHeight="1">
      <c r="G435" s="6"/>
      <c r="K435" s="8"/>
      <c r="O435" s="8"/>
      <c r="T435" s="8"/>
      <c r="U435" s="6"/>
      <c r="AD435" s="8"/>
      <c r="AG435" s="6"/>
    </row>
    <row r="436" ht="15.75" customHeight="1">
      <c r="G436" s="6"/>
      <c r="K436" s="8"/>
      <c r="O436" s="8"/>
      <c r="T436" s="8"/>
      <c r="U436" s="6"/>
      <c r="AD436" s="8"/>
      <c r="AG436" s="6"/>
    </row>
    <row r="437" ht="15.75" customHeight="1">
      <c r="G437" s="6"/>
      <c r="K437" s="8"/>
      <c r="O437" s="8"/>
      <c r="T437" s="8"/>
      <c r="U437" s="6"/>
      <c r="AD437" s="8"/>
      <c r="AG437" s="6"/>
    </row>
    <row r="438" ht="15.75" customHeight="1">
      <c r="G438" s="6"/>
      <c r="K438" s="8"/>
      <c r="O438" s="8"/>
      <c r="T438" s="8"/>
      <c r="U438" s="6"/>
      <c r="AD438" s="8"/>
      <c r="AG438" s="6"/>
    </row>
    <row r="439" ht="15.75" customHeight="1">
      <c r="G439" s="6"/>
      <c r="K439" s="8"/>
      <c r="O439" s="8"/>
      <c r="T439" s="8"/>
      <c r="U439" s="6"/>
      <c r="AD439" s="8"/>
      <c r="AG439" s="6"/>
    </row>
    <row r="440" ht="15.75" customHeight="1">
      <c r="G440" s="6"/>
      <c r="K440" s="8"/>
      <c r="O440" s="8"/>
      <c r="T440" s="8"/>
      <c r="U440" s="6"/>
      <c r="AD440" s="8"/>
      <c r="AG440" s="6"/>
    </row>
    <row r="441" ht="15.75" customHeight="1">
      <c r="G441" s="6"/>
      <c r="K441" s="8"/>
      <c r="O441" s="8"/>
      <c r="T441" s="8"/>
      <c r="U441" s="6"/>
      <c r="AD441" s="8"/>
      <c r="AG441" s="6"/>
    </row>
    <row r="442" ht="15.75" customHeight="1">
      <c r="G442" s="6"/>
      <c r="K442" s="8"/>
      <c r="O442" s="8"/>
      <c r="T442" s="8"/>
      <c r="U442" s="6"/>
      <c r="AD442" s="8"/>
      <c r="AG442" s="6"/>
    </row>
    <row r="443" ht="15.75" customHeight="1">
      <c r="G443" s="6"/>
      <c r="K443" s="8"/>
      <c r="O443" s="8"/>
      <c r="T443" s="8"/>
      <c r="U443" s="6"/>
      <c r="AD443" s="8"/>
      <c r="AG443" s="6"/>
    </row>
    <row r="444" ht="15.75" customHeight="1">
      <c r="G444" s="6"/>
      <c r="K444" s="8"/>
      <c r="O444" s="8"/>
      <c r="T444" s="8"/>
      <c r="U444" s="6"/>
      <c r="AD444" s="8"/>
      <c r="AG444" s="6"/>
    </row>
    <row r="445" ht="15.75" customHeight="1">
      <c r="G445" s="6"/>
      <c r="K445" s="8"/>
      <c r="O445" s="8"/>
      <c r="T445" s="8"/>
      <c r="U445" s="6"/>
      <c r="AD445" s="8"/>
      <c r="AG445" s="6"/>
    </row>
    <row r="446" ht="15.75" customHeight="1">
      <c r="G446" s="6"/>
      <c r="K446" s="8"/>
      <c r="O446" s="8"/>
      <c r="T446" s="8"/>
      <c r="U446" s="6"/>
      <c r="AD446" s="8"/>
      <c r="AG446" s="6"/>
    </row>
    <row r="447" ht="15.75" customHeight="1">
      <c r="G447" s="6"/>
      <c r="K447" s="8"/>
      <c r="O447" s="8"/>
      <c r="T447" s="8"/>
      <c r="U447" s="6"/>
      <c r="AD447" s="8"/>
      <c r="AG447" s="6"/>
    </row>
    <row r="448" ht="15.75" customHeight="1">
      <c r="G448" s="6"/>
      <c r="K448" s="8"/>
      <c r="O448" s="8"/>
      <c r="T448" s="8"/>
      <c r="U448" s="6"/>
      <c r="AD448" s="8"/>
      <c r="AG448" s="6"/>
    </row>
    <row r="449" ht="15.75" customHeight="1">
      <c r="G449" s="6"/>
      <c r="K449" s="8"/>
      <c r="O449" s="8"/>
      <c r="T449" s="8"/>
      <c r="U449" s="6"/>
      <c r="AD449" s="8"/>
      <c r="AG449" s="6"/>
    </row>
    <row r="450" ht="15.75" customHeight="1">
      <c r="G450" s="6"/>
      <c r="K450" s="8"/>
      <c r="O450" s="8"/>
      <c r="T450" s="8"/>
      <c r="U450" s="6"/>
      <c r="AD450" s="8"/>
      <c r="AG450" s="6"/>
    </row>
    <row r="451" ht="15.75" customHeight="1">
      <c r="G451" s="6"/>
      <c r="K451" s="8"/>
      <c r="O451" s="8"/>
      <c r="T451" s="8"/>
      <c r="U451" s="6"/>
      <c r="AD451" s="8"/>
      <c r="AG451" s="6"/>
    </row>
    <row r="452" ht="15.75" customHeight="1">
      <c r="G452" s="6"/>
      <c r="K452" s="8"/>
      <c r="O452" s="8"/>
      <c r="T452" s="8"/>
      <c r="U452" s="6"/>
      <c r="AD452" s="8"/>
      <c r="AG452" s="6"/>
    </row>
    <row r="453" ht="15.75" customHeight="1">
      <c r="G453" s="6"/>
      <c r="K453" s="8"/>
      <c r="O453" s="8"/>
      <c r="T453" s="8"/>
      <c r="U453" s="6"/>
      <c r="AD453" s="8"/>
      <c r="AG453" s="6"/>
    </row>
    <row r="454" ht="15.75" customHeight="1">
      <c r="G454" s="6"/>
      <c r="K454" s="8"/>
      <c r="O454" s="8"/>
      <c r="T454" s="8"/>
      <c r="U454" s="6"/>
      <c r="AD454" s="8"/>
      <c r="AG454" s="6"/>
    </row>
    <row r="455" ht="15.75" customHeight="1">
      <c r="G455" s="6"/>
      <c r="K455" s="8"/>
      <c r="O455" s="8"/>
      <c r="T455" s="8"/>
      <c r="U455" s="6"/>
      <c r="AD455" s="8"/>
      <c r="AG455" s="6"/>
    </row>
    <row r="456" ht="15.75" customHeight="1">
      <c r="G456" s="6"/>
      <c r="K456" s="8"/>
      <c r="O456" s="8"/>
      <c r="T456" s="8"/>
      <c r="U456" s="6"/>
      <c r="AD456" s="8"/>
      <c r="AG456" s="6"/>
    </row>
    <row r="457" ht="15.75" customHeight="1">
      <c r="G457" s="6"/>
      <c r="K457" s="8"/>
      <c r="O457" s="8"/>
      <c r="T457" s="8"/>
      <c r="U457" s="6"/>
      <c r="AD457" s="8"/>
      <c r="AG457" s="6"/>
    </row>
    <row r="458" ht="15.75" customHeight="1">
      <c r="G458" s="6"/>
      <c r="K458" s="8"/>
      <c r="O458" s="8"/>
      <c r="T458" s="8"/>
      <c r="U458" s="6"/>
      <c r="AD458" s="8"/>
      <c r="AG458" s="6"/>
    </row>
    <row r="459" ht="15.75" customHeight="1">
      <c r="G459" s="6"/>
      <c r="K459" s="8"/>
      <c r="O459" s="8"/>
      <c r="T459" s="8"/>
      <c r="U459" s="6"/>
      <c r="AD459" s="8"/>
      <c r="AG459" s="6"/>
    </row>
    <row r="460" ht="15.75" customHeight="1">
      <c r="G460" s="6"/>
      <c r="K460" s="8"/>
      <c r="O460" s="8"/>
      <c r="T460" s="8"/>
      <c r="U460" s="6"/>
      <c r="AD460" s="8"/>
      <c r="AG460" s="6"/>
    </row>
    <row r="461" ht="15.75" customHeight="1">
      <c r="G461" s="6"/>
      <c r="K461" s="8"/>
      <c r="O461" s="8"/>
      <c r="T461" s="8"/>
      <c r="U461" s="6"/>
      <c r="AD461" s="8"/>
      <c r="AG461" s="6"/>
    </row>
    <row r="462" ht="15.75" customHeight="1">
      <c r="G462" s="6"/>
      <c r="K462" s="8"/>
      <c r="O462" s="8"/>
      <c r="T462" s="8"/>
      <c r="U462" s="6"/>
      <c r="AD462" s="8"/>
      <c r="AG462" s="6"/>
    </row>
    <row r="463" ht="15.75" customHeight="1">
      <c r="G463" s="6"/>
      <c r="K463" s="8"/>
      <c r="O463" s="8"/>
      <c r="T463" s="8"/>
      <c r="U463" s="6"/>
      <c r="AD463" s="8"/>
      <c r="AG463" s="6"/>
    </row>
    <row r="464" ht="15.75" customHeight="1">
      <c r="G464" s="6"/>
      <c r="K464" s="8"/>
      <c r="O464" s="8"/>
      <c r="T464" s="8"/>
      <c r="U464" s="6"/>
      <c r="AD464" s="8"/>
      <c r="AG464" s="6"/>
    </row>
    <row r="465" ht="15.75" customHeight="1">
      <c r="G465" s="6"/>
      <c r="K465" s="8"/>
      <c r="O465" s="8"/>
      <c r="T465" s="8"/>
      <c r="U465" s="6"/>
      <c r="AD465" s="8"/>
      <c r="AG465" s="6"/>
    </row>
    <row r="466" ht="15.75" customHeight="1">
      <c r="G466" s="6"/>
      <c r="K466" s="8"/>
      <c r="O466" s="8"/>
      <c r="T466" s="8"/>
      <c r="U466" s="6"/>
      <c r="AD466" s="8"/>
      <c r="AG466" s="6"/>
    </row>
    <row r="467" ht="15.75" customHeight="1">
      <c r="G467" s="6"/>
      <c r="K467" s="8"/>
      <c r="O467" s="8"/>
      <c r="T467" s="8"/>
      <c r="U467" s="6"/>
      <c r="AD467" s="8"/>
      <c r="AG467" s="6"/>
    </row>
    <row r="468" ht="15.75" customHeight="1">
      <c r="G468" s="6"/>
      <c r="K468" s="8"/>
      <c r="O468" s="8"/>
      <c r="T468" s="8"/>
      <c r="U468" s="6"/>
      <c r="AD468" s="8"/>
      <c r="AG468" s="6"/>
    </row>
    <row r="469" ht="15.75" customHeight="1">
      <c r="G469" s="6"/>
      <c r="K469" s="8"/>
      <c r="O469" s="8"/>
      <c r="T469" s="8"/>
      <c r="U469" s="6"/>
      <c r="AD469" s="8"/>
      <c r="AG469" s="6"/>
    </row>
    <row r="470" ht="15.75" customHeight="1">
      <c r="G470" s="6"/>
      <c r="K470" s="8"/>
      <c r="O470" s="8"/>
      <c r="T470" s="8"/>
      <c r="U470" s="6"/>
      <c r="AD470" s="8"/>
      <c r="AG470" s="6"/>
    </row>
    <row r="471" ht="15.75" customHeight="1">
      <c r="G471" s="6"/>
      <c r="K471" s="8"/>
      <c r="O471" s="8"/>
      <c r="T471" s="8"/>
      <c r="U471" s="6"/>
      <c r="AD471" s="8"/>
      <c r="AG471" s="6"/>
    </row>
    <row r="472" ht="15.75" customHeight="1">
      <c r="G472" s="6"/>
      <c r="K472" s="8"/>
      <c r="O472" s="8"/>
      <c r="T472" s="8"/>
      <c r="U472" s="6"/>
      <c r="AD472" s="8"/>
      <c r="AG472" s="6"/>
    </row>
    <row r="473" ht="15.75" customHeight="1">
      <c r="G473" s="6"/>
      <c r="K473" s="8"/>
      <c r="O473" s="8"/>
      <c r="T473" s="8"/>
      <c r="U473" s="6"/>
      <c r="AD473" s="8"/>
      <c r="AG473" s="6"/>
    </row>
    <row r="474" ht="15.75" customHeight="1">
      <c r="G474" s="6"/>
      <c r="K474" s="8"/>
      <c r="O474" s="8"/>
      <c r="T474" s="8"/>
      <c r="U474" s="6"/>
      <c r="AD474" s="8"/>
      <c r="AG474" s="6"/>
    </row>
    <row r="475" ht="15.75" customHeight="1">
      <c r="G475" s="6"/>
      <c r="K475" s="8"/>
      <c r="O475" s="8"/>
      <c r="T475" s="8"/>
      <c r="U475" s="6"/>
      <c r="AD475" s="8"/>
      <c r="AG475" s="6"/>
    </row>
    <row r="476" ht="15.75" customHeight="1">
      <c r="G476" s="6"/>
      <c r="K476" s="8"/>
      <c r="O476" s="8"/>
      <c r="T476" s="8"/>
      <c r="U476" s="6"/>
      <c r="AD476" s="8"/>
      <c r="AG476" s="6"/>
    </row>
    <row r="477" ht="15.75" customHeight="1">
      <c r="G477" s="6"/>
      <c r="K477" s="8"/>
      <c r="O477" s="8"/>
      <c r="T477" s="8"/>
      <c r="U477" s="6"/>
      <c r="AD477" s="8"/>
      <c r="AG477" s="6"/>
    </row>
    <row r="478" ht="15.75" customHeight="1">
      <c r="G478" s="6"/>
      <c r="K478" s="8"/>
      <c r="O478" s="8"/>
      <c r="T478" s="8"/>
      <c r="U478" s="6"/>
      <c r="AD478" s="8"/>
      <c r="AG478" s="6"/>
    </row>
    <row r="479" ht="15.75" customHeight="1">
      <c r="G479" s="6"/>
      <c r="K479" s="8"/>
      <c r="O479" s="8"/>
      <c r="T479" s="8"/>
      <c r="U479" s="6"/>
      <c r="AD479" s="8"/>
      <c r="AG479" s="6"/>
    </row>
    <row r="480" ht="15.75" customHeight="1">
      <c r="G480" s="6"/>
      <c r="K480" s="8"/>
      <c r="O480" s="8"/>
      <c r="T480" s="8"/>
      <c r="U480" s="6"/>
      <c r="AD480" s="8"/>
      <c r="AG480" s="6"/>
    </row>
    <row r="481" ht="15.75" customHeight="1">
      <c r="G481" s="6"/>
      <c r="K481" s="8"/>
      <c r="O481" s="8"/>
      <c r="T481" s="8"/>
      <c r="U481" s="6"/>
      <c r="AD481" s="8"/>
      <c r="AG481" s="6"/>
    </row>
    <row r="482" ht="15.75" customHeight="1">
      <c r="G482" s="6"/>
      <c r="K482" s="8"/>
      <c r="O482" s="8"/>
      <c r="T482" s="8"/>
      <c r="U482" s="6"/>
      <c r="AD482" s="8"/>
      <c r="AG482" s="6"/>
    </row>
    <row r="483" ht="15.75" customHeight="1">
      <c r="G483" s="6"/>
      <c r="K483" s="8"/>
      <c r="O483" s="8"/>
      <c r="T483" s="8"/>
      <c r="U483" s="6"/>
      <c r="AD483" s="8"/>
      <c r="AG483" s="6"/>
    </row>
    <row r="484" ht="15.75" customHeight="1">
      <c r="G484" s="6"/>
      <c r="K484" s="8"/>
      <c r="O484" s="8"/>
      <c r="T484" s="8"/>
      <c r="U484" s="6"/>
      <c r="AD484" s="8"/>
      <c r="AG484" s="6"/>
    </row>
    <row r="485" ht="15.75" customHeight="1">
      <c r="G485" s="6"/>
      <c r="K485" s="8"/>
      <c r="O485" s="8"/>
      <c r="T485" s="8"/>
      <c r="U485" s="6"/>
      <c r="AD485" s="8"/>
      <c r="AG485" s="6"/>
    </row>
    <row r="486" ht="15.75" customHeight="1">
      <c r="G486" s="6"/>
      <c r="K486" s="8"/>
      <c r="O486" s="8"/>
      <c r="T486" s="8"/>
      <c r="U486" s="6"/>
      <c r="AD486" s="8"/>
      <c r="AG486" s="6"/>
    </row>
    <row r="487" ht="15.75" customHeight="1">
      <c r="G487" s="6"/>
      <c r="K487" s="8"/>
      <c r="O487" s="8"/>
      <c r="T487" s="8"/>
      <c r="U487" s="6"/>
      <c r="AD487" s="8"/>
      <c r="AG487" s="6"/>
    </row>
    <row r="488" ht="15.75" customHeight="1">
      <c r="G488" s="6"/>
      <c r="K488" s="8"/>
      <c r="O488" s="8"/>
      <c r="T488" s="8"/>
      <c r="U488" s="6"/>
      <c r="AD488" s="8"/>
      <c r="AG488" s="6"/>
    </row>
    <row r="489" ht="15.75" customHeight="1">
      <c r="G489" s="6"/>
      <c r="K489" s="8"/>
      <c r="O489" s="8"/>
      <c r="T489" s="8"/>
      <c r="U489" s="6"/>
      <c r="AD489" s="8"/>
      <c r="AG489" s="6"/>
    </row>
    <row r="490" ht="15.75" customHeight="1">
      <c r="G490" s="6"/>
      <c r="K490" s="8"/>
      <c r="O490" s="8"/>
      <c r="T490" s="8"/>
      <c r="U490" s="6"/>
      <c r="AD490" s="8"/>
      <c r="AG490" s="6"/>
    </row>
    <row r="491" ht="15.75" customHeight="1">
      <c r="G491" s="6"/>
      <c r="K491" s="8"/>
      <c r="O491" s="8"/>
      <c r="T491" s="8"/>
      <c r="U491" s="6"/>
      <c r="AD491" s="8"/>
      <c r="AG491" s="6"/>
    </row>
    <row r="492" ht="15.75" customHeight="1">
      <c r="G492" s="6"/>
      <c r="K492" s="8"/>
      <c r="O492" s="8"/>
      <c r="T492" s="8"/>
      <c r="U492" s="6"/>
      <c r="AD492" s="8"/>
      <c r="AG492" s="6"/>
    </row>
    <row r="493" ht="15.75" customHeight="1">
      <c r="G493" s="6"/>
      <c r="K493" s="8"/>
      <c r="O493" s="8"/>
      <c r="T493" s="8"/>
      <c r="U493" s="6"/>
      <c r="AD493" s="8"/>
      <c r="AG493" s="6"/>
    </row>
    <row r="494" ht="15.75" customHeight="1">
      <c r="G494" s="6"/>
      <c r="K494" s="8"/>
      <c r="O494" s="8"/>
      <c r="T494" s="8"/>
      <c r="U494" s="6"/>
      <c r="AD494" s="8"/>
      <c r="AG494" s="6"/>
    </row>
    <row r="495" ht="15.75" customHeight="1">
      <c r="G495" s="6"/>
      <c r="K495" s="8"/>
      <c r="O495" s="8"/>
      <c r="T495" s="8"/>
      <c r="U495" s="6"/>
      <c r="AD495" s="8"/>
      <c r="AG495" s="6"/>
    </row>
    <row r="496" ht="15.75" customHeight="1">
      <c r="G496" s="6"/>
      <c r="K496" s="8"/>
      <c r="O496" s="8"/>
      <c r="T496" s="8"/>
      <c r="U496" s="6"/>
      <c r="AD496" s="8"/>
      <c r="AG496" s="6"/>
    </row>
    <row r="497" ht="15.75" customHeight="1">
      <c r="G497" s="6"/>
      <c r="K497" s="8"/>
      <c r="O497" s="8"/>
      <c r="T497" s="8"/>
      <c r="U497" s="6"/>
      <c r="AD497" s="8"/>
      <c r="AG497" s="6"/>
    </row>
    <row r="498" ht="15.75" customHeight="1">
      <c r="G498" s="6"/>
      <c r="K498" s="8"/>
      <c r="O498" s="8"/>
      <c r="T498" s="8"/>
      <c r="U498" s="6"/>
      <c r="AD498" s="8"/>
      <c r="AG498" s="6"/>
    </row>
    <row r="499" ht="15.75" customHeight="1">
      <c r="G499" s="6"/>
      <c r="K499" s="8"/>
      <c r="O499" s="8"/>
      <c r="T499" s="8"/>
      <c r="U499" s="6"/>
      <c r="AD499" s="8"/>
      <c r="AG499" s="6"/>
    </row>
    <row r="500" ht="15.75" customHeight="1">
      <c r="G500" s="6"/>
      <c r="K500" s="8"/>
      <c r="O500" s="8"/>
      <c r="T500" s="8"/>
      <c r="U500" s="6"/>
      <c r="AD500" s="8"/>
      <c r="AG500" s="6"/>
    </row>
    <row r="501" ht="15.75" customHeight="1">
      <c r="G501" s="6"/>
      <c r="K501" s="8"/>
      <c r="O501" s="8"/>
      <c r="T501" s="8"/>
      <c r="U501" s="6"/>
      <c r="AD501" s="8"/>
      <c r="AG501" s="6"/>
    </row>
    <row r="502" ht="15.75" customHeight="1">
      <c r="G502" s="6"/>
      <c r="K502" s="8"/>
      <c r="O502" s="8"/>
      <c r="T502" s="8"/>
      <c r="U502" s="6"/>
      <c r="AD502" s="8"/>
      <c r="AG502" s="6"/>
    </row>
    <row r="503" ht="15.75" customHeight="1">
      <c r="G503" s="6"/>
      <c r="K503" s="8"/>
      <c r="O503" s="8"/>
      <c r="T503" s="8"/>
      <c r="U503" s="6"/>
      <c r="AD503" s="8"/>
      <c r="AG503" s="6"/>
    </row>
    <row r="504" ht="15.75" customHeight="1">
      <c r="G504" s="6"/>
      <c r="K504" s="8"/>
      <c r="O504" s="8"/>
      <c r="T504" s="8"/>
      <c r="U504" s="6"/>
      <c r="AD504" s="8"/>
      <c r="AG504" s="6"/>
    </row>
    <row r="505" ht="15.75" customHeight="1">
      <c r="G505" s="6"/>
      <c r="K505" s="8"/>
      <c r="O505" s="8"/>
      <c r="T505" s="8"/>
      <c r="U505" s="6"/>
      <c r="AD505" s="8"/>
      <c r="AG505" s="6"/>
    </row>
    <row r="506" ht="15.75" customHeight="1">
      <c r="G506" s="6"/>
      <c r="K506" s="8"/>
      <c r="O506" s="8"/>
      <c r="T506" s="8"/>
      <c r="U506" s="6"/>
      <c r="AD506" s="8"/>
      <c r="AG506" s="6"/>
    </row>
    <row r="507" ht="15.75" customHeight="1">
      <c r="G507" s="6"/>
      <c r="K507" s="8"/>
      <c r="O507" s="8"/>
      <c r="T507" s="8"/>
      <c r="U507" s="6"/>
      <c r="AD507" s="8"/>
      <c r="AG507" s="6"/>
    </row>
    <row r="508" ht="15.75" customHeight="1">
      <c r="G508" s="6"/>
      <c r="K508" s="8"/>
      <c r="O508" s="8"/>
      <c r="T508" s="8"/>
      <c r="U508" s="6"/>
      <c r="AD508" s="8"/>
      <c r="AG508" s="6"/>
    </row>
    <row r="509" ht="15.75" customHeight="1">
      <c r="G509" s="6"/>
      <c r="K509" s="8"/>
      <c r="O509" s="8"/>
      <c r="T509" s="8"/>
      <c r="U509" s="6"/>
      <c r="AD509" s="8"/>
      <c r="AG509" s="6"/>
    </row>
    <row r="510" ht="15.75" customHeight="1">
      <c r="G510" s="6"/>
      <c r="K510" s="8"/>
      <c r="O510" s="8"/>
      <c r="T510" s="8"/>
      <c r="U510" s="6"/>
      <c r="AD510" s="8"/>
      <c r="AG510" s="6"/>
    </row>
    <row r="511" ht="15.75" customHeight="1">
      <c r="G511" s="6"/>
      <c r="K511" s="8"/>
      <c r="O511" s="8"/>
      <c r="T511" s="8"/>
      <c r="U511" s="6"/>
      <c r="AD511" s="8"/>
      <c r="AG511" s="6"/>
    </row>
    <row r="512" ht="15.75" customHeight="1">
      <c r="G512" s="6"/>
      <c r="K512" s="8"/>
      <c r="O512" s="8"/>
      <c r="T512" s="8"/>
      <c r="U512" s="6"/>
      <c r="AD512" s="8"/>
      <c r="AG512" s="6"/>
    </row>
    <row r="513" ht="15.75" customHeight="1">
      <c r="G513" s="6"/>
      <c r="K513" s="8"/>
      <c r="O513" s="8"/>
      <c r="T513" s="8"/>
      <c r="U513" s="6"/>
      <c r="AD513" s="8"/>
      <c r="AG513" s="6"/>
    </row>
    <row r="514" ht="15.75" customHeight="1">
      <c r="G514" s="6"/>
      <c r="K514" s="8"/>
      <c r="O514" s="8"/>
      <c r="T514" s="8"/>
      <c r="U514" s="6"/>
      <c r="AD514" s="8"/>
      <c r="AG514" s="6"/>
    </row>
    <row r="515" ht="15.75" customHeight="1">
      <c r="G515" s="6"/>
      <c r="K515" s="8"/>
      <c r="O515" s="8"/>
      <c r="T515" s="8"/>
      <c r="U515" s="6"/>
      <c r="AD515" s="8"/>
      <c r="AG515" s="6"/>
    </row>
    <row r="516" ht="15.75" customHeight="1">
      <c r="G516" s="6"/>
      <c r="K516" s="8"/>
      <c r="O516" s="8"/>
      <c r="T516" s="8"/>
      <c r="U516" s="6"/>
      <c r="AD516" s="8"/>
      <c r="AG516" s="6"/>
    </row>
    <row r="517" ht="15.75" customHeight="1">
      <c r="G517" s="6"/>
      <c r="K517" s="8"/>
      <c r="O517" s="8"/>
      <c r="T517" s="8"/>
      <c r="U517" s="6"/>
      <c r="AD517" s="8"/>
      <c r="AG517" s="6"/>
    </row>
    <row r="518" ht="15.75" customHeight="1">
      <c r="G518" s="6"/>
      <c r="K518" s="8"/>
      <c r="O518" s="8"/>
      <c r="T518" s="8"/>
      <c r="U518" s="6"/>
      <c r="AD518" s="8"/>
      <c r="AG518" s="6"/>
    </row>
    <row r="519" ht="15.75" customHeight="1">
      <c r="G519" s="6"/>
      <c r="K519" s="8"/>
      <c r="O519" s="8"/>
      <c r="T519" s="8"/>
      <c r="U519" s="6"/>
      <c r="AD519" s="8"/>
      <c r="AG519" s="6"/>
    </row>
    <row r="520" ht="15.75" customHeight="1">
      <c r="G520" s="6"/>
      <c r="K520" s="8"/>
      <c r="O520" s="8"/>
      <c r="T520" s="8"/>
      <c r="U520" s="6"/>
      <c r="AD520" s="8"/>
      <c r="AG520" s="6"/>
    </row>
    <row r="521" ht="15.75" customHeight="1">
      <c r="G521" s="6"/>
      <c r="K521" s="8"/>
      <c r="O521" s="8"/>
      <c r="T521" s="8"/>
      <c r="U521" s="6"/>
      <c r="AD521" s="8"/>
      <c r="AG521" s="6"/>
    </row>
    <row r="522" ht="15.75" customHeight="1">
      <c r="G522" s="6"/>
      <c r="K522" s="8"/>
      <c r="O522" s="8"/>
      <c r="T522" s="8"/>
      <c r="U522" s="6"/>
      <c r="AD522" s="8"/>
      <c r="AG522" s="6"/>
    </row>
    <row r="523" ht="15.75" customHeight="1">
      <c r="G523" s="6"/>
      <c r="K523" s="8"/>
      <c r="O523" s="8"/>
      <c r="T523" s="8"/>
      <c r="U523" s="6"/>
      <c r="AD523" s="8"/>
      <c r="AG523" s="6"/>
    </row>
    <row r="524" ht="15.75" customHeight="1">
      <c r="G524" s="6"/>
      <c r="K524" s="8"/>
      <c r="O524" s="8"/>
      <c r="T524" s="8"/>
      <c r="U524" s="6"/>
      <c r="AD524" s="8"/>
      <c r="AG524" s="6"/>
    </row>
    <row r="525" ht="15.75" customHeight="1">
      <c r="G525" s="6"/>
      <c r="K525" s="8"/>
      <c r="O525" s="8"/>
      <c r="T525" s="8"/>
      <c r="U525" s="6"/>
      <c r="AD525" s="8"/>
      <c r="AG525" s="6"/>
    </row>
    <row r="526" ht="15.75" customHeight="1">
      <c r="G526" s="6"/>
      <c r="K526" s="8"/>
      <c r="O526" s="8"/>
      <c r="T526" s="8"/>
      <c r="U526" s="6"/>
      <c r="AD526" s="8"/>
      <c r="AG526" s="6"/>
    </row>
    <row r="527" ht="15.75" customHeight="1">
      <c r="G527" s="6"/>
      <c r="K527" s="8"/>
      <c r="O527" s="8"/>
      <c r="T527" s="8"/>
      <c r="U527" s="6"/>
      <c r="AD527" s="8"/>
      <c r="AG527" s="6"/>
    </row>
    <row r="528" ht="15.75" customHeight="1">
      <c r="G528" s="6"/>
      <c r="K528" s="8"/>
      <c r="O528" s="8"/>
      <c r="T528" s="8"/>
      <c r="U528" s="6"/>
      <c r="AD528" s="8"/>
      <c r="AG528" s="6"/>
    </row>
    <row r="529" ht="15.75" customHeight="1">
      <c r="G529" s="6"/>
      <c r="K529" s="8"/>
      <c r="O529" s="8"/>
      <c r="T529" s="8"/>
      <c r="U529" s="6"/>
      <c r="AD529" s="8"/>
      <c r="AG529" s="6"/>
    </row>
    <row r="530" ht="15.75" customHeight="1">
      <c r="G530" s="6"/>
      <c r="K530" s="8"/>
      <c r="O530" s="8"/>
      <c r="T530" s="8"/>
      <c r="U530" s="6"/>
      <c r="AD530" s="8"/>
      <c r="AG530" s="6"/>
    </row>
    <row r="531" ht="15.75" customHeight="1">
      <c r="G531" s="6"/>
      <c r="K531" s="8"/>
      <c r="O531" s="8"/>
      <c r="T531" s="8"/>
      <c r="U531" s="6"/>
      <c r="AD531" s="8"/>
      <c r="AG531" s="6"/>
    </row>
    <row r="532" ht="15.75" customHeight="1">
      <c r="G532" s="6"/>
      <c r="K532" s="8"/>
      <c r="O532" s="8"/>
      <c r="T532" s="8"/>
      <c r="U532" s="6"/>
      <c r="AD532" s="8"/>
      <c r="AG532" s="6"/>
    </row>
    <row r="533" ht="15.75" customHeight="1">
      <c r="G533" s="6"/>
      <c r="K533" s="8"/>
      <c r="O533" s="8"/>
      <c r="T533" s="8"/>
      <c r="U533" s="6"/>
      <c r="AD533" s="8"/>
      <c r="AG533" s="6"/>
    </row>
    <row r="534" ht="15.75" customHeight="1">
      <c r="G534" s="6"/>
      <c r="K534" s="8"/>
      <c r="O534" s="8"/>
      <c r="T534" s="8"/>
      <c r="U534" s="6"/>
      <c r="AD534" s="8"/>
      <c r="AG534" s="6"/>
    </row>
    <row r="535" ht="15.75" customHeight="1">
      <c r="G535" s="6"/>
      <c r="K535" s="8"/>
      <c r="O535" s="8"/>
      <c r="T535" s="8"/>
      <c r="U535" s="6"/>
      <c r="AD535" s="8"/>
      <c r="AG535" s="6"/>
    </row>
    <row r="536" ht="15.75" customHeight="1">
      <c r="G536" s="6"/>
      <c r="K536" s="8"/>
      <c r="O536" s="8"/>
      <c r="T536" s="8"/>
      <c r="U536" s="6"/>
      <c r="AD536" s="8"/>
      <c r="AG536" s="6"/>
    </row>
    <row r="537" ht="15.75" customHeight="1">
      <c r="G537" s="6"/>
      <c r="K537" s="8"/>
      <c r="O537" s="8"/>
      <c r="T537" s="8"/>
      <c r="U537" s="6"/>
      <c r="AD537" s="8"/>
      <c r="AG537" s="6"/>
    </row>
    <row r="538" ht="15.75" customHeight="1">
      <c r="G538" s="6"/>
      <c r="K538" s="8"/>
      <c r="O538" s="8"/>
      <c r="T538" s="8"/>
      <c r="U538" s="6"/>
      <c r="AD538" s="8"/>
      <c r="AG538" s="6"/>
    </row>
    <row r="539" ht="15.75" customHeight="1">
      <c r="G539" s="6"/>
      <c r="K539" s="8"/>
      <c r="O539" s="8"/>
      <c r="T539" s="8"/>
      <c r="U539" s="6"/>
      <c r="AD539" s="8"/>
      <c r="AG539" s="6"/>
    </row>
    <row r="540" ht="15.75" customHeight="1">
      <c r="G540" s="6"/>
      <c r="K540" s="8"/>
      <c r="O540" s="8"/>
      <c r="T540" s="8"/>
      <c r="U540" s="6"/>
      <c r="AD540" s="8"/>
      <c r="AG540" s="6"/>
    </row>
    <row r="541" ht="15.75" customHeight="1">
      <c r="G541" s="6"/>
      <c r="K541" s="8"/>
      <c r="O541" s="8"/>
      <c r="T541" s="8"/>
      <c r="U541" s="6"/>
      <c r="AD541" s="8"/>
      <c r="AG541" s="6"/>
    </row>
    <row r="542" ht="15.75" customHeight="1">
      <c r="G542" s="6"/>
      <c r="K542" s="8"/>
      <c r="O542" s="8"/>
      <c r="T542" s="8"/>
      <c r="U542" s="6"/>
      <c r="AD542" s="8"/>
      <c r="AG542" s="6"/>
    </row>
    <row r="543" ht="15.75" customHeight="1">
      <c r="G543" s="6"/>
      <c r="K543" s="8"/>
      <c r="O543" s="8"/>
      <c r="T543" s="8"/>
      <c r="U543" s="6"/>
      <c r="AD543" s="8"/>
      <c r="AG543" s="6"/>
    </row>
    <row r="544" ht="15.75" customHeight="1">
      <c r="G544" s="6"/>
      <c r="K544" s="8"/>
      <c r="O544" s="8"/>
      <c r="T544" s="8"/>
      <c r="U544" s="6"/>
      <c r="AD544" s="8"/>
      <c r="AG544" s="6"/>
    </row>
    <row r="545" ht="15.75" customHeight="1">
      <c r="G545" s="6"/>
      <c r="K545" s="8"/>
      <c r="O545" s="8"/>
      <c r="T545" s="8"/>
      <c r="U545" s="6"/>
      <c r="AD545" s="8"/>
      <c r="AG545" s="6"/>
    </row>
    <row r="546" ht="15.75" customHeight="1">
      <c r="G546" s="6"/>
      <c r="K546" s="8"/>
      <c r="O546" s="8"/>
      <c r="T546" s="8"/>
      <c r="U546" s="6"/>
      <c r="AD546" s="8"/>
      <c r="AG546" s="6"/>
    </row>
    <row r="547" ht="15.75" customHeight="1">
      <c r="G547" s="6"/>
      <c r="K547" s="8"/>
      <c r="O547" s="8"/>
      <c r="T547" s="8"/>
      <c r="U547" s="6"/>
      <c r="AD547" s="8"/>
      <c r="AG547" s="6"/>
    </row>
    <row r="548" ht="15.75" customHeight="1">
      <c r="G548" s="6"/>
      <c r="K548" s="8"/>
      <c r="O548" s="8"/>
      <c r="T548" s="8"/>
      <c r="U548" s="6"/>
      <c r="AD548" s="8"/>
      <c r="AG548" s="6"/>
    </row>
    <row r="549" ht="15.75" customHeight="1">
      <c r="G549" s="6"/>
      <c r="K549" s="8"/>
      <c r="O549" s="8"/>
      <c r="T549" s="8"/>
      <c r="U549" s="6"/>
      <c r="AD549" s="8"/>
      <c r="AG549" s="6"/>
    </row>
    <row r="550" ht="15.75" customHeight="1">
      <c r="G550" s="6"/>
      <c r="K550" s="8"/>
      <c r="O550" s="8"/>
      <c r="T550" s="8"/>
      <c r="U550" s="6"/>
      <c r="AD550" s="8"/>
      <c r="AG550" s="6"/>
    </row>
    <row r="551" ht="15.75" customHeight="1">
      <c r="G551" s="6"/>
      <c r="K551" s="8"/>
      <c r="O551" s="8"/>
      <c r="T551" s="8"/>
      <c r="U551" s="6"/>
      <c r="AD551" s="8"/>
      <c r="AG551" s="6"/>
    </row>
    <row r="552" ht="15.75" customHeight="1">
      <c r="G552" s="6"/>
      <c r="K552" s="8"/>
      <c r="O552" s="8"/>
      <c r="T552" s="8"/>
      <c r="U552" s="6"/>
      <c r="AD552" s="8"/>
      <c r="AG552" s="6"/>
    </row>
    <row r="553" ht="15.75" customHeight="1">
      <c r="G553" s="6"/>
      <c r="K553" s="8"/>
      <c r="O553" s="8"/>
      <c r="T553" s="8"/>
      <c r="U553" s="6"/>
      <c r="AD553" s="8"/>
      <c r="AG553" s="6"/>
    </row>
    <row r="554" ht="15.75" customHeight="1">
      <c r="G554" s="6"/>
      <c r="K554" s="8"/>
      <c r="O554" s="8"/>
      <c r="T554" s="8"/>
      <c r="U554" s="6"/>
      <c r="AD554" s="8"/>
      <c r="AG554" s="6"/>
    </row>
    <row r="555" ht="15.75" customHeight="1">
      <c r="G555" s="6"/>
      <c r="K555" s="8"/>
      <c r="O555" s="8"/>
      <c r="T555" s="8"/>
      <c r="U555" s="6"/>
      <c r="AD555" s="8"/>
      <c r="AG555" s="6"/>
    </row>
    <row r="556" ht="15.75" customHeight="1">
      <c r="G556" s="6"/>
      <c r="K556" s="8"/>
      <c r="O556" s="8"/>
      <c r="T556" s="8"/>
      <c r="U556" s="6"/>
      <c r="AD556" s="8"/>
      <c r="AG556" s="6"/>
    </row>
    <row r="557" ht="15.75" customHeight="1">
      <c r="G557" s="6"/>
      <c r="K557" s="8"/>
      <c r="O557" s="8"/>
      <c r="T557" s="8"/>
      <c r="U557" s="6"/>
      <c r="AD557" s="8"/>
      <c r="AG557" s="6"/>
    </row>
    <row r="558" ht="15.75" customHeight="1">
      <c r="G558" s="6"/>
      <c r="K558" s="8"/>
      <c r="O558" s="8"/>
      <c r="T558" s="8"/>
      <c r="U558" s="6"/>
      <c r="AD558" s="8"/>
      <c r="AG558" s="6"/>
    </row>
    <row r="559" ht="15.75" customHeight="1">
      <c r="G559" s="6"/>
      <c r="K559" s="8"/>
      <c r="O559" s="8"/>
      <c r="T559" s="8"/>
      <c r="U559" s="6"/>
      <c r="AD559" s="8"/>
      <c r="AG559" s="6"/>
    </row>
    <row r="560" ht="15.75" customHeight="1">
      <c r="G560" s="6"/>
      <c r="K560" s="8"/>
      <c r="O560" s="8"/>
      <c r="T560" s="8"/>
      <c r="U560" s="6"/>
      <c r="AD560" s="8"/>
      <c r="AG560" s="6"/>
    </row>
    <row r="561" ht="15.75" customHeight="1">
      <c r="G561" s="6"/>
      <c r="K561" s="8"/>
      <c r="O561" s="8"/>
      <c r="T561" s="8"/>
      <c r="U561" s="6"/>
      <c r="AD561" s="8"/>
      <c r="AG561" s="6"/>
    </row>
    <row r="562" ht="15.75" customHeight="1">
      <c r="G562" s="6"/>
      <c r="K562" s="8"/>
      <c r="O562" s="8"/>
      <c r="T562" s="8"/>
      <c r="U562" s="6"/>
      <c r="AD562" s="8"/>
      <c r="AG562" s="6"/>
    </row>
    <row r="563" ht="15.75" customHeight="1">
      <c r="G563" s="6"/>
      <c r="K563" s="8"/>
      <c r="O563" s="8"/>
      <c r="T563" s="8"/>
      <c r="U563" s="6"/>
      <c r="AD563" s="8"/>
      <c r="AG563" s="6"/>
    </row>
    <row r="564" ht="15.75" customHeight="1">
      <c r="G564" s="6"/>
      <c r="K564" s="8"/>
      <c r="O564" s="8"/>
      <c r="T564" s="8"/>
      <c r="U564" s="6"/>
      <c r="AD564" s="8"/>
      <c r="AG564" s="6"/>
    </row>
    <row r="565" ht="15.75" customHeight="1">
      <c r="G565" s="6"/>
      <c r="K565" s="8"/>
      <c r="O565" s="8"/>
      <c r="T565" s="8"/>
      <c r="U565" s="6"/>
      <c r="AD565" s="8"/>
      <c r="AG565" s="6"/>
    </row>
    <row r="566" ht="15.75" customHeight="1">
      <c r="G566" s="6"/>
      <c r="K566" s="8"/>
      <c r="O566" s="8"/>
      <c r="T566" s="8"/>
      <c r="U566" s="6"/>
      <c r="AD566" s="8"/>
      <c r="AG566" s="6"/>
    </row>
    <row r="567" ht="15.75" customHeight="1">
      <c r="G567" s="6"/>
      <c r="K567" s="8"/>
      <c r="O567" s="8"/>
      <c r="T567" s="8"/>
      <c r="U567" s="6"/>
      <c r="AD567" s="8"/>
      <c r="AG567" s="6"/>
    </row>
    <row r="568" ht="15.75" customHeight="1">
      <c r="G568" s="6"/>
      <c r="K568" s="8"/>
      <c r="O568" s="8"/>
      <c r="T568" s="8"/>
      <c r="U568" s="6"/>
      <c r="AD568" s="8"/>
      <c r="AG568" s="6"/>
    </row>
    <row r="569" ht="15.75" customHeight="1">
      <c r="G569" s="6"/>
      <c r="K569" s="8"/>
      <c r="O569" s="8"/>
      <c r="T569" s="8"/>
      <c r="U569" s="6"/>
      <c r="AD569" s="8"/>
      <c r="AG569" s="6"/>
    </row>
    <row r="570" ht="15.75" customHeight="1">
      <c r="G570" s="6"/>
      <c r="K570" s="8"/>
      <c r="O570" s="8"/>
      <c r="T570" s="8"/>
      <c r="U570" s="6"/>
      <c r="AD570" s="8"/>
      <c r="AG570" s="6"/>
    </row>
    <row r="571" ht="15.75" customHeight="1">
      <c r="G571" s="6"/>
      <c r="K571" s="8"/>
      <c r="O571" s="8"/>
      <c r="T571" s="8"/>
      <c r="U571" s="6"/>
      <c r="AD571" s="8"/>
      <c r="AG571" s="6"/>
    </row>
    <row r="572" ht="15.75" customHeight="1">
      <c r="G572" s="6"/>
      <c r="K572" s="8"/>
      <c r="O572" s="8"/>
      <c r="T572" s="8"/>
      <c r="U572" s="6"/>
      <c r="AD572" s="8"/>
      <c r="AG572" s="6"/>
    </row>
    <row r="573" ht="15.75" customHeight="1">
      <c r="G573" s="6"/>
      <c r="K573" s="8"/>
      <c r="O573" s="8"/>
      <c r="T573" s="8"/>
      <c r="U573" s="6"/>
      <c r="AD573" s="8"/>
      <c r="AG573" s="6"/>
    </row>
    <row r="574" ht="15.75" customHeight="1">
      <c r="G574" s="6"/>
      <c r="K574" s="8"/>
      <c r="O574" s="8"/>
      <c r="T574" s="8"/>
      <c r="U574" s="6"/>
      <c r="AD574" s="8"/>
      <c r="AG574" s="6"/>
    </row>
    <row r="575" ht="15.75" customHeight="1">
      <c r="G575" s="6"/>
      <c r="K575" s="8"/>
      <c r="O575" s="8"/>
      <c r="T575" s="8"/>
      <c r="U575" s="6"/>
      <c r="AD575" s="8"/>
      <c r="AG575" s="6"/>
    </row>
    <row r="576" ht="15.75" customHeight="1">
      <c r="G576" s="6"/>
      <c r="K576" s="8"/>
      <c r="O576" s="8"/>
      <c r="T576" s="8"/>
      <c r="U576" s="6"/>
      <c r="AD576" s="8"/>
      <c r="AG576" s="6"/>
    </row>
    <row r="577" ht="15.75" customHeight="1">
      <c r="G577" s="6"/>
      <c r="K577" s="8"/>
      <c r="O577" s="8"/>
      <c r="T577" s="8"/>
      <c r="U577" s="6"/>
      <c r="AD577" s="8"/>
      <c r="AG577" s="6"/>
    </row>
    <row r="578" ht="15.75" customHeight="1">
      <c r="G578" s="6"/>
      <c r="K578" s="8"/>
      <c r="O578" s="8"/>
      <c r="T578" s="8"/>
      <c r="U578" s="6"/>
      <c r="AD578" s="8"/>
      <c r="AG578" s="6"/>
    </row>
    <row r="579" ht="15.75" customHeight="1">
      <c r="G579" s="6"/>
      <c r="K579" s="8"/>
      <c r="O579" s="8"/>
      <c r="T579" s="8"/>
      <c r="U579" s="6"/>
      <c r="AD579" s="8"/>
      <c r="AG579" s="6"/>
    </row>
    <row r="580" ht="15.75" customHeight="1">
      <c r="G580" s="6"/>
      <c r="K580" s="8"/>
      <c r="O580" s="8"/>
      <c r="T580" s="8"/>
      <c r="U580" s="6"/>
      <c r="AD580" s="8"/>
      <c r="AG580" s="6"/>
    </row>
    <row r="581" ht="15.75" customHeight="1">
      <c r="G581" s="6"/>
      <c r="K581" s="8"/>
      <c r="O581" s="8"/>
      <c r="T581" s="8"/>
      <c r="U581" s="6"/>
      <c r="AD581" s="8"/>
      <c r="AG581" s="6"/>
    </row>
    <row r="582" ht="15.75" customHeight="1">
      <c r="G582" s="6"/>
      <c r="K582" s="8"/>
      <c r="O582" s="8"/>
      <c r="T582" s="8"/>
      <c r="U582" s="6"/>
      <c r="AD582" s="8"/>
      <c r="AG582" s="6"/>
    </row>
    <row r="583" ht="15.75" customHeight="1">
      <c r="G583" s="6"/>
      <c r="K583" s="8"/>
      <c r="O583" s="8"/>
      <c r="T583" s="8"/>
      <c r="U583" s="6"/>
      <c r="AD583" s="8"/>
      <c r="AG583" s="6"/>
    </row>
    <row r="584" ht="15.75" customHeight="1">
      <c r="G584" s="6"/>
      <c r="K584" s="8"/>
      <c r="O584" s="8"/>
      <c r="T584" s="8"/>
      <c r="U584" s="6"/>
      <c r="AD584" s="8"/>
      <c r="AG584" s="6"/>
    </row>
    <row r="585" ht="15.75" customHeight="1">
      <c r="G585" s="6"/>
      <c r="K585" s="8"/>
      <c r="O585" s="8"/>
      <c r="T585" s="8"/>
      <c r="U585" s="6"/>
      <c r="AD585" s="8"/>
      <c r="AG585" s="6"/>
    </row>
    <row r="586" ht="15.75" customHeight="1">
      <c r="G586" s="6"/>
      <c r="K586" s="8"/>
      <c r="O586" s="8"/>
      <c r="T586" s="8"/>
      <c r="U586" s="6"/>
      <c r="AD586" s="8"/>
      <c r="AG586" s="6"/>
    </row>
    <row r="587" ht="15.75" customHeight="1">
      <c r="G587" s="6"/>
      <c r="K587" s="8"/>
      <c r="O587" s="8"/>
      <c r="T587" s="8"/>
      <c r="U587" s="6"/>
      <c r="AD587" s="8"/>
      <c r="AG587" s="6"/>
    </row>
    <row r="588" ht="15.75" customHeight="1">
      <c r="G588" s="6"/>
      <c r="K588" s="8"/>
      <c r="O588" s="8"/>
      <c r="T588" s="8"/>
      <c r="U588" s="6"/>
      <c r="AD588" s="8"/>
      <c r="AG588" s="6"/>
    </row>
    <row r="589" ht="15.75" customHeight="1">
      <c r="G589" s="6"/>
      <c r="K589" s="8"/>
      <c r="O589" s="8"/>
      <c r="T589" s="8"/>
      <c r="U589" s="6"/>
      <c r="AD589" s="8"/>
      <c r="AG589" s="6"/>
    </row>
    <row r="590" ht="15.75" customHeight="1">
      <c r="G590" s="6"/>
      <c r="K590" s="8"/>
      <c r="O590" s="8"/>
      <c r="T590" s="8"/>
      <c r="U590" s="6"/>
      <c r="AD590" s="8"/>
      <c r="AG590" s="6"/>
    </row>
    <row r="591" ht="15.75" customHeight="1">
      <c r="G591" s="6"/>
      <c r="K591" s="8"/>
      <c r="O591" s="8"/>
      <c r="T591" s="8"/>
      <c r="U591" s="6"/>
      <c r="AD591" s="8"/>
      <c r="AG591" s="6"/>
    </row>
    <row r="592" ht="15.75" customHeight="1">
      <c r="G592" s="6"/>
      <c r="K592" s="8"/>
      <c r="O592" s="8"/>
      <c r="T592" s="8"/>
      <c r="U592" s="6"/>
      <c r="AD592" s="8"/>
      <c r="AG592" s="6"/>
    </row>
    <row r="593" ht="15.75" customHeight="1">
      <c r="G593" s="6"/>
      <c r="K593" s="8"/>
      <c r="O593" s="8"/>
      <c r="T593" s="8"/>
      <c r="U593" s="6"/>
      <c r="AD593" s="8"/>
      <c r="AG593" s="6"/>
    </row>
    <row r="594" ht="15.75" customHeight="1">
      <c r="G594" s="6"/>
      <c r="K594" s="8"/>
      <c r="O594" s="8"/>
      <c r="T594" s="8"/>
      <c r="U594" s="6"/>
      <c r="AD594" s="8"/>
      <c r="AG594" s="6"/>
    </row>
    <row r="595" ht="15.75" customHeight="1">
      <c r="G595" s="6"/>
      <c r="K595" s="8"/>
      <c r="O595" s="8"/>
      <c r="T595" s="8"/>
      <c r="U595" s="6"/>
      <c r="AD595" s="8"/>
      <c r="AG595" s="6"/>
    </row>
    <row r="596" ht="15.75" customHeight="1">
      <c r="G596" s="6"/>
      <c r="K596" s="8"/>
      <c r="O596" s="8"/>
      <c r="T596" s="8"/>
      <c r="U596" s="6"/>
      <c r="AD596" s="8"/>
      <c r="AG596" s="6"/>
    </row>
    <row r="597" ht="15.75" customHeight="1">
      <c r="G597" s="6"/>
      <c r="K597" s="8"/>
      <c r="O597" s="8"/>
      <c r="T597" s="8"/>
      <c r="U597" s="6"/>
      <c r="AD597" s="8"/>
      <c r="AG597" s="6"/>
    </row>
    <row r="598" ht="15.75" customHeight="1">
      <c r="G598" s="6"/>
      <c r="K598" s="8"/>
      <c r="O598" s="8"/>
      <c r="T598" s="8"/>
      <c r="U598" s="6"/>
      <c r="AD598" s="8"/>
      <c r="AG598" s="6"/>
    </row>
    <row r="599" ht="15.75" customHeight="1">
      <c r="G599" s="6"/>
      <c r="K599" s="8"/>
      <c r="O599" s="8"/>
      <c r="T599" s="8"/>
      <c r="U599" s="6"/>
      <c r="AD599" s="8"/>
      <c r="AG599" s="6"/>
    </row>
    <row r="600" ht="15.75" customHeight="1">
      <c r="G600" s="6"/>
      <c r="K600" s="8"/>
      <c r="O600" s="8"/>
      <c r="T600" s="8"/>
      <c r="U600" s="6"/>
      <c r="AD600" s="8"/>
      <c r="AG600" s="6"/>
    </row>
    <row r="601" ht="15.75" customHeight="1">
      <c r="G601" s="6"/>
      <c r="K601" s="8"/>
      <c r="O601" s="8"/>
      <c r="T601" s="8"/>
      <c r="U601" s="6"/>
      <c r="AD601" s="8"/>
      <c r="AG601" s="6"/>
    </row>
    <row r="602" ht="15.75" customHeight="1">
      <c r="G602" s="6"/>
      <c r="K602" s="8"/>
      <c r="O602" s="8"/>
      <c r="T602" s="8"/>
      <c r="U602" s="6"/>
      <c r="AD602" s="8"/>
      <c r="AG602" s="6"/>
    </row>
    <row r="603" ht="15.75" customHeight="1">
      <c r="G603" s="6"/>
      <c r="K603" s="8"/>
      <c r="O603" s="8"/>
      <c r="T603" s="8"/>
      <c r="U603" s="6"/>
      <c r="AD603" s="8"/>
      <c r="AG603" s="6"/>
    </row>
    <row r="604" ht="15.75" customHeight="1">
      <c r="G604" s="6"/>
      <c r="K604" s="8"/>
      <c r="O604" s="8"/>
      <c r="T604" s="8"/>
      <c r="U604" s="6"/>
      <c r="AD604" s="8"/>
      <c r="AG604" s="6"/>
    </row>
    <row r="605" ht="15.75" customHeight="1">
      <c r="G605" s="6"/>
      <c r="K605" s="8"/>
      <c r="O605" s="8"/>
      <c r="T605" s="8"/>
      <c r="U605" s="6"/>
      <c r="AD605" s="8"/>
      <c r="AG605" s="6"/>
    </row>
    <row r="606" ht="15.75" customHeight="1">
      <c r="G606" s="6"/>
      <c r="K606" s="8"/>
      <c r="O606" s="8"/>
      <c r="T606" s="8"/>
      <c r="U606" s="6"/>
      <c r="AD606" s="8"/>
      <c r="AG606" s="6"/>
    </row>
    <row r="607" ht="15.75" customHeight="1">
      <c r="G607" s="6"/>
      <c r="K607" s="8"/>
      <c r="O607" s="8"/>
      <c r="T607" s="8"/>
      <c r="U607" s="6"/>
      <c r="AD607" s="8"/>
      <c r="AG607" s="6"/>
    </row>
    <row r="608" ht="15.75" customHeight="1">
      <c r="G608" s="6"/>
      <c r="K608" s="8"/>
      <c r="O608" s="8"/>
      <c r="T608" s="8"/>
      <c r="U608" s="6"/>
      <c r="AD608" s="8"/>
      <c r="AG608" s="6"/>
    </row>
    <row r="609" ht="15.75" customHeight="1">
      <c r="G609" s="6"/>
      <c r="K609" s="8"/>
      <c r="O609" s="8"/>
      <c r="T609" s="8"/>
      <c r="U609" s="6"/>
      <c r="AD609" s="8"/>
      <c r="AG609" s="6"/>
    </row>
    <row r="610" ht="15.75" customHeight="1">
      <c r="G610" s="6"/>
      <c r="K610" s="8"/>
      <c r="O610" s="8"/>
      <c r="T610" s="8"/>
      <c r="U610" s="6"/>
      <c r="AD610" s="8"/>
      <c r="AG610" s="6"/>
    </row>
    <row r="611" ht="15.75" customHeight="1">
      <c r="G611" s="6"/>
      <c r="K611" s="8"/>
      <c r="O611" s="8"/>
      <c r="T611" s="8"/>
      <c r="U611" s="6"/>
      <c r="AD611" s="8"/>
      <c r="AG611" s="6"/>
    </row>
    <row r="612" ht="15.75" customHeight="1">
      <c r="G612" s="6"/>
      <c r="K612" s="8"/>
      <c r="O612" s="8"/>
      <c r="T612" s="8"/>
      <c r="U612" s="6"/>
      <c r="AD612" s="8"/>
      <c r="AG612" s="6"/>
    </row>
    <row r="613" ht="15.75" customHeight="1">
      <c r="G613" s="6"/>
      <c r="K613" s="8"/>
      <c r="O613" s="8"/>
      <c r="T613" s="8"/>
      <c r="U613" s="6"/>
      <c r="AD613" s="8"/>
      <c r="AG613" s="6"/>
    </row>
    <row r="614" ht="15.75" customHeight="1">
      <c r="G614" s="6"/>
      <c r="K614" s="8"/>
      <c r="O614" s="8"/>
      <c r="T614" s="8"/>
      <c r="U614" s="6"/>
      <c r="AD614" s="8"/>
      <c r="AG614" s="6"/>
    </row>
    <row r="615" ht="15.75" customHeight="1">
      <c r="G615" s="6"/>
      <c r="K615" s="8"/>
      <c r="O615" s="8"/>
      <c r="T615" s="8"/>
      <c r="U615" s="6"/>
      <c r="AD615" s="8"/>
      <c r="AG615" s="6"/>
    </row>
    <row r="616" ht="15.75" customHeight="1">
      <c r="G616" s="6"/>
      <c r="K616" s="8"/>
      <c r="O616" s="8"/>
      <c r="T616" s="8"/>
      <c r="U616" s="6"/>
      <c r="AD616" s="8"/>
      <c r="AG616" s="6"/>
    </row>
    <row r="617" ht="15.75" customHeight="1">
      <c r="G617" s="6"/>
      <c r="K617" s="8"/>
      <c r="O617" s="8"/>
      <c r="T617" s="8"/>
      <c r="U617" s="6"/>
      <c r="AD617" s="8"/>
      <c r="AG617" s="6"/>
    </row>
    <row r="618" ht="15.75" customHeight="1">
      <c r="G618" s="6"/>
      <c r="K618" s="8"/>
      <c r="O618" s="8"/>
      <c r="T618" s="8"/>
      <c r="U618" s="6"/>
      <c r="AD618" s="8"/>
      <c r="AG618" s="6"/>
    </row>
    <row r="619" ht="15.75" customHeight="1">
      <c r="G619" s="6"/>
      <c r="K619" s="8"/>
      <c r="O619" s="8"/>
      <c r="T619" s="8"/>
      <c r="U619" s="6"/>
      <c r="AD619" s="8"/>
      <c r="AG619" s="6"/>
    </row>
    <row r="620" ht="15.75" customHeight="1">
      <c r="G620" s="6"/>
      <c r="K620" s="8"/>
      <c r="O620" s="8"/>
      <c r="T620" s="8"/>
      <c r="U620" s="6"/>
      <c r="AD620" s="8"/>
      <c r="AG620" s="6"/>
    </row>
    <row r="621" ht="15.75" customHeight="1">
      <c r="G621" s="6"/>
      <c r="K621" s="8"/>
      <c r="O621" s="8"/>
      <c r="T621" s="8"/>
      <c r="U621" s="6"/>
      <c r="AD621" s="8"/>
      <c r="AG621" s="6"/>
    </row>
    <row r="622" ht="15.75" customHeight="1">
      <c r="G622" s="6"/>
      <c r="K622" s="8"/>
      <c r="O622" s="8"/>
      <c r="T622" s="8"/>
      <c r="U622" s="6"/>
      <c r="AD622" s="8"/>
      <c r="AG622" s="6"/>
    </row>
    <row r="623" ht="15.75" customHeight="1">
      <c r="G623" s="6"/>
      <c r="K623" s="8"/>
      <c r="O623" s="8"/>
      <c r="T623" s="8"/>
      <c r="U623" s="6"/>
      <c r="AD623" s="8"/>
      <c r="AG623" s="6"/>
    </row>
    <row r="624" ht="15.75" customHeight="1">
      <c r="G624" s="6"/>
      <c r="K624" s="8"/>
      <c r="O624" s="8"/>
      <c r="T624" s="8"/>
      <c r="U624" s="6"/>
      <c r="AD624" s="8"/>
      <c r="AG624" s="6"/>
    </row>
    <row r="625" ht="15.75" customHeight="1">
      <c r="G625" s="6"/>
      <c r="K625" s="8"/>
      <c r="O625" s="8"/>
      <c r="T625" s="8"/>
      <c r="U625" s="6"/>
      <c r="AD625" s="8"/>
      <c r="AG625" s="6"/>
    </row>
    <row r="626" ht="15.75" customHeight="1">
      <c r="G626" s="6"/>
      <c r="K626" s="8"/>
      <c r="O626" s="8"/>
      <c r="T626" s="8"/>
      <c r="U626" s="6"/>
      <c r="AD626" s="8"/>
      <c r="AG626" s="6"/>
    </row>
    <row r="627" ht="15.75" customHeight="1">
      <c r="G627" s="6"/>
      <c r="K627" s="8"/>
      <c r="O627" s="8"/>
      <c r="T627" s="8"/>
      <c r="U627" s="6"/>
      <c r="AD627" s="8"/>
      <c r="AG627" s="6"/>
    </row>
    <row r="628" ht="15.75" customHeight="1">
      <c r="G628" s="6"/>
      <c r="K628" s="8"/>
      <c r="O628" s="8"/>
      <c r="T628" s="8"/>
      <c r="U628" s="6"/>
      <c r="AD628" s="8"/>
      <c r="AG628" s="6"/>
    </row>
    <row r="629" ht="15.75" customHeight="1">
      <c r="G629" s="6"/>
      <c r="K629" s="8"/>
      <c r="O629" s="8"/>
      <c r="T629" s="8"/>
      <c r="U629" s="6"/>
      <c r="AD629" s="8"/>
      <c r="AG629" s="6"/>
    </row>
    <row r="630" ht="15.75" customHeight="1">
      <c r="G630" s="6"/>
      <c r="K630" s="8"/>
      <c r="O630" s="8"/>
      <c r="T630" s="8"/>
      <c r="U630" s="6"/>
      <c r="AD630" s="8"/>
      <c r="AG630" s="6"/>
    </row>
    <row r="631" ht="15.75" customHeight="1">
      <c r="G631" s="6"/>
      <c r="K631" s="8"/>
      <c r="O631" s="8"/>
      <c r="T631" s="8"/>
      <c r="U631" s="6"/>
      <c r="AD631" s="8"/>
      <c r="AG631" s="6"/>
    </row>
    <row r="632" ht="15.75" customHeight="1">
      <c r="G632" s="6"/>
      <c r="K632" s="8"/>
      <c r="O632" s="8"/>
      <c r="T632" s="8"/>
      <c r="U632" s="6"/>
      <c r="AD632" s="8"/>
      <c r="AG632" s="6"/>
    </row>
    <row r="633" ht="15.75" customHeight="1">
      <c r="G633" s="6"/>
      <c r="K633" s="8"/>
      <c r="O633" s="8"/>
      <c r="T633" s="8"/>
      <c r="U633" s="6"/>
      <c r="AD633" s="8"/>
      <c r="AG633" s="6"/>
    </row>
    <row r="634" ht="15.75" customHeight="1">
      <c r="G634" s="6"/>
      <c r="K634" s="8"/>
      <c r="O634" s="8"/>
      <c r="T634" s="8"/>
      <c r="U634" s="6"/>
      <c r="AD634" s="8"/>
      <c r="AG634" s="6"/>
    </row>
    <row r="635" ht="15.75" customHeight="1">
      <c r="G635" s="6"/>
      <c r="K635" s="8"/>
      <c r="O635" s="8"/>
      <c r="T635" s="8"/>
      <c r="U635" s="6"/>
      <c r="AD635" s="8"/>
      <c r="AG635" s="6"/>
    </row>
    <row r="636" ht="15.75" customHeight="1">
      <c r="G636" s="6"/>
      <c r="K636" s="8"/>
      <c r="O636" s="8"/>
      <c r="T636" s="8"/>
      <c r="U636" s="6"/>
      <c r="AD636" s="8"/>
      <c r="AG636" s="6"/>
    </row>
    <row r="637" ht="15.75" customHeight="1">
      <c r="G637" s="6"/>
      <c r="K637" s="8"/>
      <c r="O637" s="8"/>
      <c r="T637" s="8"/>
      <c r="U637" s="6"/>
      <c r="AD637" s="8"/>
      <c r="AG637" s="6"/>
    </row>
    <row r="638" ht="15.75" customHeight="1">
      <c r="G638" s="6"/>
      <c r="K638" s="8"/>
      <c r="O638" s="8"/>
      <c r="T638" s="8"/>
      <c r="U638" s="6"/>
      <c r="AD638" s="8"/>
      <c r="AG638" s="6"/>
    </row>
    <row r="639" ht="15.75" customHeight="1">
      <c r="G639" s="6"/>
      <c r="K639" s="8"/>
      <c r="O639" s="8"/>
      <c r="T639" s="8"/>
      <c r="U639" s="6"/>
      <c r="AD639" s="8"/>
      <c r="AG639" s="6"/>
    </row>
    <row r="640" ht="15.75" customHeight="1">
      <c r="G640" s="6"/>
      <c r="K640" s="8"/>
      <c r="O640" s="8"/>
      <c r="T640" s="8"/>
      <c r="U640" s="6"/>
      <c r="AD640" s="8"/>
      <c r="AG640" s="6"/>
    </row>
    <row r="641" ht="15.75" customHeight="1">
      <c r="G641" s="6"/>
      <c r="K641" s="8"/>
      <c r="O641" s="8"/>
      <c r="T641" s="8"/>
      <c r="U641" s="6"/>
      <c r="AD641" s="8"/>
      <c r="AG641" s="6"/>
    </row>
    <row r="642" ht="15.75" customHeight="1">
      <c r="G642" s="6"/>
      <c r="K642" s="8"/>
      <c r="O642" s="8"/>
      <c r="T642" s="8"/>
      <c r="U642" s="6"/>
      <c r="AD642" s="8"/>
      <c r="AG642" s="6"/>
    </row>
    <row r="643" ht="15.75" customHeight="1">
      <c r="G643" s="6"/>
      <c r="K643" s="8"/>
      <c r="O643" s="8"/>
      <c r="T643" s="8"/>
      <c r="U643" s="6"/>
      <c r="AD643" s="8"/>
      <c r="AG643" s="6"/>
    </row>
    <row r="644" ht="15.75" customHeight="1">
      <c r="G644" s="6"/>
      <c r="K644" s="8"/>
      <c r="O644" s="8"/>
      <c r="T644" s="8"/>
      <c r="U644" s="6"/>
      <c r="AD644" s="8"/>
      <c r="AG644" s="6"/>
    </row>
    <row r="645" ht="15.75" customHeight="1">
      <c r="G645" s="6"/>
      <c r="K645" s="8"/>
      <c r="O645" s="8"/>
      <c r="T645" s="8"/>
      <c r="U645" s="6"/>
      <c r="AD645" s="8"/>
      <c r="AG645" s="6"/>
    </row>
    <row r="646" ht="15.75" customHeight="1">
      <c r="G646" s="6"/>
      <c r="K646" s="8"/>
      <c r="O646" s="8"/>
      <c r="T646" s="8"/>
      <c r="U646" s="6"/>
      <c r="AD646" s="8"/>
      <c r="AG646" s="6"/>
    </row>
    <row r="647" ht="15.75" customHeight="1">
      <c r="G647" s="6"/>
      <c r="K647" s="8"/>
      <c r="O647" s="8"/>
      <c r="T647" s="8"/>
      <c r="U647" s="6"/>
      <c r="AD647" s="8"/>
      <c r="AG647" s="6"/>
    </row>
    <row r="648" ht="15.75" customHeight="1">
      <c r="G648" s="6"/>
      <c r="K648" s="8"/>
      <c r="O648" s="8"/>
      <c r="T648" s="8"/>
      <c r="U648" s="6"/>
      <c r="AD648" s="8"/>
      <c r="AG648" s="6"/>
    </row>
    <row r="649" ht="15.75" customHeight="1">
      <c r="G649" s="6"/>
      <c r="K649" s="8"/>
      <c r="O649" s="8"/>
      <c r="T649" s="8"/>
      <c r="U649" s="6"/>
      <c r="AD649" s="8"/>
      <c r="AG649" s="6"/>
    </row>
    <row r="650" ht="15.75" customHeight="1">
      <c r="G650" s="6"/>
      <c r="K650" s="8"/>
      <c r="O650" s="8"/>
      <c r="T650" s="8"/>
      <c r="U650" s="6"/>
      <c r="AD650" s="8"/>
      <c r="AG650" s="6"/>
    </row>
    <row r="651" ht="15.75" customHeight="1">
      <c r="G651" s="6"/>
      <c r="K651" s="8"/>
      <c r="O651" s="8"/>
      <c r="T651" s="8"/>
      <c r="U651" s="6"/>
      <c r="AD651" s="8"/>
      <c r="AG651" s="6"/>
    </row>
    <row r="652" ht="15.75" customHeight="1">
      <c r="G652" s="6"/>
      <c r="K652" s="8"/>
      <c r="O652" s="8"/>
      <c r="T652" s="8"/>
      <c r="U652" s="6"/>
      <c r="AD652" s="8"/>
      <c r="AG652" s="6"/>
    </row>
    <row r="653" ht="15.75" customHeight="1">
      <c r="G653" s="6"/>
      <c r="K653" s="8"/>
      <c r="O653" s="8"/>
      <c r="T653" s="8"/>
      <c r="U653" s="6"/>
      <c r="AD653" s="8"/>
      <c r="AG653" s="6"/>
    </row>
    <row r="654" ht="15.75" customHeight="1">
      <c r="G654" s="6"/>
      <c r="K654" s="8"/>
      <c r="O654" s="8"/>
      <c r="T654" s="8"/>
      <c r="U654" s="6"/>
      <c r="AD654" s="8"/>
      <c r="AG654" s="6"/>
    </row>
    <row r="655" ht="15.75" customHeight="1">
      <c r="G655" s="6"/>
      <c r="K655" s="8"/>
      <c r="O655" s="8"/>
      <c r="T655" s="8"/>
      <c r="U655" s="6"/>
      <c r="AD655" s="8"/>
      <c r="AG655" s="6"/>
    </row>
    <row r="656" ht="15.75" customHeight="1">
      <c r="G656" s="6"/>
      <c r="K656" s="8"/>
      <c r="O656" s="8"/>
      <c r="T656" s="8"/>
      <c r="U656" s="6"/>
      <c r="AD656" s="8"/>
      <c r="AG656" s="6"/>
    </row>
    <row r="657" ht="15.75" customHeight="1">
      <c r="G657" s="6"/>
      <c r="K657" s="8"/>
      <c r="O657" s="8"/>
      <c r="T657" s="8"/>
      <c r="U657" s="6"/>
      <c r="AD657" s="8"/>
      <c r="AG657" s="6"/>
    </row>
    <row r="658" ht="15.75" customHeight="1">
      <c r="G658" s="6"/>
      <c r="K658" s="8"/>
      <c r="O658" s="8"/>
      <c r="T658" s="8"/>
      <c r="U658" s="6"/>
      <c r="AD658" s="8"/>
      <c r="AG658" s="6"/>
    </row>
    <row r="659" ht="15.75" customHeight="1">
      <c r="G659" s="6"/>
      <c r="K659" s="8"/>
      <c r="O659" s="8"/>
      <c r="T659" s="8"/>
      <c r="U659" s="6"/>
      <c r="AD659" s="8"/>
      <c r="AG659" s="6"/>
    </row>
    <row r="660" ht="15.75" customHeight="1">
      <c r="G660" s="6"/>
      <c r="K660" s="8"/>
      <c r="O660" s="8"/>
      <c r="T660" s="8"/>
      <c r="U660" s="6"/>
      <c r="AD660" s="8"/>
      <c r="AG660" s="6"/>
    </row>
    <row r="661" ht="15.75" customHeight="1">
      <c r="G661" s="6"/>
      <c r="K661" s="8"/>
      <c r="O661" s="8"/>
      <c r="T661" s="8"/>
      <c r="U661" s="6"/>
      <c r="AD661" s="8"/>
      <c r="AG661" s="6"/>
    </row>
    <row r="662" ht="15.75" customHeight="1">
      <c r="G662" s="6"/>
      <c r="K662" s="8"/>
      <c r="O662" s="8"/>
      <c r="T662" s="8"/>
      <c r="U662" s="6"/>
      <c r="AD662" s="8"/>
      <c r="AG662" s="6"/>
    </row>
    <row r="663" ht="15.75" customHeight="1">
      <c r="G663" s="6"/>
      <c r="K663" s="8"/>
      <c r="O663" s="8"/>
      <c r="T663" s="8"/>
      <c r="U663" s="6"/>
      <c r="AD663" s="8"/>
      <c r="AG663" s="6"/>
    </row>
    <row r="664" ht="15.75" customHeight="1">
      <c r="G664" s="6"/>
      <c r="K664" s="8"/>
      <c r="O664" s="8"/>
      <c r="T664" s="8"/>
      <c r="U664" s="6"/>
      <c r="AD664" s="8"/>
      <c r="AG664" s="6"/>
    </row>
    <row r="665" ht="15.75" customHeight="1">
      <c r="G665" s="6"/>
      <c r="K665" s="8"/>
      <c r="O665" s="8"/>
      <c r="T665" s="8"/>
      <c r="U665" s="6"/>
      <c r="AD665" s="8"/>
      <c r="AG665" s="6"/>
    </row>
    <row r="666" ht="15.75" customHeight="1">
      <c r="G666" s="6"/>
      <c r="K666" s="8"/>
      <c r="O666" s="8"/>
      <c r="T666" s="8"/>
      <c r="U666" s="6"/>
      <c r="AD666" s="8"/>
      <c r="AG666" s="6"/>
    </row>
    <row r="667" ht="15.75" customHeight="1">
      <c r="G667" s="6"/>
      <c r="K667" s="8"/>
      <c r="O667" s="8"/>
      <c r="T667" s="8"/>
      <c r="U667" s="6"/>
      <c r="AD667" s="8"/>
      <c r="AG667" s="6"/>
    </row>
    <row r="668" ht="15.75" customHeight="1">
      <c r="G668" s="6"/>
      <c r="K668" s="8"/>
      <c r="O668" s="8"/>
      <c r="T668" s="8"/>
      <c r="U668" s="6"/>
      <c r="AD668" s="8"/>
      <c r="AG668" s="6"/>
    </row>
    <row r="669" ht="15.75" customHeight="1">
      <c r="G669" s="6"/>
      <c r="K669" s="8"/>
      <c r="O669" s="8"/>
      <c r="T669" s="8"/>
      <c r="U669" s="6"/>
      <c r="AD669" s="8"/>
      <c r="AG669" s="6"/>
    </row>
    <row r="670" ht="15.75" customHeight="1">
      <c r="G670" s="6"/>
      <c r="K670" s="8"/>
      <c r="O670" s="8"/>
      <c r="T670" s="8"/>
      <c r="U670" s="6"/>
      <c r="AD670" s="8"/>
      <c r="AG670" s="6"/>
    </row>
    <row r="671" ht="15.75" customHeight="1">
      <c r="G671" s="6"/>
      <c r="K671" s="8"/>
      <c r="O671" s="8"/>
      <c r="T671" s="8"/>
      <c r="U671" s="6"/>
      <c r="AD671" s="8"/>
      <c r="AG671" s="6"/>
    </row>
    <row r="672" ht="15.75" customHeight="1">
      <c r="G672" s="6"/>
      <c r="K672" s="8"/>
      <c r="O672" s="8"/>
      <c r="T672" s="8"/>
      <c r="U672" s="6"/>
      <c r="AD672" s="8"/>
      <c r="AG672" s="6"/>
    </row>
    <row r="673" ht="15.75" customHeight="1">
      <c r="G673" s="6"/>
      <c r="K673" s="8"/>
      <c r="O673" s="8"/>
      <c r="T673" s="8"/>
      <c r="U673" s="6"/>
      <c r="AD673" s="8"/>
      <c r="AG673" s="6"/>
    </row>
    <row r="674" ht="15.75" customHeight="1">
      <c r="G674" s="6"/>
      <c r="K674" s="8"/>
      <c r="O674" s="8"/>
      <c r="T674" s="8"/>
      <c r="U674" s="6"/>
      <c r="AD674" s="8"/>
      <c r="AG674" s="6"/>
    </row>
    <row r="675" ht="15.75" customHeight="1">
      <c r="G675" s="6"/>
      <c r="K675" s="8"/>
      <c r="O675" s="8"/>
      <c r="T675" s="8"/>
      <c r="U675" s="6"/>
      <c r="AD675" s="8"/>
      <c r="AG675" s="6"/>
    </row>
    <row r="676" ht="15.75" customHeight="1">
      <c r="G676" s="6"/>
      <c r="K676" s="8"/>
      <c r="O676" s="8"/>
      <c r="T676" s="8"/>
      <c r="U676" s="6"/>
      <c r="AD676" s="8"/>
      <c r="AG676" s="6"/>
    </row>
    <row r="677" ht="15.75" customHeight="1">
      <c r="G677" s="6"/>
      <c r="K677" s="8"/>
      <c r="O677" s="8"/>
      <c r="T677" s="8"/>
      <c r="U677" s="6"/>
      <c r="AD677" s="8"/>
      <c r="AG677" s="6"/>
    </row>
    <row r="678" ht="15.75" customHeight="1">
      <c r="G678" s="6"/>
      <c r="K678" s="8"/>
      <c r="O678" s="8"/>
      <c r="T678" s="8"/>
      <c r="U678" s="6"/>
      <c r="AD678" s="8"/>
      <c r="AG678" s="6"/>
    </row>
    <row r="679" ht="15.75" customHeight="1">
      <c r="G679" s="6"/>
      <c r="K679" s="8"/>
      <c r="O679" s="8"/>
      <c r="T679" s="8"/>
      <c r="U679" s="6"/>
      <c r="AD679" s="8"/>
      <c r="AG679" s="6"/>
    </row>
    <row r="680" ht="15.75" customHeight="1">
      <c r="G680" s="6"/>
      <c r="K680" s="8"/>
      <c r="O680" s="8"/>
      <c r="T680" s="8"/>
      <c r="U680" s="6"/>
      <c r="AD680" s="8"/>
      <c r="AG680" s="6"/>
    </row>
    <row r="681" ht="15.75" customHeight="1">
      <c r="G681" s="6"/>
      <c r="K681" s="8"/>
      <c r="O681" s="8"/>
      <c r="T681" s="8"/>
      <c r="U681" s="6"/>
      <c r="AD681" s="8"/>
      <c r="AG681" s="6"/>
    </row>
    <row r="682" ht="15.75" customHeight="1">
      <c r="G682" s="6"/>
      <c r="K682" s="8"/>
      <c r="O682" s="8"/>
      <c r="T682" s="8"/>
      <c r="U682" s="6"/>
      <c r="AD682" s="8"/>
      <c r="AG682" s="6"/>
    </row>
    <row r="683" ht="15.75" customHeight="1">
      <c r="G683" s="6"/>
      <c r="K683" s="8"/>
      <c r="O683" s="8"/>
      <c r="T683" s="8"/>
      <c r="U683" s="6"/>
      <c r="AD683" s="8"/>
      <c r="AG683" s="6"/>
    </row>
    <row r="684" ht="15.75" customHeight="1">
      <c r="G684" s="6"/>
      <c r="K684" s="8"/>
      <c r="O684" s="8"/>
      <c r="T684" s="8"/>
      <c r="U684" s="6"/>
      <c r="AD684" s="8"/>
      <c r="AG684" s="6"/>
    </row>
    <row r="685" ht="15.75" customHeight="1">
      <c r="G685" s="6"/>
      <c r="K685" s="8"/>
      <c r="O685" s="8"/>
      <c r="T685" s="8"/>
      <c r="U685" s="6"/>
      <c r="AD685" s="8"/>
      <c r="AG685" s="6"/>
    </row>
    <row r="686" ht="15.75" customHeight="1">
      <c r="G686" s="6"/>
      <c r="K686" s="8"/>
      <c r="O686" s="8"/>
      <c r="T686" s="8"/>
      <c r="U686" s="6"/>
      <c r="AD686" s="8"/>
      <c r="AG686" s="6"/>
    </row>
    <row r="687" ht="15.75" customHeight="1">
      <c r="G687" s="6"/>
      <c r="K687" s="8"/>
      <c r="O687" s="8"/>
      <c r="T687" s="8"/>
      <c r="U687" s="6"/>
      <c r="AD687" s="8"/>
      <c r="AG687" s="6"/>
    </row>
    <row r="688" ht="15.75" customHeight="1">
      <c r="G688" s="6"/>
      <c r="K688" s="8"/>
      <c r="O688" s="8"/>
      <c r="T688" s="8"/>
      <c r="U688" s="6"/>
      <c r="AD688" s="8"/>
      <c r="AG688" s="6"/>
    </row>
    <row r="689" ht="15.75" customHeight="1">
      <c r="G689" s="6"/>
      <c r="K689" s="8"/>
      <c r="O689" s="8"/>
      <c r="T689" s="8"/>
      <c r="U689" s="6"/>
      <c r="AD689" s="8"/>
      <c r="AG689" s="6"/>
    </row>
    <row r="690" ht="15.75" customHeight="1">
      <c r="G690" s="6"/>
      <c r="K690" s="8"/>
      <c r="O690" s="8"/>
      <c r="T690" s="8"/>
      <c r="U690" s="6"/>
      <c r="AD690" s="8"/>
      <c r="AG690" s="6"/>
    </row>
    <row r="691" ht="15.75" customHeight="1">
      <c r="G691" s="6"/>
      <c r="K691" s="8"/>
      <c r="O691" s="8"/>
      <c r="T691" s="8"/>
      <c r="U691" s="6"/>
      <c r="AD691" s="8"/>
      <c r="AG691" s="6"/>
    </row>
    <row r="692" ht="15.75" customHeight="1">
      <c r="G692" s="6"/>
      <c r="K692" s="8"/>
      <c r="O692" s="8"/>
      <c r="T692" s="8"/>
      <c r="U692" s="6"/>
      <c r="AD692" s="8"/>
      <c r="AG692" s="6"/>
    </row>
    <row r="693" ht="15.75" customHeight="1">
      <c r="G693" s="6"/>
      <c r="K693" s="8"/>
      <c r="O693" s="8"/>
      <c r="T693" s="8"/>
      <c r="U693" s="6"/>
      <c r="AD693" s="8"/>
      <c r="AG693" s="6"/>
    </row>
    <row r="694" ht="15.75" customHeight="1">
      <c r="G694" s="6"/>
      <c r="K694" s="8"/>
      <c r="O694" s="8"/>
      <c r="T694" s="8"/>
      <c r="U694" s="6"/>
      <c r="AD694" s="8"/>
      <c r="AG694" s="6"/>
    </row>
    <row r="695" ht="15.75" customHeight="1">
      <c r="G695" s="6"/>
      <c r="K695" s="8"/>
      <c r="O695" s="8"/>
      <c r="T695" s="8"/>
      <c r="U695" s="6"/>
      <c r="AD695" s="8"/>
      <c r="AG695" s="6"/>
    </row>
    <row r="696" ht="15.75" customHeight="1">
      <c r="G696" s="6"/>
      <c r="K696" s="8"/>
      <c r="O696" s="8"/>
      <c r="T696" s="8"/>
      <c r="U696" s="6"/>
      <c r="AD696" s="8"/>
      <c r="AG696" s="6"/>
    </row>
    <row r="697" ht="15.75" customHeight="1">
      <c r="G697" s="6"/>
      <c r="K697" s="8"/>
      <c r="O697" s="8"/>
      <c r="T697" s="8"/>
      <c r="U697" s="6"/>
      <c r="AD697" s="8"/>
      <c r="AG697" s="6"/>
    </row>
    <row r="698" ht="15.75" customHeight="1">
      <c r="G698" s="6"/>
      <c r="K698" s="8"/>
      <c r="O698" s="8"/>
      <c r="T698" s="8"/>
      <c r="U698" s="6"/>
      <c r="AD698" s="8"/>
      <c r="AG698" s="6"/>
    </row>
    <row r="699" ht="15.75" customHeight="1">
      <c r="G699" s="6"/>
      <c r="K699" s="8"/>
      <c r="O699" s="8"/>
      <c r="T699" s="8"/>
      <c r="U699" s="6"/>
      <c r="AD699" s="8"/>
      <c r="AG699" s="6"/>
    </row>
    <row r="700" ht="15.75" customHeight="1">
      <c r="G700" s="6"/>
      <c r="K700" s="8"/>
      <c r="O700" s="8"/>
      <c r="T700" s="8"/>
      <c r="U700" s="6"/>
      <c r="AD700" s="8"/>
      <c r="AG700" s="6"/>
    </row>
    <row r="701" ht="15.75" customHeight="1">
      <c r="G701" s="6"/>
      <c r="K701" s="8"/>
      <c r="O701" s="8"/>
      <c r="T701" s="8"/>
      <c r="U701" s="6"/>
      <c r="AD701" s="8"/>
      <c r="AG701" s="6"/>
    </row>
    <row r="702" ht="15.75" customHeight="1">
      <c r="G702" s="6"/>
      <c r="K702" s="8"/>
      <c r="O702" s="8"/>
      <c r="T702" s="8"/>
      <c r="U702" s="6"/>
      <c r="AD702" s="8"/>
      <c r="AG702" s="6"/>
    </row>
    <row r="703" ht="15.75" customHeight="1">
      <c r="G703" s="6"/>
      <c r="K703" s="8"/>
      <c r="O703" s="8"/>
      <c r="T703" s="8"/>
      <c r="U703" s="6"/>
      <c r="AD703" s="8"/>
      <c r="AG703" s="6"/>
    </row>
    <row r="704" ht="15.75" customHeight="1">
      <c r="G704" s="6"/>
      <c r="K704" s="8"/>
      <c r="O704" s="8"/>
      <c r="T704" s="8"/>
      <c r="U704" s="6"/>
      <c r="AD704" s="8"/>
      <c r="AG704" s="6"/>
    </row>
    <row r="705" ht="15.75" customHeight="1">
      <c r="G705" s="6"/>
      <c r="K705" s="8"/>
      <c r="O705" s="8"/>
      <c r="T705" s="8"/>
      <c r="U705" s="6"/>
      <c r="AD705" s="8"/>
      <c r="AG705" s="6"/>
    </row>
    <row r="706" ht="15.75" customHeight="1">
      <c r="G706" s="6"/>
      <c r="K706" s="8"/>
      <c r="O706" s="8"/>
      <c r="T706" s="8"/>
      <c r="U706" s="6"/>
      <c r="AD706" s="8"/>
      <c r="AG706" s="6"/>
    </row>
    <row r="707" ht="15.75" customHeight="1">
      <c r="G707" s="6"/>
      <c r="K707" s="8"/>
      <c r="O707" s="8"/>
      <c r="T707" s="8"/>
      <c r="U707" s="6"/>
      <c r="AD707" s="8"/>
      <c r="AG707" s="6"/>
    </row>
    <row r="708" ht="15.75" customHeight="1">
      <c r="G708" s="6"/>
      <c r="K708" s="8"/>
      <c r="O708" s="8"/>
      <c r="T708" s="8"/>
      <c r="U708" s="6"/>
      <c r="AD708" s="8"/>
      <c r="AG708" s="6"/>
    </row>
    <row r="709" ht="15.75" customHeight="1">
      <c r="G709" s="6"/>
      <c r="K709" s="8"/>
      <c r="O709" s="8"/>
      <c r="T709" s="8"/>
      <c r="U709" s="6"/>
      <c r="AD709" s="8"/>
      <c r="AG709" s="6"/>
    </row>
    <row r="710" ht="15.75" customHeight="1">
      <c r="G710" s="6"/>
      <c r="K710" s="8"/>
      <c r="O710" s="8"/>
      <c r="T710" s="8"/>
      <c r="U710" s="6"/>
      <c r="AD710" s="8"/>
      <c r="AG710" s="6"/>
    </row>
    <row r="711" ht="15.75" customHeight="1">
      <c r="G711" s="6"/>
      <c r="K711" s="8"/>
      <c r="O711" s="8"/>
      <c r="T711" s="8"/>
      <c r="U711" s="6"/>
      <c r="AD711" s="8"/>
      <c r="AG711" s="6"/>
    </row>
    <row r="712" ht="15.75" customHeight="1">
      <c r="G712" s="6"/>
      <c r="K712" s="8"/>
      <c r="O712" s="8"/>
      <c r="T712" s="8"/>
      <c r="U712" s="6"/>
      <c r="AD712" s="8"/>
      <c r="AG712" s="6"/>
    </row>
    <row r="713" ht="15.75" customHeight="1">
      <c r="G713" s="6"/>
      <c r="K713" s="8"/>
      <c r="O713" s="8"/>
      <c r="T713" s="8"/>
      <c r="U713" s="6"/>
      <c r="AD713" s="8"/>
      <c r="AG713" s="6"/>
    </row>
    <row r="714" ht="15.75" customHeight="1">
      <c r="G714" s="6"/>
      <c r="K714" s="8"/>
      <c r="O714" s="8"/>
      <c r="T714" s="8"/>
      <c r="U714" s="6"/>
      <c r="AD714" s="8"/>
      <c r="AG714" s="6"/>
    </row>
    <row r="715" ht="15.75" customHeight="1">
      <c r="G715" s="6"/>
      <c r="K715" s="8"/>
      <c r="O715" s="8"/>
      <c r="T715" s="8"/>
      <c r="U715" s="6"/>
      <c r="AD715" s="8"/>
      <c r="AG715" s="6"/>
    </row>
    <row r="716" ht="15.75" customHeight="1">
      <c r="G716" s="6"/>
      <c r="K716" s="8"/>
      <c r="O716" s="8"/>
      <c r="T716" s="8"/>
      <c r="U716" s="6"/>
      <c r="AD716" s="8"/>
      <c r="AG716" s="6"/>
    </row>
    <row r="717" ht="15.75" customHeight="1">
      <c r="G717" s="6"/>
      <c r="K717" s="8"/>
      <c r="O717" s="8"/>
      <c r="T717" s="8"/>
      <c r="U717" s="6"/>
      <c r="AD717" s="8"/>
      <c r="AG717" s="6"/>
    </row>
    <row r="718" ht="15.75" customHeight="1">
      <c r="G718" s="6"/>
      <c r="K718" s="8"/>
      <c r="O718" s="8"/>
      <c r="T718" s="8"/>
      <c r="U718" s="6"/>
      <c r="AD718" s="8"/>
      <c r="AG718" s="6"/>
    </row>
    <row r="719" ht="15.75" customHeight="1">
      <c r="G719" s="6"/>
      <c r="K719" s="8"/>
      <c r="O719" s="8"/>
      <c r="T719" s="8"/>
      <c r="U719" s="6"/>
      <c r="AD719" s="8"/>
      <c r="AG719" s="6"/>
    </row>
    <row r="720" ht="15.75" customHeight="1">
      <c r="G720" s="6"/>
      <c r="K720" s="8"/>
      <c r="O720" s="8"/>
      <c r="T720" s="8"/>
      <c r="U720" s="6"/>
      <c r="AD720" s="8"/>
      <c r="AG720" s="6"/>
    </row>
    <row r="721" ht="15.75" customHeight="1">
      <c r="G721" s="6"/>
      <c r="K721" s="8"/>
      <c r="O721" s="8"/>
      <c r="T721" s="8"/>
      <c r="U721" s="6"/>
      <c r="AD721" s="8"/>
      <c r="AG721" s="6"/>
    </row>
    <row r="722" ht="15.75" customHeight="1">
      <c r="G722" s="6"/>
      <c r="K722" s="8"/>
      <c r="O722" s="8"/>
      <c r="T722" s="8"/>
      <c r="U722" s="6"/>
      <c r="AD722" s="8"/>
      <c r="AG722" s="6"/>
    </row>
    <row r="723" ht="15.75" customHeight="1">
      <c r="G723" s="6"/>
      <c r="K723" s="8"/>
      <c r="O723" s="8"/>
      <c r="T723" s="8"/>
      <c r="U723" s="6"/>
      <c r="AD723" s="8"/>
      <c r="AG723" s="6"/>
    </row>
    <row r="724" ht="15.75" customHeight="1">
      <c r="G724" s="6"/>
      <c r="K724" s="8"/>
      <c r="O724" s="8"/>
      <c r="T724" s="8"/>
      <c r="U724" s="6"/>
      <c r="AD724" s="8"/>
      <c r="AG724" s="6"/>
    </row>
    <row r="725" ht="15.75" customHeight="1">
      <c r="G725" s="6"/>
      <c r="K725" s="8"/>
      <c r="O725" s="8"/>
      <c r="T725" s="8"/>
      <c r="U725" s="6"/>
      <c r="AD725" s="8"/>
      <c r="AG725" s="6"/>
    </row>
    <row r="726" ht="15.75" customHeight="1">
      <c r="G726" s="6"/>
      <c r="K726" s="8"/>
      <c r="O726" s="8"/>
      <c r="T726" s="8"/>
      <c r="U726" s="6"/>
      <c r="AD726" s="8"/>
      <c r="AG726" s="6"/>
    </row>
    <row r="727" ht="15.75" customHeight="1">
      <c r="G727" s="6"/>
      <c r="K727" s="8"/>
      <c r="O727" s="8"/>
      <c r="T727" s="8"/>
      <c r="U727" s="6"/>
      <c r="AD727" s="8"/>
      <c r="AG727" s="6"/>
    </row>
    <row r="728" ht="15.75" customHeight="1">
      <c r="G728" s="6"/>
      <c r="K728" s="8"/>
      <c r="O728" s="8"/>
      <c r="T728" s="8"/>
      <c r="U728" s="6"/>
      <c r="AD728" s="8"/>
      <c r="AG728" s="6"/>
    </row>
    <row r="729" ht="15.75" customHeight="1">
      <c r="G729" s="6"/>
      <c r="K729" s="8"/>
      <c r="O729" s="8"/>
      <c r="T729" s="8"/>
      <c r="U729" s="6"/>
      <c r="AD729" s="8"/>
      <c r="AG729" s="6"/>
    </row>
    <row r="730" ht="15.75" customHeight="1">
      <c r="G730" s="6"/>
      <c r="K730" s="8"/>
      <c r="O730" s="8"/>
      <c r="T730" s="8"/>
      <c r="U730" s="6"/>
      <c r="AD730" s="8"/>
      <c r="AG730" s="6"/>
    </row>
    <row r="731" ht="15.75" customHeight="1">
      <c r="G731" s="6"/>
      <c r="K731" s="8"/>
      <c r="O731" s="8"/>
      <c r="T731" s="8"/>
      <c r="U731" s="6"/>
      <c r="AD731" s="8"/>
      <c r="AG731" s="6"/>
    </row>
    <row r="732" ht="15.75" customHeight="1">
      <c r="G732" s="6"/>
      <c r="K732" s="8"/>
      <c r="O732" s="8"/>
      <c r="T732" s="8"/>
      <c r="U732" s="6"/>
      <c r="AD732" s="8"/>
      <c r="AG732" s="6"/>
    </row>
    <row r="733" ht="15.75" customHeight="1">
      <c r="G733" s="6"/>
      <c r="K733" s="8"/>
      <c r="O733" s="8"/>
      <c r="T733" s="8"/>
      <c r="U733" s="6"/>
      <c r="AD733" s="8"/>
      <c r="AG733" s="6"/>
    </row>
    <row r="734" ht="15.75" customHeight="1">
      <c r="G734" s="6"/>
      <c r="K734" s="8"/>
      <c r="O734" s="8"/>
      <c r="T734" s="8"/>
      <c r="U734" s="6"/>
      <c r="AD734" s="8"/>
      <c r="AG734" s="6"/>
    </row>
    <row r="735" ht="15.75" customHeight="1">
      <c r="G735" s="6"/>
      <c r="K735" s="8"/>
      <c r="O735" s="8"/>
      <c r="T735" s="8"/>
      <c r="U735" s="6"/>
      <c r="AD735" s="8"/>
      <c r="AG735" s="6"/>
    </row>
    <row r="736" ht="15.75" customHeight="1">
      <c r="G736" s="6"/>
      <c r="K736" s="8"/>
      <c r="O736" s="8"/>
      <c r="T736" s="8"/>
      <c r="U736" s="6"/>
      <c r="AD736" s="8"/>
      <c r="AG736" s="6"/>
    </row>
    <row r="737" ht="15.75" customHeight="1">
      <c r="G737" s="6"/>
      <c r="K737" s="8"/>
      <c r="O737" s="8"/>
      <c r="T737" s="8"/>
      <c r="U737" s="6"/>
      <c r="AD737" s="8"/>
      <c r="AG737" s="6"/>
    </row>
    <row r="738" ht="15.75" customHeight="1">
      <c r="G738" s="6"/>
      <c r="K738" s="8"/>
      <c r="O738" s="8"/>
      <c r="T738" s="8"/>
      <c r="U738" s="6"/>
      <c r="AD738" s="8"/>
      <c r="AG738" s="6"/>
    </row>
    <row r="739" ht="15.75" customHeight="1">
      <c r="G739" s="6"/>
      <c r="K739" s="8"/>
      <c r="O739" s="8"/>
      <c r="T739" s="8"/>
      <c r="U739" s="6"/>
      <c r="AD739" s="8"/>
      <c r="AG739" s="6"/>
    </row>
    <row r="740" ht="15.75" customHeight="1">
      <c r="G740" s="6"/>
      <c r="K740" s="8"/>
      <c r="O740" s="8"/>
      <c r="T740" s="8"/>
      <c r="U740" s="6"/>
      <c r="AD740" s="8"/>
      <c r="AG740" s="6"/>
    </row>
    <row r="741" ht="15.75" customHeight="1">
      <c r="G741" s="6"/>
      <c r="K741" s="8"/>
      <c r="O741" s="8"/>
      <c r="T741" s="8"/>
      <c r="U741" s="6"/>
      <c r="AD741" s="8"/>
      <c r="AG741" s="6"/>
    </row>
    <row r="742" ht="15.75" customHeight="1">
      <c r="G742" s="6"/>
      <c r="K742" s="8"/>
      <c r="O742" s="8"/>
      <c r="T742" s="8"/>
      <c r="U742" s="6"/>
      <c r="AD742" s="8"/>
      <c r="AG742" s="6"/>
    </row>
    <row r="743" ht="15.75" customHeight="1">
      <c r="G743" s="6"/>
      <c r="K743" s="8"/>
      <c r="O743" s="8"/>
      <c r="T743" s="8"/>
      <c r="U743" s="6"/>
      <c r="AD743" s="8"/>
      <c r="AG743" s="6"/>
    </row>
    <row r="744" ht="15.75" customHeight="1">
      <c r="G744" s="6"/>
      <c r="K744" s="8"/>
      <c r="O744" s="8"/>
      <c r="T744" s="8"/>
      <c r="U744" s="6"/>
      <c r="AD744" s="8"/>
      <c r="AG744" s="6"/>
    </row>
    <row r="745" ht="15.75" customHeight="1">
      <c r="G745" s="6"/>
      <c r="K745" s="8"/>
      <c r="O745" s="8"/>
      <c r="T745" s="8"/>
      <c r="U745" s="6"/>
      <c r="AD745" s="8"/>
      <c r="AG745" s="6"/>
    </row>
    <row r="746" ht="15.75" customHeight="1">
      <c r="G746" s="6"/>
      <c r="K746" s="8"/>
      <c r="O746" s="8"/>
      <c r="T746" s="8"/>
      <c r="U746" s="6"/>
      <c r="AD746" s="8"/>
      <c r="AG746" s="6"/>
    </row>
    <row r="747" ht="15.75" customHeight="1">
      <c r="G747" s="6"/>
      <c r="K747" s="8"/>
      <c r="O747" s="8"/>
      <c r="T747" s="8"/>
      <c r="U747" s="6"/>
      <c r="AD747" s="8"/>
      <c r="AG747" s="6"/>
    </row>
    <row r="748" ht="15.75" customHeight="1">
      <c r="G748" s="6"/>
      <c r="K748" s="8"/>
      <c r="O748" s="8"/>
      <c r="T748" s="8"/>
      <c r="U748" s="6"/>
      <c r="AD748" s="8"/>
      <c r="AG748" s="6"/>
    </row>
    <row r="749" ht="15.75" customHeight="1">
      <c r="G749" s="6"/>
      <c r="K749" s="8"/>
      <c r="O749" s="8"/>
      <c r="T749" s="8"/>
      <c r="U749" s="6"/>
      <c r="AD749" s="8"/>
      <c r="AG749" s="6"/>
    </row>
    <row r="750" ht="15.75" customHeight="1">
      <c r="G750" s="6"/>
      <c r="K750" s="8"/>
      <c r="O750" s="8"/>
      <c r="T750" s="8"/>
      <c r="U750" s="6"/>
      <c r="AD750" s="8"/>
      <c r="AG750" s="6"/>
    </row>
    <row r="751" ht="15.75" customHeight="1">
      <c r="G751" s="6"/>
      <c r="K751" s="8"/>
      <c r="O751" s="8"/>
      <c r="T751" s="8"/>
      <c r="U751" s="6"/>
      <c r="AD751" s="8"/>
      <c r="AG751" s="6"/>
    </row>
    <row r="752" ht="15.75" customHeight="1">
      <c r="G752" s="6"/>
      <c r="K752" s="8"/>
      <c r="O752" s="8"/>
      <c r="T752" s="8"/>
      <c r="U752" s="6"/>
      <c r="AD752" s="8"/>
      <c r="AG752" s="6"/>
    </row>
    <row r="753" ht="15.75" customHeight="1">
      <c r="G753" s="6"/>
      <c r="K753" s="8"/>
      <c r="O753" s="8"/>
      <c r="T753" s="8"/>
      <c r="U753" s="6"/>
      <c r="AD753" s="8"/>
      <c r="AG753" s="6"/>
    </row>
    <row r="754" ht="15.75" customHeight="1">
      <c r="G754" s="6"/>
      <c r="K754" s="8"/>
      <c r="O754" s="8"/>
      <c r="T754" s="8"/>
      <c r="U754" s="6"/>
      <c r="AD754" s="8"/>
      <c r="AG754" s="6"/>
    </row>
    <row r="755" ht="15.75" customHeight="1">
      <c r="G755" s="6"/>
      <c r="K755" s="8"/>
      <c r="O755" s="8"/>
      <c r="T755" s="8"/>
      <c r="U755" s="6"/>
      <c r="AD755" s="8"/>
      <c r="AG755" s="6"/>
    </row>
    <row r="756" ht="15.75" customHeight="1">
      <c r="G756" s="6"/>
      <c r="K756" s="8"/>
      <c r="O756" s="8"/>
      <c r="T756" s="8"/>
      <c r="U756" s="6"/>
      <c r="AD756" s="8"/>
      <c r="AG756" s="6"/>
    </row>
    <row r="757" ht="15.75" customHeight="1">
      <c r="G757" s="6"/>
      <c r="K757" s="8"/>
      <c r="O757" s="8"/>
      <c r="T757" s="8"/>
      <c r="U757" s="6"/>
      <c r="AD757" s="8"/>
      <c r="AG757" s="6"/>
    </row>
    <row r="758" ht="15.75" customHeight="1">
      <c r="G758" s="6"/>
      <c r="K758" s="8"/>
      <c r="O758" s="8"/>
      <c r="T758" s="8"/>
      <c r="U758" s="6"/>
      <c r="AD758" s="8"/>
      <c r="AG758" s="6"/>
    </row>
    <row r="759" ht="15.75" customHeight="1">
      <c r="G759" s="6"/>
      <c r="K759" s="8"/>
      <c r="O759" s="8"/>
      <c r="T759" s="8"/>
      <c r="U759" s="6"/>
      <c r="AD759" s="8"/>
      <c r="AG759" s="6"/>
    </row>
    <row r="760" ht="15.75" customHeight="1">
      <c r="G760" s="6"/>
      <c r="K760" s="8"/>
      <c r="O760" s="8"/>
      <c r="T760" s="8"/>
      <c r="U760" s="6"/>
      <c r="AD760" s="8"/>
      <c r="AG760" s="6"/>
    </row>
    <row r="761" ht="15.75" customHeight="1">
      <c r="G761" s="6"/>
      <c r="K761" s="8"/>
      <c r="O761" s="8"/>
      <c r="T761" s="8"/>
      <c r="U761" s="6"/>
      <c r="AD761" s="8"/>
      <c r="AG761" s="6"/>
    </row>
    <row r="762" ht="15.75" customHeight="1">
      <c r="G762" s="6"/>
      <c r="K762" s="8"/>
      <c r="O762" s="8"/>
      <c r="T762" s="8"/>
      <c r="U762" s="6"/>
      <c r="AD762" s="8"/>
      <c r="AG762" s="6"/>
    </row>
    <row r="763" ht="15.75" customHeight="1">
      <c r="G763" s="6"/>
      <c r="K763" s="8"/>
      <c r="O763" s="8"/>
      <c r="T763" s="8"/>
      <c r="U763" s="6"/>
      <c r="AD763" s="8"/>
      <c r="AG763" s="6"/>
    </row>
    <row r="764" ht="15.75" customHeight="1">
      <c r="G764" s="6"/>
      <c r="K764" s="8"/>
      <c r="O764" s="8"/>
      <c r="T764" s="8"/>
      <c r="U764" s="6"/>
      <c r="AD764" s="8"/>
      <c r="AG764" s="6"/>
    </row>
    <row r="765" ht="15.75" customHeight="1">
      <c r="G765" s="6"/>
      <c r="K765" s="8"/>
      <c r="O765" s="8"/>
      <c r="T765" s="8"/>
      <c r="U765" s="6"/>
      <c r="AD765" s="8"/>
      <c r="AG765" s="6"/>
    </row>
    <row r="766" ht="15.75" customHeight="1">
      <c r="G766" s="6"/>
      <c r="K766" s="8"/>
      <c r="O766" s="8"/>
      <c r="T766" s="8"/>
      <c r="U766" s="6"/>
      <c r="AD766" s="8"/>
      <c r="AG766" s="6"/>
    </row>
    <row r="767" ht="15.75" customHeight="1">
      <c r="G767" s="6"/>
      <c r="K767" s="8"/>
      <c r="O767" s="8"/>
      <c r="T767" s="8"/>
      <c r="U767" s="6"/>
      <c r="AD767" s="8"/>
      <c r="AG767" s="6"/>
    </row>
    <row r="768" ht="15.75" customHeight="1">
      <c r="G768" s="6"/>
      <c r="K768" s="8"/>
      <c r="O768" s="8"/>
      <c r="T768" s="8"/>
      <c r="U768" s="6"/>
      <c r="AD768" s="8"/>
      <c r="AG768" s="6"/>
    </row>
    <row r="769" ht="15.75" customHeight="1">
      <c r="G769" s="6"/>
      <c r="K769" s="8"/>
      <c r="O769" s="8"/>
      <c r="T769" s="8"/>
      <c r="U769" s="6"/>
      <c r="AD769" s="8"/>
      <c r="AG769" s="6"/>
    </row>
    <row r="770" ht="15.75" customHeight="1">
      <c r="G770" s="6"/>
      <c r="K770" s="8"/>
      <c r="O770" s="8"/>
      <c r="T770" s="8"/>
      <c r="U770" s="6"/>
      <c r="AD770" s="8"/>
      <c r="AG770" s="6"/>
    </row>
    <row r="771" ht="15.75" customHeight="1">
      <c r="G771" s="6"/>
      <c r="K771" s="8"/>
      <c r="O771" s="8"/>
      <c r="T771" s="8"/>
      <c r="U771" s="6"/>
      <c r="AD771" s="8"/>
      <c r="AG771" s="6"/>
    </row>
    <row r="772" ht="15.75" customHeight="1">
      <c r="G772" s="6"/>
      <c r="K772" s="8"/>
      <c r="O772" s="8"/>
      <c r="T772" s="8"/>
      <c r="U772" s="6"/>
      <c r="AD772" s="8"/>
      <c r="AG772" s="6"/>
    </row>
    <row r="773" ht="15.75" customHeight="1">
      <c r="G773" s="6"/>
      <c r="K773" s="8"/>
      <c r="O773" s="8"/>
      <c r="T773" s="8"/>
      <c r="U773" s="6"/>
      <c r="AD773" s="8"/>
      <c r="AG773" s="6"/>
    </row>
    <row r="774" ht="15.75" customHeight="1">
      <c r="G774" s="6"/>
      <c r="K774" s="8"/>
      <c r="O774" s="8"/>
      <c r="T774" s="8"/>
      <c r="U774" s="6"/>
      <c r="AD774" s="8"/>
      <c r="AG774" s="6"/>
    </row>
    <row r="775" ht="15.75" customHeight="1">
      <c r="G775" s="6"/>
      <c r="K775" s="8"/>
      <c r="O775" s="8"/>
      <c r="T775" s="8"/>
      <c r="U775" s="6"/>
      <c r="AD775" s="8"/>
      <c r="AG775" s="6"/>
    </row>
    <row r="776" ht="15.75" customHeight="1">
      <c r="G776" s="6"/>
      <c r="K776" s="8"/>
      <c r="O776" s="8"/>
      <c r="T776" s="8"/>
      <c r="U776" s="6"/>
      <c r="AD776" s="8"/>
      <c r="AG776" s="6"/>
    </row>
    <row r="777" ht="15.75" customHeight="1">
      <c r="G777" s="6"/>
      <c r="K777" s="8"/>
      <c r="O777" s="8"/>
      <c r="T777" s="8"/>
      <c r="U777" s="6"/>
      <c r="AD777" s="8"/>
      <c r="AG777" s="6"/>
    </row>
    <row r="778" ht="15.75" customHeight="1">
      <c r="G778" s="6"/>
      <c r="K778" s="8"/>
      <c r="O778" s="8"/>
      <c r="T778" s="8"/>
      <c r="U778" s="6"/>
      <c r="AD778" s="8"/>
      <c r="AG778" s="6"/>
    </row>
    <row r="779" ht="15.75" customHeight="1">
      <c r="G779" s="6"/>
      <c r="K779" s="8"/>
      <c r="O779" s="8"/>
      <c r="T779" s="8"/>
      <c r="U779" s="6"/>
      <c r="AD779" s="8"/>
      <c r="AG779" s="6"/>
    </row>
    <row r="780" ht="15.75" customHeight="1">
      <c r="G780" s="6"/>
      <c r="K780" s="8"/>
      <c r="O780" s="8"/>
      <c r="T780" s="8"/>
      <c r="U780" s="6"/>
      <c r="AD780" s="8"/>
      <c r="AG780" s="6"/>
    </row>
    <row r="781" ht="15.75" customHeight="1">
      <c r="G781" s="6"/>
      <c r="K781" s="8"/>
      <c r="O781" s="8"/>
      <c r="T781" s="8"/>
      <c r="U781" s="6"/>
      <c r="AD781" s="8"/>
      <c r="AG781" s="6"/>
    </row>
    <row r="782" ht="15.75" customHeight="1">
      <c r="G782" s="6"/>
      <c r="K782" s="8"/>
      <c r="O782" s="8"/>
      <c r="T782" s="8"/>
      <c r="U782" s="6"/>
      <c r="AD782" s="8"/>
      <c r="AG782" s="6"/>
    </row>
    <row r="783" ht="15.75" customHeight="1">
      <c r="G783" s="6"/>
      <c r="K783" s="8"/>
      <c r="O783" s="8"/>
      <c r="T783" s="8"/>
      <c r="U783" s="6"/>
      <c r="AD783" s="8"/>
      <c r="AG783" s="6"/>
    </row>
    <row r="784" ht="15.75" customHeight="1">
      <c r="G784" s="6"/>
      <c r="K784" s="8"/>
      <c r="O784" s="8"/>
      <c r="T784" s="8"/>
      <c r="U784" s="6"/>
      <c r="AD784" s="8"/>
      <c r="AG784" s="6"/>
    </row>
    <row r="785" ht="15.75" customHeight="1">
      <c r="G785" s="6"/>
      <c r="K785" s="8"/>
      <c r="O785" s="8"/>
      <c r="T785" s="8"/>
      <c r="U785" s="6"/>
      <c r="AD785" s="8"/>
      <c r="AG785" s="6"/>
    </row>
    <row r="786" ht="15.75" customHeight="1">
      <c r="G786" s="6"/>
      <c r="K786" s="8"/>
      <c r="O786" s="8"/>
      <c r="T786" s="8"/>
      <c r="U786" s="6"/>
      <c r="AD786" s="8"/>
      <c r="AG786" s="6"/>
    </row>
    <row r="787" ht="15.75" customHeight="1">
      <c r="G787" s="6"/>
      <c r="K787" s="8"/>
      <c r="O787" s="8"/>
      <c r="T787" s="8"/>
      <c r="U787" s="6"/>
      <c r="AD787" s="8"/>
      <c r="AG787" s="6"/>
    </row>
    <row r="788" ht="15.75" customHeight="1">
      <c r="G788" s="6"/>
      <c r="K788" s="8"/>
      <c r="O788" s="8"/>
      <c r="T788" s="8"/>
      <c r="U788" s="6"/>
      <c r="AD788" s="8"/>
      <c r="AG788" s="6"/>
    </row>
    <row r="789" ht="15.75" customHeight="1">
      <c r="G789" s="6"/>
      <c r="K789" s="8"/>
      <c r="O789" s="8"/>
      <c r="T789" s="8"/>
      <c r="U789" s="6"/>
      <c r="AD789" s="8"/>
      <c r="AG789" s="6"/>
    </row>
    <row r="790" ht="15.75" customHeight="1">
      <c r="G790" s="6"/>
      <c r="K790" s="8"/>
      <c r="O790" s="8"/>
      <c r="T790" s="8"/>
      <c r="U790" s="6"/>
      <c r="AD790" s="8"/>
      <c r="AG790" s="6"/>
    </row>
    <row r="791" ht="15.75" customHeight="1">
      <c r="G791" s="6"/>
      <c r="K791" s="8"/>
      <c r="O791" s="8"/>
      <c r="T791" s="8"/>
      <c r="U791" s="6"/>
      <c r="AD791" s="8"/>
      <c r="AG791" s="6"/>
    </row>
    <row r="792" ht="15.75" customHeight="1">
      <c r="G792" s="6"/>
      <c r="K792" s="8"/>
      <c r="O792" s="8"/>
      <c r="T792" s="8"/>
      <c r="U792" s="6"/>
      <c r="AD792" s="8"/>
      <c r="AG792" s="6"/>
    </row>
    <row r="793" ht="15.75" customHeight="1">
      <c r="G793" s="6"/>
      <c r="K793" s="8"/>
      <c r="O793" s="8"/>
      <c r="T793" s="8"/>
      <c r="U793" s="6"/>
      <c r="AD793" s="8"/>
      <c r="AG793" s="6"/>
    </row>
    <row r="794" ht="15.75" customHeight="1">
      <c r="G794" s="6"/>
      <c r="K794" s="8"/>
      <c r="O794" s="8"/>
      <c r="T794" s="8"/>
      <c r="U794" s="6"/>
      <c r="AD794" s="8"/>
      <c r="AG794" s="6"/>
    </row>
    <row r="795" ht="15.75" customHeight="1">
      <c r="G795" s="6"/>
      <c r="K795" s="8"/>
      <c r="O795" s="8"/>
      <c r="T795" s="8"/>
      <c r="U795" s="6"/>
      <c r="AD795" s="8"/>
      <c r="AG795" s="6"/>
    </row>
    <row r="796" ht="15.75" customHeight="1">
      <c r="G796" s="6"/>
      <c r="K796" s="8"/>
      <c r="O796" s="8"/>
      <c r="T796" s="8"/>
      <c r="U796" s="6"/>
      <c r="AD796" s="8"/>
      <c r="AG796" s="6"/>
    </row>
    <row r="797" ht="15.75" customHeight="1">
      <c r="G797" s="6"/>
      <c r="K797" s="8"/>
      <c r="O797" s="8"/>
      <c r="T797" s="8"/>
      <c r="U797" s="6"/>
      <c r="AD797" s="8"/>
      <c r="AG797" s="6"/>
    </row>
    <row r="798" ht="15.75" customHeight="1">
      <c r="G798" s="6"/>
      <c r="K798" s="8"/>
      <c r="O798" s="8"/>
      <c r="T798" s="8"/>
      <c r="U798" s="6"/>
      <c r="AD798" s="8"/>
      <c r="AG798" s="6"/>
    </row>
    <row r="799" ht="15.75" customHeight="1">
      <c r="G799" s="6"/>
      <c r="K799" s="8"/>
      <c r="O799" s="8"/>
      <c r="T799" s="8"/>
      <c r="U799" s="6"/>
      <c r="AD799" s="8"/>
      <c r="AG799" s="6"/>
    </row>
    <row r="800" ht="15.75" customHeight="1">
      <c r="G800" s="6"/>
      <c r="K800" s="8"/>
      <c r="O800" s="8"/>
      <c r="T800" s="8"/>
      <c r="U800" s="6"/>
      <c r="AD800" s="8"/>
      <c r="AG800" s="6"/>
    </row>
    <row r="801" ht="15.75" customHeight="1">
      <c r="G801" s="6"/>
      <c r="K801" s="8"/>
      <c r="O801" s="8"/>
      <c r="T801" s="8"/>
      <c r="U801" s="6"/>
      <c r="AD801" s="8"/>
      <c r="AG801" s="6"/>
    </row>
    <row r="802" ht="15.75" customHeight="1">
      <c r="G802" s="6"/>
      <c r="K802" s="8"/>
      <c r="O802" s="8"/>
      <c r="T802" s="8"/>
      <c r="U802" s="6"/>
      <c r="AD802" s="8"/>
      <c r="AG802" s="6"/>
    </row>
    <row r="803" ht="15.75" customHeight="1">
      <c r="G803" s="6"/>
      <c r="K803" s="8"/>
      <c r="O803" s="8"/>
      <c r="T803" s="8"/>
      <c r="U803" s="6"/>
      <c r="AD803" s="8"/>
      <c r="AG803" s="6"/>
    </row>
    <row r="804" ht="15.75" customHeight="1">
      <c r="G804" s="6"/>
      <c r="K804" s="8"/>
      <c r="O804" s="8"/>
      <c r="T804" s="8"/>
      <c r="U804" s="6"/>
      <c r="AD804" s="8"/>
      <c r="AG804" s="6"/>
    </row>
    <row r="805" ht="15.75" customHeight="1">
      <c r="G805" s="6"/>
      <c r="K805" s="8"/>
      <c r="O805" s="8"/>
      <c r="T805" s="8"/>
      <c r="U805" s="6"/>
      <c r="AD805" s="8"/>
      <c r="AG805" s="6"/>
    </row>
    <row r="806" ht="15.75" customHeight="1">
      <c r="G806" s="6"/>
      <c r="K806" s="8"/>
      <c r="O806" s="8"/>
      <c r="T806" s="8"/>
      <c r="U806" s="6"/>
      <c r="AD806" s="8"/>
      <c r="AG806" s="6"/>
    </row>
    <row r="807" ht="15.75" customHeight="1">
      <c r="G807" s="6"/>
      <c r="K807" s="8"/>
      <c r="O807" s="8"/>
      <c r="T807" s="8"/>
      <c r="U807" s="6"/>
      <c r="AD807" s="8"/>
      <c r="AG807" s="6"/>
    </row>
    <row r="808" ht="15.75" customHeight="1">
      <c r="G808" s="6"/>
      <c r="K808" s="8"/>
      <c r="O808" s="8"/>
      <c r="T808" s="8"/>
      <c r="U808" s="6"/>
      <c r="AD808" s="8"/>
      <c r="AG808" s="6"/>
    </row>
    <row r="809" ht="15.75" customHeight="1">
      <c r="G809" s="6"/>
      <c r="K809" s="8"/>
      <c r="O809" s="8"/>
      <c r="T809" s="8"/>
      <c r="U809" s="6"/>
      <c r="AD809" s="8"/>
      <c r="AG809" s="6"/>
    </row>
    <row r="810" ht="15.75" customHeight="1">
      <c r="G810" s="6"/>
      <c r="K810" s="8"/>
      <c r="O810" s="8"/>
      <c r="T810" s="8"/>
      <c r="U810" s="6"/>
      <c r="AD810" s="8"/>
      <c r="AG810" s="6"/>
    </row>
    <row r="811" ht="15.75" customHeight="1">
      <c r="G811" s="6"/>
      <c r="K811" s="8"/>
      <c r="O811" s="8"/>
      <c r="T811" s="8"/>
      <c r="U811" s="6"/>
      <c r="AD811" s="8"/>
      <c r="AG811" s="6"/>
    </row>
    <row r="812" ht="15.75" customHeight="1">
      <c r="G812" s="6"/>
      <c r="K812" s="8"/>
      <c r="O812" s="8"/>
      <c r="T812" s="8"/>
      <c r="U812" s="6"/>
      <c r="AD812" s="8"/>
      <c r="AG812" s="6"/>
    </row>
    <row r="813" ht="15.75" customHeight="1">
      <c r="G813" s="6"/>
      <c r="K813" s="8"/>
      <c r="O813" s="8"/>
      <c r="T813" s="8"/>
      <c r="U813" s="6"/>
      <c r="AD813" s="8"/>
      <c r="AG813" s="6"/>
    </row>
    <row r="814" ht="15.75" customHeight="1">
      <c r="G814" s="6"/>
      <c r="K814" s="8"/>
      <c r="O814" s="8"/>
      <c r="T814" s="8"/>
      <c r="U814" s="6"/>
      <c r="AD814" s="8"/>
      <c r="AG814" s="6"/>
    </row>
    <row r="815" ht="15.75" customHeight="1">
      <c r="G815" s="6"/>
      <c r="K815" s="8"/>
      <c r="O815" s="8"/>
      <c r="T815" s="8"/>
      <c r="U815" s="6"/>
      <c r="AD815" s="8"/>
      <c r="AG815" s="6"/>
    </row>
    <row r="816" ht="15.75" customHeight="1">
      <c r="G816" s="6"/>
      <c r="K816" s="8"/>
      <c r="O816" s="8"/>
      <c r="T816" s="8"/>
      <c r="U816" s="6"/>
      <c r="AD816" s="8"/>
      <c r="AG816" s="6"/>
    </row>
    <row r="817" ht="15.75" customHeight="1">
      <c r="G817" s="6"/>
      <c r="K817" s="8"/>
      <c r="O817" s="8"/>
      <c r="T817" s="8"/>
      <c r="U817" s="6"/>
      <c r="AD817" s="8"/>
      <c r="AG817" s="6"/>
    </row>
    <row r="818" ht="15.75" customHeight="1">
      <c r="G818" s="6"/>
      <c r="K818" s="8"/>
      <c r="O818" s="8"/>
      <c r="T818" s="8"/>
      <c r="U818" s="6"/>
      <c r="AD818" s="8"/>
      <c r="AG818" s="6"/>
    </row>
    <row r="819" ht="15.75" customHeight="1">
      <c r="G819" s="6"/>
      <c r="K819" s="8"/>
      <c r="O819" s="8"/>
      <c r="T819" s="8"/>
      <c r="U819" s="6"/>
      <c r="AD819" s="8"/>
      <c r="AG819" s="6"/>
    </row>
    <row r="820" ht="15.75" customHeight="1">
      <c r="G820" s="6"/>
      <c r="K820" s="8"/>
      <c r="O820" s="8"/>
      <c r="T820" s="8"/>
      <c r="U820" s="6"/>
      <c r="AD820" s="8"/>
      <c r="AG820" s="6"/>
    </row>
    <row r="821" ht="15.75" customHeight="1">
      <c r="G821" s="6"/>
      <c r="K821" s="8"/>
      <c r="O821" s="8"/>
      <c r="T821" s="8"/>
      <c r="U821" s="6"/>
      <c r="AD821" s="8"/>
      <c r="AG821" s="6"/>
    </row>
    <row r="822" ht="15.75" customHeight="1">
      <c r="G822" s="6"/>
      <c r="K822" s="8"/>
      <c r="O822" s="8"/>
      <c r="T822" s="8"/>
      <c r="U822" s="6"/>
      <c r="AD822" s="8"/>
      <c r="AG822" s="6"/>
    </row>
    <row r="823" ht="15.75" customHeight="1">
      <c r="G823" s="6"/>
      <c r="K823" s="8"/>
      <c r="O823" s="8"/>
      <c r="T823" s="8"/>
      <c r="U823" s="6"/>
      <c r="AD823" s="8"/>
      <c r="AG823" s="6"/>
    </row>
    <row r="824" ht="15.75" customHeight="1">
      <c r="G824" s="6"/>
      <c r="K824" s="8"/>
      <c r="O824" s="8"/>
      <c r="T824" s="8"/>
      <c r="U824" s="6"/>
      <c r="AD824" s="8"/>
      <c r="AG824" s="6"/>
    </row>
    <row r="825" ht="15.75" customHeight="1">
      <c r="G825" s="6"/>
      <c r="K825" s="8"/>
      <c r="O825" s="8"/>
      <c r="T825" s="8"/>
      <c r="U825" s="6"/>
      <c r="AD825" s="8"/>
      <c r="AG825" s="6"/>
    </row>
    <row r="826" ht="15.75" customHeight="1">
      <c r="G826" s="6"/>
      <c r="K826" s="8"/>
      <c r="O826" s="8"/>
      <c r="T826" s="8"/>
      <c r="U826" s="6"/>
      <c r="AD826" s="8"/>
      <c r="AG826" s="6"/>
    </row>
    <row r="827" ht="15.75" customHeight="1">
      <c r="G827" s="6"/>
      <c r="K827" s="8"/>
      <c r="O827" s="8"/>
      <c r="T827" s="8"/>
      <c r="U827" s="6"/>
      <c r="AD827" s="8"/>
      <c r="AG827" s="6"/>
    </row>
    <row r="828" ht="15.75" customHeight="1">
      <c r="G828" s="6"/>
      <c r="K828" s="8"/>
      <c r="O828" s="8"/>
      <c r="T828" s="8"/>
      <c r="U828" s="6"/>
      <c r="AD828" s="8"/>
      <c r="AG828" s="6"/>
    </row>
    <row r="829" ht="15.75" customHeight="1">
      <c r="G829" s="6"/>
      <c r="K829" s="8"/>
      <c r="O829" s="8"/>
      <c r="T829" s="8"/>
      <c r="U829" s="6"/>
      <c r="AD829" s="8"/>
      <c r="AG829" s="6"/>
    </row>
    <row r="830" ht="15.75" customHeight="1">
      <c r="G830" s="6"/>
      <c r="K830" s="8"/>
      <c r="O830" s="8"/>
      <c r="T830" s="8"/>
      <c r="U830" s="6"/>
      <c r="AD830" s="8"/>
      <c r="AG830" s="6"/>
    </row>
    <row r="831" ht="15.75" customHeight="1">
      <c r="G831" s="6"/>
      <c r="K831" s="8"/>
      <c r="O831" s="8"/>
      <c r="T831" s="8"/>
      <c r="U831" s="6"/>
      <c r="AD831" s="8"/>
      <c r="AG831" s="6"/>
    </row>
    <row r="832" ht="15.75" customHeight="1">
      <c r="G832" s="6"/>
      <c r="K832" s="8"/>
      <c r="O832" s="8"/>
      <c r="T832" s="8"/>
      <c r="U832" s="6"/>
      <c r="AD832" s="8"/>
      <c r="AG832" s="6"/>
    </row>
    <row r="833" ht="15.75" customHeight="1">
      <c r="G833" s="6"/>
      <c r="K833" s="8"/>
      <c r="O833" s="8"/>
      <c r="T833" s="8"/>
      <c r="U833" s="6"/>
      <c r="AD833" s="8"/>
      <c r="AG833" s="6"/>
    </row>
    <row r="834" ht="15.75" customHeight="1">
      <c r="G834" s="6"/>
      <c r="K834" s="8"/>
      <c r="O834" s="8"/>
      <c r="T834" s="8"/>
      <c r="U834" s="6"/>
      <c r="AD834" s="8"/>
      <c r="AG834" s="6"/>
    </row>
    <row r="835" ht="15.75" customHeight="1">
      <c r="G835" s="6"/>
      <c r="K835" s="8"/>
      <c r="O835" s="8"/>
      <c r="T835" s="8"/>
      <c r="U835" s="6"/>
      <c r="AD835" s="8"/>
      <c r="AG835" s="6"/>
    </row>
    <row r="836" ht="15.75" customHeight="1">
      <c r="G836" s="6"/>
      <c r="K836" s="8"/>
      <c r="O836" s="8"/>
      <c r="T836" s="8"/>
      <c r="U836" s="6"/>
      <c r="AD836" s="8"/>
      <c r="AG836" s="6"/>
    </row>
    <row r="837" ht="15.75" customHeight="1">
      <c r="G837" s="6"/>
      <c r="K837" s="8"/>
      <c r="O837" s="8"/>
      <c r="T837" s="8"/>
      <c r="U837" s="6"/>
      <c r="AD837" s="8"/>
      <c r="AG837" s="6"/>
    </row>
    <row r="838" ht="15.75" customHeight="1">
      <c r="G838" s="6"/>
      <c r="K838" s="8"/>
      <c r="O838" s="8"/>
      <c r="T838" s="8"/>
      <c r="U838" s="6"/>
      <c r="AD838" s="8"/>
      <c r="AG838" s="6"/>
    </row>
    <row r="839" ht="15.75" customHeight="1">
      <c r="G839" s="6"/>
      <c r="K839" s="8"/>
      <c r="O839" s="8"/>
      <c r="T839" s="8"/>
      <c r="U839" s="6"/>
      <c r="AD839" s="8"/>
      <c r="AG839" s="6"/>
    </row>
    <row r="840" ht="15.75" customHeight="1">
      <c r="G840" s="6"/>
      <c r="K840" s="8"/>
      <c r="O840" s="8"/>
      <c r="T840" s="8"/>
      <c r="U840" s="6"/>
      <c r="AD840" s="8"/>
      <c r="AG840" s="6"/>
    </row>
    <row r="841" ht="15.75" customHeight="1">
      <c r="G841" s="6"/>
      <c r="K841" s="8"/>
      <c r="O841" s="8"/>
      <c r="T841" s="8"/>
      <c r="U841" s="6"/>
      <c r="AD841" s="8"/>
      <c r="AG841" s="6"/>
    </row>
    <row r="842" ht="15.75" customHeight="1">
      <c r="G842" s="6"/>
      <c r="K842" s="8"/>
      <c r="O842" s="8"/>
      <c r="T842" s="8"/>
      <c r="U842" s="6"/>
      <c r="AD842" s="8"/>
      <c r="AG842" s="6"/>
    </row>
    <row r="843" ht="15.75" customHeight="1">
      <c r="G843" s="6"/>
      <c r="K843" s="8"/>
      <c r="O843" s="8"/>
      <c r="T843" s="8"/>
      <c r="U843" s="6"/>
      <c r="AD843" s="8"/>
      <c r="AG843" s="6"/>
    </row>
    <row r="844" ht="15.75" customHeight="1">
      <c r="G844" s="6"/>
      <c r="K844" s="8"/>
      <c r="O844" s="8"/>
      <c r="T844" s="8"/>
      <c r="U844" s="6"/>
      <c r="AD844" s="8"/>
      <c r="AG844" s="6"/>
    </row>
    <row r="845" ht="15.75" customHeight="1">
      <c r="G845" s="6"/>
      <c r="K845" s="8"/>
      <c r="O845" s="8"/>
      <c r="T845" s="8"/>
      <c r="U845" s="6"/>
      <c r="AD845" s="8"/>
      <c r="AG845" s="6"/>
    </row>
    <row r="846" ht="15.75" customHeight="1">
      <c r="G846" s="6"/>
      <c r="K846" s="8"/>
      <c r="O846" s="8"/>
      <c r="T846" s="8"/>
      <c r="U846" s="6"/>
      <c r="AD846" s="8"/>
      <c r="AG846" s="6"/>
    </row>
    <row r="847" ht="15.75" customHeight="1">
      <c r="G847" s="6"/>
      <c r="K847" s="8"/>
      <c r="O847" s="8"/>
      <c r="T847" s="8"/>
      <c r="U847" s="6"/>
      <c r="AD847" s="8"/>
      <c r="AG847" s="6"/>
    </row>
    <row r="848" ht="15.75" customHeight="1">
      <c r="G848" s="6"/>
      <c r="K848" s="8"/>
      <c r="O848" s="8"/>
      <c r="T848" s="8"/>
      <c r="U848" s="6"/>
      <c r="AD848" s="8"/>
      <c r="AG848" s="6"/>
    </row>
    <row r="849" ht="15.75" customHeight="1">
      <c r="G849" s="6"/>
      <c r="K849" s="8"/>
      <c r="O849" s="8"/>
      <c r="T849" s="8"/>
      <c r="U849" s="6"/>
      <c r="AD849" s="8"/>
      <c r="AG849" s="6"/>
    </row>
    <row r="850" ht="15.75" customHeight="1">
      <c r="G850" s="6"/>
      <c r="K850" s="8"/>
      <c r="O850" s="8"/>
      <c r="T850" s="8"/>
      <c r="U850" s="6"/>
      <c r="AD850" s="8"/>
      <c r="AG850" s="6"/>
    </row>
    <row r="851" ht="15.75" customHeight="1">
      <c r="G851" s="6"/>
      <c r="K851" s="8"/>
      <c r="O851" s="8"/>
      <c r="T851" s="8"/>
      <c r="U851" s="6"/>
      <c r="AD851" s="8"/>
      <c r="AG851" s="6"/>
    </row>
    <row r="852" ht="15.75" customHeight="1">
      <c r="G852" s="6"/>
      <c r="K852" s="8"/>
      <c r="O852" s="8"/>
      <c r="T852" s="8"/>
      <c r="U852" s="6"/>
      <c r="AD852" s="8"/>
      <c r="AG852" s="6"/>
    </row>
    <row r="853" ht="15.75" customHeight="1">
      <c r="G853" s="6"/>
      <c r="K853" s="8"/>
      <c r="O853" s="8"/>
      <c r="T853" s="8"/>
      <c r="U853" s="6"/>
      <c r="AD853" s="8"/>
      <c r="AG853" s="6"/>
    </row>
    <row r="854" ht="15.75" customHeight="1">
      <c r="G854" s="6"/>
      <c r="K854" s="8"/>
      <c r="O854" s="8"/>
      <c r="T854" s="8"/>
      <c r="U854" s="6"/>
      <c r="AD854" s="8"/>
      <c r="AG854" s="6"/>
    </row>
    <row r="855" ht="15.75" customHeight="1">
      <c r="G855" s="6"/>
      <c r="K855" s="8"/>
      <c r="O855" s="8"/>
      <c r="T855" s="8"/>
      <c r="U855" s="6"/>
      <c r="AD855" s="8"/>
      <c r="AG855" s="6"/>
    </row>
    <row r="856" ht="15.75" customHeight="1">
      <c r="G856" s="6"/>
      <c r="K856" s="8"/>
      <c r="O856" s="8"/>
      <c r="T856" s="8"/>
      <c r="U856" s="6"/>
      <c r="AD856" s="8"/>
      <c r="AG856" s="6"/>
    </row>
    <row r="857" ht="15.75" customHeight="1">
      <c r="G857" s="6"/>
      <c r="K857" s="8"/>
      <c r="O857" s="8"/>
      <c r="T857" s="8"/>
      <c r="U857" s="6"/>
      <c r="AD857" s="8"/>
      <c r="AG857" s="6"/>
    </row>
    <row r="858" ht="15.75" customHeight="1">
      <c r="G858" s="6"/>
      <c r="K858" s="8"/>
      <c r="O858" s="8"/>
      <c r="T858" s="8"/>
      <c r="U858" s="6"/>
      <c r="AD858" s="8"/>
      <c r="AG858" s="6"/>
    </row>
    <row r="859" ht="15.75" customHeight="1">
      <c r="G859" s="6"/>
      <c r="K859" s="8"/>
      <c r="O859" s="8"/>
      <c r="T859" s="8"/>
      <c r="U859" s="6"/>
      <c r="AD859" s="8"/>
      <c r="AG859" s="6"/>
    </row>
    <row r="860" ht="15.75" customHeight="1">
      <c r="G860" s="6"/>
      <c r="K860" s="8"/>
      <c r="O860" s="8"/>
      <c r="T860" s="8"/>
      <c r="U860" s="6"/>
      <c r="AD860" s="8"/>
      <c r="AG860" s="6"/>
    </row>
    <row r="861" ht="15.75" customHeight="1">
      <c r="G861" s="6"/>
      <c r="K861" s="8"/>
      <c r="O861" s="8"/>
      <c r="T861" s="8"/>
      <c r="U861" s="6"/>
      <c r="AD861" s="8"/>
      <c r="AG861" s="6"/>
    </row>
    <row r="862" ht="15.75" customHeight="1">
      <c r="G862" s="6"/>
      <c r="K862" s="8"/>
      <c r="O862" s="8"/>
      <c r="T862" s="8"/>
      <c r="U862" s="6"/>
      <c r="AD862" s="8"/>
      <c r="AG862" s="6"/>
    </row>
    <row r="863" ht="15.75" customHeight="1">
      <c r="G863" s="6"/>
      <c r="K863" s="8"/>
      <c r="O863" s="8"/>
      <c r="T863" s="8"/>
      <c r="U863" s="6"/>
      <c r="AD863" s="8"/>
      <c r="AG863" s="6"/>
    </row>
    <row r="864" ht="15.75" customHeight="1">
      <c r="G864" s="6"/>
      <c r="K864" s="8"/>
      <c r="O864" s="8"/>
      <c r="T864" s="8"/>
      <c r="U864" s="6"/>
      <c r="AD864" s="8"/>
      <c r="AG864" s="6"/>
    </row>
    <row r="865" ht="15.75" customHeight="1">
      <c r="G865" s="6"/>
      <c r="K865" s="8"/>
      <c r="O865" s="8"/>
      <c r="T865" s="8"/>
      <c r="U865" s="6"/>
      <c r="AD865" s="8"/>
      <c r="AG865" s="6"/>
    </row>
    <row r="866" ht="15.75" customHeight="1">
      <c r="G866" s="6"/>
      <c r="K866" s="8"/>
      <c r="O866" s="8"/>
      <c r="T866" s="8"/>
      <c r="U866" s="6"/>
      <c r="AD866" s="8"/>
      <c r="AG866" s="6"/>
    </row>
    <row r="867" ht="15.75" customHeight="1">
      <c r="G867" s="6"/>
      <c r="K867" s="8"/>
      <c r="O867" s="8"/>
      <c r="T867" s="8"/>
      <c r="U867" s="6"/>
      <c r="AD867" s="8"/>
      <c r="AG867" s="6"/>
    </row>
    <row r="868" ht="15.75" customHeight="1">
      <c r="G868" s="6"/>
      <c r="K868" s="8"/>
      <c r="O868" s="8"/>
      <c r="T868" s="8"/>
      <c r="U868" s="6"/>
      <c r="AD868" s="8"/>
      <c r="AG868" s="6"/>
    </row>
    <row r="869" ht="15.75" customHeight="1">
      <c r="G869" s="6"/>
      <c r="K869" s="8"/>
      <c r="O869" s="8"/>
      <c r="T869" s="8"/>
      <c r="U869" s="6"/>
      <c r="AD869" s="8"/>
      <c r="AG869" s="6"/>
    </row>
    <row r="870" ht="15.75" customHeight="1">
      <c r="G870" s="6"/>
      <c r="K870" s="8"/>
      <c r="O870" s="8"/>
      <c r="T870" s="8"/>
      <c r="U870" s="6"/>
      <c r="AD870" s="8"/>
      <c r="AG870" s="6"/>
    </row>
    <row r="871" ht="15.75" customHeight="1">
      <c r="G871" s="6"/>
      <c r="K871" s="8"/>
      <c r="O871" s="8"/>
      <c r="T871" s="8"/>
      <c r="U871" s="6"/>
      <c r="AD871" s="8"/>
      <c r="AG871" s="6"/>
    </row>
    <row r="872" ht="15.75" customHeight="1">
      <c r="G872" s="6"/>
      <c r="K872" s="8"/>
      <c r="O872" s="8"/>
      <c r="T872" s="8"/>
      <c r="U872" s="6"/>
      <c r="AD872" s="8"/>
      <c r="AG872" s="6"/>
    </row>
    <row r="873" ht="15.75" customHeight="1">
      <c r="G873" s="6"/>
      <c r="K873" s="8"/>
      <c r="O873" s="8"/>
      <c r="T873" s="8"/>
      <c r="U873" s="6"/>
      <c r="AD873" s="8"/>
      <c r="AG873" s="6"/>
    </row>
    <row r="874" ht="15.75" customHeight="1">
      <c r="G874" s="6"/>
      <c r="K874" s="8"/>
      <c r="O874" s="8"/>
      <c r="T874" s="8"/>
      <c r="U874" s="6"/>
      <c r="AD874" s="8"/>
      <c r="AG874" s="6"/>
    </row>
    <row r="875" ht="15.75" customHeight="1">
      <c r="G875" s="6"/>
      <c r="K875" s="8"/>
      <c r="O875" s="8"/>
      <c r="T875" s="8"/>
      <c r="U875" s="6"/>
      <c r="AD875" s="8"/>
      <c r="AG875" s="6"/>
    </row>
    <row r="876" ht="15.75" customHeight="1">
      <c r="G876" s="6"/>
      <c r="K876" s="8"/>
      <c r="O876" s="8"/>
      <c r="T876" s="8"/>
      <c r="U876" s="6"/>
      <c r="AD876" s="8"/>
      <c r="AG876" s="6"/>
    </row>
    <row r="877" ht="15.75" customHeight="1">
      <c r="G877" s="6"/>
      <c r="K877" s="8"/>
      <c r="O877" s="8"/>
      <c r="T877" s="8"/>
      <c r="U877" s="6"/>
      <c r="AD877" s="8"/>
      <c r="AG877" s="6"/>
    </row>
    <row r="878" ht="15.75" customHeight="1">
      <c r="G878" s="6"/>
      <c r="K878" s="8"/>
      <c r="O878" s="8"/>
      <c r="T878" s="8"/>
      <c r="U878" s="6"/>
      <c r="AD878" s="8"/>
      <c r="AG878" s="6"/>
    </row>
    <row r="879" ht="15.75" customHeight="1">
      <c r="G879" s="6"/>
      <c r="K879" s="8"/>
      <c r="O879" s="8"/>
      <c r="T879" s="8"/>
      <c r="U879" s="6"/>
      <c r="AD879" s="8"/>
      <c r="AG879" s="6"/>
    </row>
    <row r="880" ht="15.75" customHeight="1">
      <c r="G880" s="6"/>
      <c r="K880" s="8"/>
      <c r="O880" s="8"/>
      <c r="T880" s="8"/>
      <c r="U880" s="6"/>
      <c r="AD880" s="8"/>
      <c r="AG880" s="6"/>
    </row>
    <row r="881" ht="15.75" customHeight="1">
      <c r="G881" s="6"/>
      <c r="K881" s="8"/>
      <c r="O881" s="8"/>
      <c r="T881" s="8"/>
      <c r="U881" s="6"/>
      <c r="AD881" s="8"/>
      <c r="AG881" s="6"/>
    </row>
    <row r="882" ht="15.75" customHeight="1">
      <c r="G882" s="6"/>
      <c r="K882" s="8"/>
      <c r="O882" s="8"/>
      <c r="T882" s="8"/>
      <c r="U882" s="6"/>
      <c r="AD882" s="8"/>
      <c r="AG882" s="6"/>
    </row>
    <row r="883" ht="15.75" customHeight="1">
      <c r="G883" s="6"/>
      <c r="K883" s="8"/>
      <c r="O883" s="8"/>
      <c r="T883" s="8"/>
      <c r="U883" s="6"/>
      <c r="AD883" s="8"/>
      <c r="AG883" s="6"/>
    </row>
    <row r="884" ht="15.75" customHeight="1">
      <c r="G884" s="6"/>
      <c r="K884" s="8"/>
      <c r="O884" s="8"/>
      <c r="T884" s="8"/>
      <c r="U884" s="6"/>
      <c r="AD884" s="8"/>
      <c r="AG884" s="6"/>
    </row>
    <row r="885" ht="15.75" customHeight="1">
      <c r="G885" s="6"/>
      <c r="K885" s="8"/>
      <c r="O885" s="8"/>
      <c r="T885" s="8"/>
      <c r="U885" s="6"/>
      <c r="AD885" s="8"/>
      <c r="AG885" s="6"/>
    </row>
    <row r="886" ht="15.75" customHeight="1">
      <c r="G886" s="6"/>
      <c r="K886" s="8"/>
      <c r="O886" s="8"/>
      <c r="T886" s="8"/>
      <c r="U886" s="6"/>
      <c r="AD886" s="8"/>
      <c r="AG886" s="6"/>
    </row>
    <row r="887" ht="15.75" customHeight="1">
      <c r="G887" s="6"/>
      <c r="K887" s="8"/>
      <c r="O887" s="8"/>
      <c r="T887" s="8"/>
      <c r="U887" s="6"/>
      <c r="AD887" s="8"/>
      <c r="AG887" s="6"/>
    </row>
    <row r="888" ht="15.75" customHeight="1">
      <c r="G888" s="6"/>
      <c r="K888" s="8"/>
      <c r="O888" s="8"/>
      <c r="T888" s="8"/>
      <c r="U888" s="6"/>
      <c r="AD888" s="8"/>
      <c r="AG888" s="6"/>
    </row>
    <row r="889" ht="15.75" customHeight="1">
      <c r="G889" s="6"/>
      <c r="K889" s="8"/>
      <c r="O889" s="8"/>
      <c r="T889" s="8"/>
      <c r="U889" s="6"/>
      <c r="AD889" s="8"/>
      <c r="AG889" s="6"/>
    </row>
    <row r="890" ht="15.75" customHeight="1">
      <c r="G890" s="6"/>
      <c r="K890" s="8"/>
      <c r="O890" s="8"/>
      <c r="T890" s="8"/>
      <c r="U890" s="6"/>
      <c r="AD890" s="8"/>
      <c r="AG890" s="6"/>
    </row>
    <row r="891" ht="15.75" customHeight="1">
      <c r="G891" s="6"/>
      <c r="K891" s="8"/>
      <c r="O891" s="8"/>
      <c r="T891" s="8"/>
      <c r="U891" s="6"/>
      <c r="AD891" s="8"/>
      <c r="AG891" s="6"/>
    </row>
    <row r="892" ht="15.75" customHeight="1">
      <c r="G892" s="6"/>
      <c r="K892" s="8"/>
      <c r="O892" s="8"/>
      <c r="T892" s="8"/>
      <c r="U892" s="6"/>
      <c r="AD892" s="8"/>
      <c r="AG892" s="6"/>
    </row>
    <row r="893" ht="15.75" customHeight="1">
      <c r="G893" s="6"/>
      <c r="K893" s="8"/>
      <c r="O893" s="8"/>
      <c r="T893" s="8"/>
      <c r="U893" s="6"/>
      <c r="AD893" s="8"/>
      <c r="AG893" s="6"/>
    </row>
    <row r="894" ht="15.75" customHeight="1">
      <c r="G894" s="6"/>
      <c r="K894" s="8"/>
      <c r="O894" s="8"/>
      <c r="T894" s="8"/>
      <c r="U894" s="6"/>
      <c r="AD894" s="8"/>
      <c r="AG894" s="6"/>
    </row>
    <row r="895" ht="15.75" customHeight="1">
      <c r="G895" s="6"/>
      <c r="K895" s="8"/>
      <c r="O895" s="8"/>
      <c r="T895" s="8"/>
      <c r="U895" s="6"/>
      <c r="AD895" s="8"/>
      <c r="AG895" s="6"/>
    </row>
    <row r="896" ht="15.75" customHeight="1">
      <c r="G896" s="6"/>
      <c r="K896" s="8"/>
      <c r="O896" s="8"/>
      <c r="T896" s="8"/>
      <c r="U896" s="6"/>
      <c r="AD896" s="8"/>
      <c r="AG896" s="6"/>
    </row>
    <row r="897" ht="15.75" customHeight="1">
      <c r="G897" s="6"/>
      <c r="K897" s="8"/>
      <c r="O897" s="8"/>
      <c r="T897" s="8"/>
      <c r="U897" s="6"/>
      <c r="AD897" s="8"/>
      <c r="AG897" s="6"/>
    </row>
    <row r="898" ht="15.75" customHeight="1">
      <c r="G898" s="6"/>
      <c r="K898" s="8"/>
      <c r="O898" s="8"/>
      <c r="T898" s="8"/>
      <c r="U898" s="6"/>
      <c r="AD898" s="8"/>
      <c r="AG898" s="6"/>
    </row>
    <row r="899" ht="15.75" customHeight="1">
      <c r="G899" s="6"/>
      <c r="K899" s="8"/>
      <c r="O899" s="8"/>
      <c r="T899" s="8"/>
      <c r="U899" s="6"/>
      <c r="AD899" s="8"/>
      <c r="AG899" s="6"/>
    </row>
    <row r="900" ht="15.75" customHeight="1">
      <c r="G900" s="6"/>
      <c r="K900" s="8"/>
      <c r="O900" s="8"/>
      <c r="T900" s="8"/>
      <c r="U900" s="6"/>
      <c r="AD900" s="8"/>
      <c r="AG900" s="6"/>
    </row>
    <row r="901" ht="15.75" customHeight="1">
      <c r="G901" s="6"/>
      <c r="K901" s="8"/>
      <c r="O901" s="8"/>
      <c r="T901" s="8"/>
      <c r="U901" s="6"/>
      <c r="AD901" s="8"/>
      <c r="AG901" s="6"/>
    </row>
    <row r="902" ht="15.75" customHeight="1">
      <c r="G902" s="6"/>
      <c r="K902" s="8"/>
      <c r="O902" s="8"/>
      <c r="T902" s="8"/>
      <c r="U902" s="6"/>
      <c r="AD902" s="8"/>
      <c r="AG902" s="6"/>
    </row>
    <row r="903" ht="15.75" customHeight="1">
      <c r="G903" s="6"/>
      <c r="K903" s="8"/>
      <c r="O903" s="8"/>
      <c r="T903" s="8"/>
      <c r="U903" s="6"/>
      <c r="AD903" s="8"/>
      <c r="AG903" s="6"/>
    </row>
    <row r="904" ht="15.75" customHeight="1">
      <c r="G904" s="6"/>
      <c r="K904" s="8"/>
      <c r="O904" s="8"/>
      <c r="T904" s="8"/>
      <c r="U904" s="6"/>
      <c r="AD904" s="8"/>
      <c r="AG904" s="6"/>
    </row>
    <row r="905" ht="15.75" customHeight="1">
      <c r="G905" s="6"/>
      <c r="K905" s="8"/>
      <c r="O905" s="8"/>
      <c r="T905" s="8"/>
      <c r="U905" s="6"/>
      <c r="AD905" s="8"/>
      <c r="AG905" s="6"/>
    </row>
    <row r="906" ht="15.75" customHeight="1">
      <c r="G906" s="6"/>
      <c r="K906" s="8"/>
      <c r="O906" s="8"/>
      <c r="T906" s="8"/>
      <c r="U906" s="6"/>
      <c r="AD906" s="8"/>
      <c r="AG906" s="6"/>
    </row>
    <row r="907" ht="15.75" customHeight="1">
      <c r="G907" s="6"/>
      <c r="K907" s="8"/>
      <c r="O907" s="8"/>
      <c r="T907" s="8"/>
      <c r="U907" s="6"/>
      <c r="AD907" s="8"/>
      <c r="AG907" s="6"/>
    </row>
    <row r="908" ht="15.75" customHeight="1">
      <c r="G908" s="6"/>
      <c r="K908" s="8"/>
      <c r="O908" s="8"/>
      <c r="T908" s="8"/>
      <c r="U908" s="6"/>
      <c r="AD908" s="8"/>
      <c r="AG908" s="6"/>
    </row>
    <row r="909" ht="15.75" customHeight="1">
      <c r="G909" s="6"/>
      <c r="K909" s="8"/>
      <c r="O909" s="8"/>
      <c r="T909" s="8"/>
      <c r="U909" s="6"/>
      <c r="AD909" s="8"/>
      <c r="AG909" s="6"/>
    </row>
    <row r="910" ht="15.75" customHeight="1">
      <c r="G910" s="6"/>
      <c r="K910" s="8"/>
      <c r="O910" s="8"/>
      <c r="T910" s="8"/>
      <c r="U910" s="6"/>
      <c r="AD910" s="8"/>
      <c r="AG910" s="6"/>
    </row>
    <row r="911" ht="15.75" customHeight="1">
      <c r="G911" s="6"/>
      <c r="K911" s="8"/>
      <c r="O911" s="8"/>
      <c r="T911" s="8"/>
      <c r="U911" s="6"/>
      <c r="AD911" s="8"/>
      <c r="AG911" s="6"/>
    </row>
    <row r="912" ht="15.75" customHeight="1">
      <c r="G912" s="6"/>
      <c r="K912" s="8"/>
      <c r="O912" s="8"/>
      <c r="T912" s="8"/>
      <c r="U912" s="6"/>
      <c r="AD912" s="8"/>
      <c r="AG912" s="6"/>
    </row>
    <row r="913" ht="15.75" customHeight="1">
      <c r="G913" s="6"/>
      <c r="K913" s="8"/>
      <c r="O913" s="8"/>
      <c r="T913" s="8"/>
      <c r="U913" s="6"/>
      <c r="AD913" s="8"/>
      <c r="AG913" s="6"/>
    </row>
    <row r="914" ht="15.75" customHeight="1">
      <c r="G914" s="6"/>
      <c r="K914" s="8"/>
      <c r="O914" s="8"/>
      <c r="T914" s="8"/>
      <c r="U914" s="6"/>
      <c r="AD914" s="8"/>
      <c r="AG914" s="6"/>
    </row>
    <row r="915" ht="15.75" customHeight="1">
      <c r="G915" s="6"/>
      <c r="K915" s="8"/>
      <c r="O915" s="8"/>
      <c r="T915" s="8"/>
      <c r="U915" s="6"/>
      <c r="AD915" s="8"/>
      <c r="AG915" s="6"/>
    </row>
    <row r="916" ht="15.75" customHeight="1">
      <c r="G916" s="6"/>
      <c r="K916" s="8"/>
      <c r="O916" s="8"/>
      <c r="T916" s="8"/>
      <c r="U916" s="6"/>
      <c r="AD916" s="8"/>
      <c r="AG916" s="6"/>
    </row>
    <row r="917" ht="15.75" customHeight="1">
      <c r="G917" s="6"/>
      <c r="K917" s="8"/>
      <c r="O917" s="8"/>
      <c r="T917" s="8"/>
      <c r="U917" s="6"/>
      <c r="AD917" s="8"/>
      <c r="AG917" s="6"/>
    </row>
    <row r="918" ht="15.75" customHeight="1">
      <c r="G918" s="6"/>
      <c r="K918" s="8"/>
      <c r="O918" s="8"/>
      <c r="T918" s="8"/>
      <c r="U918" s="6"/>
      <c r="AD918" s="8"/>
      <c r="AG918" s="6"/>
    </row>
    <row r="919" ht="15.75" customHeight="1">
      <c r="G919" s="6"/>
      <c r="K919" s="8"/>
      <c r="O919" s="8"/>
      <c r="T919" s="8"/>
      <c r="U919" s="6"/>
      <c r="AD919" s="8"/>
      <c r="AG919" s="6"/>
    </row>
    <row r="920" ht="15.75" customHeight="1">
      <c r="G920" s="6"/>
      <c r="K920" s="8"/>
      <c r="O920" s="8"/>
      <c r="T920" s="8"/>
      <c r="U920" s="6"/>
      <c r="AD920" s="8"/>
      <c r="AG920" s="6"/>
    </row>
    <row r="921" ht="15.75" customHeight="1">
      <c r="G921" s="6"/>
      <c r="K921" s="8"/>
      <c r="O921" s="8"/>
      <c r="T921" s="8"/>
      <c r="U921" s="6"/>
      <c r="AD921" s="8"/>
      <c r="AG921" s="6"/>
    </row>
    <row r="922" ht="15.75" customHeight="1">
      <c r="G922" s="6"/>
      <c r="K922" s="8"/>
      <c r="O922" s="8"/>
      <c r="T922" s="8"/>
      <c r="U922" s="6"/>
      <c r="AD922" s="8"/>
      <c r="AG922" s="6"/>
    </row>
    <row r="923" ht="15.75" customHeight="1">
      <c r="G923" s="6"/>
      <c r="K923" s="8"/>
      <c r="O923" s="8"/>
      <c r="T923" s="8"/>
      <c r="U923" s="6"/>
      <c r="AD923" s="8"/>
      <c r="AG923" s="6"/>
    </row>
    <row r="924" ht="15.75" customHeight="1">
      <c r="G924" s="6"/>
      <c r="K924" s="8"/>
      <c r="O924" s="8"/>
      <c r="T924" s="8"/>
      <c r="U924" s="6"/>
      <c r="AD924" s="8"/>
      <c r="AG924" s="6"/>
    </row>
    <row r="925" ht="15.75" customHeight="1">
      <c r="G925" s="6"/>
      <c r="K925" s="8"/>
      <c r="O925" s="8"/>
      <c r="T925" s="8"/>
      <c r="U925" s="6"/>
      <c r="AD925" s="8"/>
      <c r="AG925" s="6"/>
    </row>
    <row r="926" ht="15.75" customHeight="1">
      <c r="G926" s="6"/>
      <c r="K926" s="8"/>
      <c r="O926" s="8"/>
      <c r="T926" s="8"/>
      <c r="U926" s="6"/>
      <c r="AD926" s="8"/>
      <c r="AG926" s="6"/>
    </row>
    <row r="927" ht="15.75" customHeight="1">
      <c r="G927" s="6"/>
      <c r="K927" s="8"/>
      <c r="O927" s="8"/>
      <c r="T927" s="8"/>
      <c r="U927" s="6"/>
      <c r="AD927" s="8"/>
      <c r="AG927" s="6"/>
    </row>
    <row r="928" ht="15.75" customHeight="1">
      <c r="G928" s="6"/>
      <c r="K928" s="8"/>
      <c r="O928" s="8"/>
      <c r="T928" s="8"/>
      <c r="U928" s="6"/>
      <c r="AD928" s="8"/>
      <c r="AG928" s="6"/>
    </row>
    <row r="929" ht="15.75" customHeight="1">
      <c r="G929" s="6"/>
      <c r="K929" s="8"/>
      <c r="O929" s="8"/>
      <c r="T929" s="8"/>
      <c r="U929" s="6"/>
      <c r="AD929" s="8"/>
      <c r="AG929" s="6"/>
    </row>
    <row r="930" ht="15.75" customHeight="1">
      <c r="G930" s="6"/>
      <c r="K930" s="8"/>
      <c r="O930" s="8"/>
      <c r="T930" s="8"/>
      <c r="U930" s="6"/>
      <c r="AD930" s="8"/>
      <c r="AG930" s="6"/>
    </row>
    <row r="931" ht="15.75" customHeight="1">
      <c r="G931" s="6"/>
      <c r="K931" s="8"/>
      <c r="O931" s="8"/>
      <c r="T931" s="8"/>
      <c r="U931" s="6"/>
      <c r="AD931" s="8"/>
      <c r="AG931" s="6"/>
    </row>
    <row r="932" ht="15.75" customHeight="1">
      <c r="G932" s="6"/>
      <c r="K932" s="8"/>
      <c r="O932" s="8"/>
      <c r="T932" s="8"/>
      <c r="U932" s="6"/>
      <c r="AD932" s="8"/>
      <c r="AG932" s="6"/>
    </row>
    <row r="933" ht="15.75" customHeight="1">
      <c r="G933" s="6"/>
      <c r="K933" s="8"/>
      <c r="O933" s="8"/>
      <c r="T933" s="8"/>
      <c r="U933" s="6"/>
      <c r="AD933" s="8"/>
      <c r="AG933" s="6"/>
    </row>
    <row r="934" ht="15.75" customHeight="1">
      <c r="G934" s="6"/>
      <c r="K934" s="8"/>
      <c r="O934" s="8"/>
      <c r="T934" s="8"/>
      <c r="U934" s="6"/>
      <c r="AD934" s="8"/>
      <c r="AG934" s="6"/>
    </row>
    <row r="935" ht="15.75" customHeight="1">
      <c r="G935" s="6"/>
      <c r="K935" s="8"/>
      <c r="O935" s="8"/>
      <c r="T935" s="8"/>
      <c r="U935" s="6"/>
      <c r="AD935" s="8"/>
      <c r="AG935" s="6"/>
    </row>
    <row r="936" ht="15.75" customHeight="1">
      <c r="G936" s="6"/>
      <c r="K936" s="8"/>
      <c r="O936" s="8"/>
      <c r="T936" s="8"/>
      <c r="U936" s="6"/>
      <c r="AD936" s="8"/>
      <c r="AG936" s="6"/>
    </row>
    <row r="937" ht="15.75" customHeight="1">
      <c r="G937" s="6"/>
      <c r="K937" s="8"/>
      <c r="O937" s="8"/>
      <c r="T937" s="8"/>
      <c r="U937" s="6"/>
      <c r="AD937" s="8"/>
      <c r="AG937" s="6"/>
    </row>
    <row r="938" ht="15.75" customHeight="1">
      <c r="G938" s="6"/>
      <c r="K938" s="8"/>
      <c r="O938" s="8"/>
      <c r="T938" s="8"/>
      <c r="U938" s="6"/>
      <c r="AD938" s="8"/>
      <c r="AG938" s="6"/>
    </row>
    <row r="939" ht="15.75" customHeight="1">
      <c r="G939" s="6"/>
      <c r="K939" s="8"/>
      <c r="O939" s="8"/>
      <c r="T939" s="8"/>
      <c r="U939" s="6"/>
      <c r="AD939" s="8"/>
      <c r="AG939" s="6"/>
    </row>
    <row r="940" ht="15.75" customHeight="1">
      <c r="G940" s="6"/>
      <c r="K940" s="8"/>
      <c r="O940" s="8"/>
      <c r="T940" s="8"/>
      <c r="U940" s="6"/>
      <c r="AD940" s="8"/>
      <c r="AG940" s="6"/>
    </row>
    <row r="941" ht="15.75" customHeight="1">
      <c r="G941" s="6"/>
      <c r="K941" s="8"/>
      <c r="O941" s="8"/>
      <c r="T941" s="8"/>
      <c r="U941" s="6"/>
      <c r="AD941" s="8"/>
      <c r="AG941" s="6"/>
    </row>
    <row r="942" ht="15.75" customHeight="1">
      <c r="G942" s="6"/>
      <c r="K942" s="8"/>
      <c r="O942" s="8"/>
      <c r="T942" s="8"/>
      <c r="U942" s="6"/>
      <c r="AD942" s="8"/>
      <c r="AG942" s="6"/>
    </row>
    <row r="943" ht="15.75" customHeight="1">
      <c r="G943" s="6"/>
      <c r="K943" s="8"/>
      <c r="O943" s="8"/>
      <c r="T943" s="8"/>
      <c r="U943" s="6"/>
      <c r="AD943" s="8"/>
      <c r="AG943" s="6"/>
    </row>
    <row r="944" ht="15.75" customHeight="1">
      <c r="G944" s="6"/>
      <c r="K944" s="8"/>
      <c r="O944" s="8"/>
      <c r="T944" s="8"/>
      <c r="U944" s="6"/>
      <c r="AD944" s="8"/>
      <c r="AG944" s="6"/>
    </row>
    <row r="945" ht="15.75" customHeight="1">
      <c r="G945" s="6"/>
      <c r="K945" s="8"/>
      <c r="O945" s="8"/>
      <c r="T945" s="8"/>
      <c r="U945" s="6"/>
      <c r="AD945" s="8"/>
      <c r="AG945" s="6"/>
    </row>
    <row r="946" ht="15.75" customHeight="1">
      <c r="G946" s="6"/>
      <c r="K946" s="8"/>
      <c r="O946" s="8"/>
      <c r="T946" s="8"/>
      <c r="U946" s="6"/>
      <c r="AD946" s="8"/>
      <c r="AG946" s="6"/>
    </row>
    <row r="947" ht="15.75" customHeight="1">
      <c r="G947" s="6"/>
      <c r="K947" s="8"/>
      <c r="O947" s="8"/>
      <c r="T947" s="8"/>
      <c r="U947" s="6"/>
      <c r="AD947" s="8"/>
      <c r="AG947" s="6"/>
    </row>
    <row r="948" ht="15.75" customHeight="1">
      <c r="G948" s="6"/>
      <c r="K948" s="8"/>
      <c r="O948" s="8"/>
      <c r="T948" s="8"/>
      <c r="U948" s="6"/>
      <c r="AD948" s="8"/>
      <c r="AG948" s="6"/>
    </row>
    <row r="949" ht="15.75" customHeight="1">
      <c r="G949" s="6"/>
      <c r="K949" s="8"/>
      <c r="O949" s="8"/>
      <c r="T949" s="8"/>
      <c r="U949" s="6"/>
      <c r="AD949" s="8"/>
      <c r="AG949" s="6"/>
    </row>
    <row r="950" ht="15.75" customHeight="1">
      <c r="G950" s="6"/>
      <c r="K950" s="8"/>
      <c r="O950" s="8"/>
      <c r="T950" s="8"/>
      <c r="U950" s="6"/>
      <c r="AD950" s="8"/>
      <c r="AG950" s="6"/>
    </row>
    <row r="951" ht="15.75" customHeight="1">
      <c r="G951" s="6"/>
      <c r="K951" s="8"/>
      <c r="O951" s="8"/>
      <c r="T951" s="8"/>
      <c r="U951" s="6"/>
      <c r="AD951" s="8"/>
      <c r="AG951" s="6"/>
    </row>
    <row r="952" ht="15.75" customHeight="1">
      <c r="G952" s="6"/>
      <c r="K952" s="8"/>
      <c r="O952" s="8"/>
      <c r="T952" s="8"/>
      <c r="U952" s="6"/>
      <c r="AD952" s="8"/>
      <c r="AG952" s="6"/>
    </row>
    <row r="953" ht="15.75" customHeight="1">
      <c r="G953" s="6"/>
      <c r="K953" s="8"/>
      <c r="O953" s="8"/>
      <c r="T953" s="8"/>
      <c r="U953" s="6"/>
      <c r="AD953" s="8"/>
      <c r="AG953" s="6"/>
    </row>
    <row r="954" ht="15.75" customHeight="1">
      <c r="G954" s="6"/>
      <c r="K954" s="8"/>
      <c r="O954" s="8"/>
      <c r="T954" s="8"/>
      <c r="U954" s="6"/>
      <c r="AD954" s="8"/>
      <c r="AG954" s="6"/>
    </row>
    <row r="955" ht="15.75" customHeight="1">
      <c r="G955" s="6"/>
      <c r="K955" s="8"/>
      <c r="O955" s="8"/>
      <c r="T955" s="8"/>
      <c r="U955" s="6"/>
      <c r="AD955" s="8"/>
      <c r="AG955" s="6"/>
    </row>
    <row r="956" ht="15.75" customHeight="1">
      <c r="G956" s="6"/>
      <c r="K956" s="8"/>
      <c r="O956" s="8"/>
      <c r="T956" s="8"/>
      <c r="U956" s="6"/>
      <c r="AD956" s="8"/>
      <c r="AG956" s="6"/>
    </row>
    <row r="957" ht="15.75" customHeight="1">
      <c r="G957" s="6"/>
      <c r="K957" s="8"/>
      <c r="O957" s="8"/>
      <c r="T957" s="8"/>
      <c r="U957" s="6"/>
      <c r="AD957" s="8"/>
      <c r="AG957" s="6"/>
    </row>
    <row r="958" ht="15.75" customHeight="1">
      <c r="G958" s="6"/>
      <c r="K958" s="8"/>
      <c r="O958" s="8"/>
      <c r="T958" s="8"/>
      <c r="U958" s="6"/>
      <c r="AD958" s="8"/>
      <c r="AG958" s="6"/>
    </row>
    <row r="959" ht="15.75" customHeight="1">
      <c r="G959" s="6"/>
      <c r="K959" s="8"/>
      <c r="O959" s="8"/>
      <c r="T959" s="8"/>
      <c r="U959" s="6"/>
      <c r="AD959" s="8"/>
      <c r="AG959" s="6"/>
    </row>
    <row r="960" ht="15.75" customHeight="1">
      <c r="G960" s="6"/>
      <c r="K960" s="8"/>
      <c r="O960" s="8"/>
      <c r="T960" s="8"/>
      <c r="U960" s="6"/>
      <c r="AD960" s="8"/>
      <c r="AG960" s="6"/>
    </row>
    <row r="961" ht="15.75" customHeight="1">
      <c r="G961" s="6"/>
      <c r="K961" s="8"/>
      <c r="O961" s="8"/>
      <c r="T961" s="8"/>
      <c r="U961" s="6"/>
      <c r="AD961" s="8"/>
      <c r="AG961" s="6"/>
    </row>
    <row r="962" ht="15.75" customHeight="1">
      <c r="G962" s="6"/>
      <c r="K962" s="8"/>
      <c r="O962" s="8"/>
      <c r="T962" s="8"/>
      <c r="U962" s="6"/>
      <c r="AD962" s="8"/>
      <c r="AG962" s="6"/>
    </row>
    <row r="963" ht="15.75" customHeight="1">
      <c r="G963" s="6"/>
      <c r="K963" s="8"/>
      <c r="O963" s="8"/>
      <c r="T963" s="8"/>
      <c r="U963" s="6"/>
      <c r="AD963" s="8"/>
      <c r="AG963" s="6"/>
    </row>
    <row r="964" ht="15.75" customHeight="1">
      <c r="G964" s="6"/>
      <c r="K964" s="8"/>
      <c r="O964" s="8"/>
      <c r="T964" s="8"/>
      <c r="U964" s="6"/>
      <c r="AD964" s="8"/>
      <c r="AG964" s="6"/>
    </row>
    <row r="965" ht="15.75" customHeight="1">
      <c r="G965" s="6"/>
      <c r="K965" s="8"/>
      <c r="O965" s="8"/>
      <c r="T965" s="8"/>
      <c r="U965" s="6"/>
      <c r="AD965" s="8"/>
      <c r="AG965" s="6"/>
    </row>
    <row r="966" ht="15.75" customHeight="1">
      <c r="G966" s="6"/>
      <c r="K966" s="8"/>
      <c r="O966" s="8"/>
      <c r="T966" s="8"/>
      <c r="U966" s="6"/>
      <c r="AD966" s="8"/>
      <c r="AG966" s="6"/>
    </row>
    <row r="967" ht="15.75" customHeight="1">
      <c r="G967" s="6"/>
      <c r="K967" s="8"/>
      <c r="O967" s="8"/>
      <c r="T967" s="8"/>
      <c r="U967" s="6"/>
      <c r="AD967" s="8"/>
      <c r="AG967" s="6"/>
    </row>
    <row r="968" ht="15.75" customHeight="1">
      <c r="G968" s="6"/>
      <c r="K968" s="8"/>
      <c r="O968" s="8"/>
      <c r="T968" s="8"/>
      <c r="U968" s="6"/>
      <c r="AD968" s="8"/>
      <c r="AG968" s="6"/>
    </row>
    <row r="969" ht="15.75" customHeight="1">
      <c r="G969" s="6"/>
      <c r="K969" s="8"/>
      <c r="O969" s="8"/>
      <c r="T969" s="8"/>
      <c r="U969" s="6"/>
      <c r="AD969" s="8"/>
      <c r="AG969" s="6"/>
    </row>
    <row r="970" ht="15.75" customHeight="1">
      <c r="G970" s="6"/>
      <c r="K970" s="8"/>
      <c r="O970" s="8"/>
      <c r="T970" s="8"/>
      <c r="U970" s="6"/>
      <c r="AD970" s="8"/>
      <c r="AG970" s="6"/>
    </row>
    <row r="971" ht="15.75" customHeight="1">
      <c r="G971" s="6"/>
      <c r="K971" s="8"/>
      <c r="O971" s="8"/>
      <c r="T971" s="8"/>
      <c r="U971" s="6"/>
      <c r="AD971" s="8"/>
      <c r="AG971" s="6"/>
    </row>
    <row r="972" ht="15.75" customHeight="1">
      <c r="G972" s="6"/>
      <c r="K972" s="8"/>
      <c r="O972" s="8"/>
      <c r="T972" s="8"/>
      <c r="U972" s="6"/>
      <c r="AD972" s="8"/>
      <c r="AG972" s="6"/>
    </row>
    <row r="973" ht="15.75" customHeight="1">
      <c r="G973" s="6"/>
      <c r="K973" s="8"/>
      <c r="O973" s="8"/>
      <c r="T973" s="8"/>
      <c r="U973" s="6"/>
      <c r="AD973" s="8"/>
      <c r="AG973" s="6"/>
    </row>
    <row r="974" ht="15.75" customHeight="1">
      <c r="G974" s="6"/>
      <c r="K974" s="8"/>
      <c r="O974" s="8"/>
      <c r="T974" s="8"/>
      <c r="U974" s="6"/>
      <c r="AD974" s="8"/>
      <c r="AG974" s="6"/>
    </row>
    <row r="975" ht="15.75" customHeight="1">
      <c r="G975" s="6"/>
      <c r="K975" s="8"/>
      <c r="O975" s="8"/>
      <c r="T975" s="8"/>
      <c r="U975" s="6"/>
      <c r="AD975" s="8"/>
      <c r="AG975" s="6"/>
    </row>
    <row r="976" ht="15.75" customHeight="1">
      <c r="G976" s="6"/>
      <c r="K976" s="8"/>
      <c r="O976" s="8"/>
      <c r="T976" s="8"/>
      <c r="U976" s="6"/>
      <c r="AD976" s="8"/>
      <c r="AG976" s="6"/>
    </row>
    <row r="977" ht="15.75" customHeight="1">
      <c r="G977" s="6"/>
      <c r="K977" s="8"/>
      <c r="O977" s="8"/>
      <c r="T977" s="8"/>
      <c r="U977" s="6"/>
      <c r="AD977" s="8"/>
      <c r="AG977" s="6"/>
    </row>
    <row r="978" ht="15.75" customHeight="1">
      <c r="G978" s="6"/>
      <c r="K978" s="8"/>
      <c r="O978" s="8"/>
      <c r="T978" s="8"/>
      <c r="U978" s="6"/>
      <c r="AD978" s="8"/>
      <c r="AG978" s="6"/>
    </row>
    <row r="979" ht="15.75" customHeight="1">
      <c r="G979" s="6"/>
      <c r="K979" s="8"/>
      <c r="O979" s="8"/>
      <c r="T979" s="8"/>
      <c r="U979" s="6"/>
      <c r="AD979" s="8"/>
      <c r="AG979" s="6"/>
    </row>
    <row r="980" ht="15.75" customHeight="1">
      <c r="G980" s="6"/>
      <c r="K980" s="8"/>
      <c r="O980" s="8"/>
      <c r="T980" s="8"/>
      <c r="U980" s="6"/>
      <c r="AD980" s="8"/>
      <c r="AG980" s="6"/>
    </row>
    <row r="981" ht="15.75" customHeight="1">
      <c r="G981" s="6"/>
      <c r="K981" s="8"/>
      <c r="O981" s="8"/>
      <c r="T981" s="8"/>
      <c r="U981" s="6"/>
      <c r="AD981" s="8"/>
      <c r="AG981" s="6"/>
    </row>
    <row r="982" ht="15.75" customHeight="1">
      <c r="G982" s="6"/>
      <c r="K982" s="8"/>
      <c r="O982" s="8"/>
      <c r="T982" s="8"/>
      <c r="U982" s="6"/>
      <c r="AD982" s="8"/>
      <c r="AG982" s="6"/>
    </row>
    <row r="983" ht="15.75" customHeight="1">
      <c r="G983" s="6"/>
      <c r="K983" s="8"/>
      <c r="O983" s="8"/>
      <c r="T983" s="8"/>
      <c r="U983" s="6"/>
      <c r="AD983" s="8"/>
      <c r="AG983" s="6"/>
    </row>
    <row r="984" ht="15.75" customHeight="1">
      <c r="G984" s="6"/>
      <c r="K984" s="8"/>
      <c r="O984" s="8"/>
      <c r="T984" s="8"/>
      <c r="U984" s="6"/>
      <c r="AD984" s="8"/>
      <c r="AG984" s="6"/>
    </row>
    <row r="985" ht="15.75" customHeight="1">
      <c r="G985" s="6"/>
      <c r="K985" s="8"/>
      <c r="O985" s="8"/>
      <c r="T985" s="8"/>
      <c r="U985" s="6"/>
      <c r="AD985" s="8"/>
      <c r="AG985" s="6"/>
    </row>
    <row r="986" ht="15.75" customHeight="1">
      <c r="G986" s="6"/>
      <c r="K986" s="8"/>
      <c r="O986" s="8"/>
      <c r="T986" s="8"/>
      <c r="U986" s="6"/>
      <c r="AD986" s="8"/>
      <c r="AG986" s="6"/>
    </row>
    <row r="987" ht="15.75" customHeight="1">
      <c r="G987" s="6"/>
      <c r="K987" s="8"/>
      <c r="O987" s="8"/>
      <c r="T987" s="8"/>
      <c r="U987" s="6"/>
      <c r="AD987" s="8"/>
      <c r="AG987" s="6"/>
    </row>
    <row r="988" ht="15.75" customHeight="1">
      <c r="G988" s="6"/>
      <c r="K988" s="8"/>
      <c r="O988" s="8"/>
      <c r="T988" s="8"/>
      <c r="U988" s="6"/>
      <c r="AD988" s="8"/>
      <c r="AG988" s="6"/>
    </row>
    <row r="989" ht="15.75" customHeight="1">
      <c r="G989" s="6"/>
      <c r="K989" s="8"/>
      <c r="O989" s="8"/>
      <c r="T989" s="8"/>
      <c r="U989" s="6"/>
      <c r="AD989" s="8"/>
      <c r="AG989" s="6"/>
    </row>
    <row r="990" ht="15.75" customHeight="1">
      <c r="G990" s="6"/>
      <c r="K990" s="8"/>
      <c r="O990" s="8"/>
      <c r="T990" s="8"/>
      <c r="U990" s="6"/>
      <c r="AD990" s="8"/>
      <c r="AG990" s="6"/>
    </row>
    <row r="991" ht="15.75" customHeight="1">
      <c r="G991" s="6"/>
      <c r="K991" s="8"/>
      <c r="O991" s="8"/>
      <c r="T991" s="8"/>
      <c r="U991" s="6"/>
      <c r="AD991" s="8"/>
      <c r="AG991" s="6"/>
    </row>
    <row r="992" ht="15.75" customHeight="1">
      <c r="G992" s="6"/>
      <c r="K992" s="8"/>
      <c r="O992" s="8"/>
      <c r="T992" s="8"/>
      <c r="U992" s="6"/>
      <c r="AD992" s="8"/>
      <c r="AG992" s="6"/>
    </row>
    <row r="993" ht="15.75" customHeight="1">
      <c r="G993" s="6"/>
      <c r="K993" s="8"/>
      <c r="O993" s="8"/>
      <c r="T993" s="8"/>
      <c r="U993" s="6"/>
      <c r="AD993" s="8"/>
      <c r="AG993" s="6"/>
    </row>
    <row r="994" ht="15.75" customHeight="1">
      <c r="G994" s="6"/>
      <c r="K994" s="8"/>
      <c r="O994" s="8"/>
      <c r="T994" s="8"/>
      <c r="U994" s="6"/>
      <c r="AD994" s="8"/>
      <c r="AG994" s="6"/>
    </row>
    <row r="995" ht="15.75" customHeight="1">
      <c r="G995" s="6"/>
      <c r="K995" s="8"/>
      <c r="O995" s="8"/>
      <c r="T995" s="8"/>
      <c r="U995" s="6"/>
      <c r="AD995" s="8"/>
      <c r="AG995" s="6"/>
    </row>
    <row r="996" ht="15.75" customHeight="1">
      <c r="G996" s="6"/>
      <c r="K996" s="8"/>
      <c r="O996" s="8"/>
      <c r="T996" s="8"/>
      <c r="U996" s="6"/>
      <c r="AD996" s="8"/>
      <c r="AG996" s="6"/>
    </row>
    <row r="997" ht="15.75" customHeight="1">
      <c r="G997" s="6"/>
      <c r="K997" s="8"/>
      <c r="O997" s="8"/>
      <c r="T997" s="8"/>
      <c r="U997" s="6"/>
      <c r="AD997" s="8"/>
      <c r="AG997" s="6"/>
    </row>
    <row r="998" ht="15.75" customHeight="1">
      <c r="G998" s="6"/>
      <c r="K998" s="8"/>
      <c r="O998" s="8"/>
      <c r="T998" s="8"/>
      <c r="U998" s="6"/>
      <c r="AD998" s="8"/>
      <c r="AG998" s="6"/>
    </row>
    <row r="999" ht="15.75" customHeight="1">
      <c r="G999" s="6"/>
      <c r="K999" s="8"/>
      <c r="O999" s="8"/>
      <c r="T999" s="8"/>
      <c r="U999" s="6"/>
      <c r="AD999" s="8"/>
      <c r="AG999" s="6"/>
    </row>
    <row r="1000" ht="15.75" customHeight="1">
      <c r="G1000" s="6"/>
      <c r="K1000" s="8"/>
      <c r="O1000" s="8"/>
      <c r="T1000" s="8"/>
      <c r="U1000" s="6"/>
      <c r="AD1000" s="8"/>
      <c r="AG1000" s="6"/>
    </row>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0"/>
    <col customWidth="1" min="2" max="2" width="51.44"/>
    <col customWidth="1" min="3" max="3" width="27.44"/>
    <col customWidth="1" min="4" max="4" width="30.44"/>
    <col customWidth="1" min="5" max="5" width="42.67"/>
    <col customWidth="1" min="6" max="6" width="42.44"/>
    <col customWidth="1" min="7" max="7" width="37.67"/>
    <col customWidth="1" min="8" max="26" width="11.0"/>
  </cols>
  <sheetData>
    <row r="1">
      <c r="A1" s="94" t="s">
        <v>427</v>
      </c>
    </row>
    <row r="2">
      <c r="A2" s="95"/>
      <c r="B2" s="95"/>
      <c r="C2" s="95"/>
      <c r="D2" s="95"/>
      <c r="E2" s="95"/>
      <c r="F2" s="95"/>
      <c r="G2" s="95"/>
    </row>
    <row r="3">
      <c r="A3" s="95"/>
      <c r="B3" s="95"/>
      <c r="C3" s="95"/>
      <c r="D3" s="95"/>
      <c r="E3" s="95"/>
      <c r="F3" s="95"/>
      <c r="G3" s="95"/>
    </row>
    <row r="4">
      <c r="A4" s="95"/>
      <c r="B4" s="95"/>
      <c r="C4" s="95"/>
      <c r="D4" s="95"/>
      <c r="E4" s="95"/>
      <c r="F4" s="95"/>
      <c r="G4" s="95"/>
    </row>
    <row r="5">
      <c r="A5" s="95"/>
      <c r="B5" s="95"/>
      <c r="C5" s="70" t="s">
        <v>428</v>
      </c>
      <c r="D5" s="79" t="s">
        <v>429</v>
      </c>
      <c r="E5" s="79" t="s">
        <v>430</v>
      </c>
      <c r="F5" s="72" t="s">
        <v>430</v>
      </c>
      <c r="G5" s="95"/>
    </row>
    <row r="6">
      <c r="A6" s="95"/>
      <c r="B6" s="29" t="s">
        <v>431</v>
      </c>
      <c r="C6" s="96" t="s">
        <v>432</v>
      </c>
      <c r="D6" s="96" t="s">
        <v>433</v>
      </c>
      <c r="E6" s="96" t="s">
        <v>434</v>
      </c>
      <c r="F6" s="97" t="s">
        <v>435</v>
      </c>
      <c r="G6" s="95"/>
    </row>
    <row r="7">
      <c r="A7" s="95"/>
      <c r="B7" s="98" t="s">
        <v>436</v>
      </c>
      <c r="C7" s="13"/>
      <c r="D7" s="13"/>
      <c r="E7" s="13"/>
      <c r="F7" s="8"/>
      <c r="G7" s="95"/>
    </row>
    <row r="8">
      <c r="A8" s="95"/>
      <c r="B8" s="99" t="s">
        <v>437</v>
      </c>
      <c r="C8" s="82">
        <f>F24</f>
        <v>35027.02703</v>
      </c>
      <c r="D8" s="82">
        <f>F24</f>
        <v>35027.02703</v>
      </c>
      <c r="E8" s="82">
        <f>F24</f>
        <v>35027.02703</v>
      </c>
      <c r="F8" s="100">
        <f>F24</f>
        <v>35027.02703</v>
      </c>
      <c r="G8" s="95"/>
    </row>
    <row r="9">
      <c r="A9" s="95"/>
      <c r="B9" s="98" t="s">
        <v>438</v>
      </c>
      <c r="C9" s="13"/>
      <c r="D9" s="13"/>
      <c r="E9" s="13"/>
      <c r="F9" s="8"/>
      <c r="G9" s="95"/>
    </row>
    <row r="10">
      <c r="A10" s="95"/>
      <c r="B10" s="99" t="s">
        <v>439</v>
      </c>
      <c r="C10" s="82">
        <f>F24</f>
        <v>35027.02703</v>
      </c>
      <c r="D10" s="101">
        <f>F27</f>
        <v>67415.04</v>
      </c>
      <c r="E10" s="101">
        <f>F27</f>
        <v>67415.04</v>
      </c>
      <c r="F10" s="102">
        <f>F27</f>
        <v>67415.04</v>
      </c>
      <c r="G10" s="95"/>
    </row>
    <row r="11">
      <c r="A11" s="95"/>
      <c r="B11" s="98" t="s">
        <v>440</v>
      </c>
      <c r="C11" s="103">
        <f t="shared" ref="C11:F11" si="1">C10-C8</f>
        <v>0</v>
      </c>
      <c r="D11" s="103">
        <f t="shared" si="1"/>
        <v>32388.01297</v>
      </c>
      <c r="E11" s="103">
        <f t="shared" si="1"/>
        <v>32388.01297</v>
      </c>
      <c r="F11" s="104">
        <f t="shared" si="1"/>
        <v>32388.01297</v>
      </c>
      <c r="G11" s="95"/>
    </row>
    <row r="12">
      <c r="A12" s="95"/>
      <c r="B12" s="99"/>
      <c r="C12" s="82"/>
      <c r="D12" s="101"/>
      <c r="E12" s="101"/>
      <c r="F12" s="102"/>
      <c r="G12" s="95"/>
    </row>
    <row r="13">
      <c r="A13" s="95"/>
      <c r="B13" s="98" t="s">
        <v>441</v>
      </c>
      <c r="C13" s="13"/>
      <c r="D13" s="13"/>
      <c r="E13" s="13"/>
      <c r="F13" s="8"/>
      <c r="G13" s="95"/>
    </row>
    <row r="14">
      <c r="A14" s="95"/>
      <c r="B14" s="105" t="s">
        <v>442</v>
      </c>
      <c r="C14" s="82">
        <v>0.0</v>
      </c>
      <c r="D14" s="106">
        <f>E30/$D$35</f>
        <v>6000</v>
      </c>
      <c r="E14" s="106">
        <f>E30/D$35</f>
        <v>6000</v>
      </c>
      <c r="F14" s="107">
        <f>E30/D35</f>
        <v>6000</v>
      </c>
      <c r="G14" s="95"/>
    </row>
    <row r="15">
      <c r="A15" s="95"/>
      <c r="B15" s="99" t="s">
        <v>443</v>
      </c>
      <c r="C15" s="108">
        <v>0.0</v>
      </c>
      <c r="D15" s="108">
        <v>0.0</v>
      </c>
      <c r="E15" s="108">
        <f>F30</f>
        <v>6000</v>
      </c>
      <c r="F15" s="109">
        <f>F30</f>
        <v>6000</v>
      </c>
      <c r="G15" s="95"/>
    </row>
    <row r="16">
      <c r="A16" s="95"/>
      <c r="B16" s="99" t="s">
        <v>444</v>
      </c>
      <c r="C16" s="108">
        <v>0.0</v>
      </c>
      <c r="D16" s="108">
        <f>C33</f>
        <v>3600</v>
      </c>
      <c r="E16" s="108">
        <f>C33</f>
        <v>3600</v>
      </c>
      <c r="F16" s="109">
        <f>C33</f>
        <v>3600</v>
      </c>
      <c r="G16" s="95"/>
    </row>
    <row r="17">
      <c r="A17" s="95"/>
      <c r="B17" s="99" t="s">
        <v>445</v>
      </c>
      <c r="C17" s="108">
        <v>0.0</v>
      </c>
      <c r="D17" s="108">
        <f>F33</f>
        <v>8025.6</v>
      </c>
      <c r="E17" s="108">
        <f>F33</f>
        <v>8025.6</v>
      </c>
      <c r="F17" s="109">
        <f>F33</f>
        <v>8025.6</v>
      </c>
      <c r="G17" s="95"/>
    </row>
    <row r="18">
      <c r="A18" s="95"/>
      <c r="B18" s="99" t="s">
        <v>446</v>
      </c>
      <c r="C18" s="110">
        <v>0.0</v>
      </c>
      <c r="D18" s="110">
        <f t="shared" ref="D18:F18" si="2">SUM(D14:D17)</f>
        <v>17625.6</v>
      </c>
      <c r="E18" s="110">
        <f t="shared" si="2"/>
        <v>23625.6</v>
      </c>
      <c r="F18" s="110">
        <f t="shared" si="2"/>
        <v>23625.6</v>
      </c>
      <c r="G18" s="95"/>
    </row>
    <row r="19">
      <c r="A19" s="95"/>
      <c r="B19" s="99"/>
      <c r="C19" s="13"/>
      <c r="D19" s="13"/>
      <c r="E19" s="13"/>
      <c r="F19" s="8"/>
      <c r="G19" s="95"/>
    </row>
    <row r="20">
      <c r="A20" s="95"/>
      <c r="B20" s="111" t="s">
        <v>447</v>
      </c>
      <c r="C20" s="112">
        <f>C11+C18</f>
        <v>0</v>
      </c>
      <c r="D20" s="112">
        <f t="shared" ref="D20:F20" si="3">D11-D18</f>
        <v>14762.41297</v>
      </c>
      <c r="E20" s="112">
        <f t="shared" si="3"/>
        <v>8762.412973</v>
      </c>
      <c r="F20" s="113">
        <f t="shared" si="3"/>
        <v>8762.412973</v>
      </c>
      <c r="G20" s="95"/>
    </row>
    <row r="21" ht="15.75" customHeight="1">
      <c r="A21" s="95"/>
      <c r="B21" s="95"/>
      <c r="C21" s="95"/>
      <c r="D21" s="95"/>
      <c r="E21" s="95"/>
      <c r="F21" s="95"/>
      <c r="G21" s="95"/>
    </row>
    <row r="22" ht="15.75" customHeight="1">
      <c r="A22" s="95"/>
      <c r="B22" s="95"/>
      <c r="C22" s="95"/>
      <c r="D22" s="95"/>
      <c r="E22" s="95"/>
      <c r="F22" s="95"/>
      <c r="G22" s="95"/>
    </row>
    <row r="23" ht="15.75" customHeight="1">
      <c r="A23" s="95"/>
      <c r="B23" s="114" t="s">
        <v>448</v>
      </c>
      <c r="C23" s="114" t="s">
        <v>449</v>
      </c>
      <c r="D23" s="114" t="s">
        <v>450</v>
      </c>
      <c r="E23" s="114" t="s">
        <v>451</v>
      </c>
      <c r="F23" s="114" t="s">
        <v>452</v>
      </c>
      <c r="G23" s="95"/>
    </row>
    <row r="24" ht="15.75" customHeight="1">
      <c r="A24" s="95"/>
      <c r="B24" s="115">
        <f>E30/5</f>
        <v>6000</v>
      </c>
      <c r="C24" s="116">
        <v>3000.0</v>
      </c>
      <c r="D24" s="117">
        <f>36/37</f>
        <v>0.972972973</v>
      </c>
      <c r="E24" s="118">
        <f>D24*C24</f>
        <v>2918.918919</v>
      </c>
      <c r="F24" s="119">
        <f>E24*12</f>
        <v>35027.02703</v>
      </c>
      <c r="G24" s="95"/>
    </row>
    <row r="25" ht="15.75" customHeight="1">
      <c r="A25" s="95"/>
      <c r="B25" s="95"/>
      <c r="C25" s="95"/>
      <c r="D25" s="120"/>
      <c r="E25" s="95"/>
      <c r="F25" s="95"/>
      <c r="G25" s="95"/>
    </row>
    <row r="26" ht="15.75" customHeight="1">
      <c r="A26" s="95"/>
      <c r="B26" s="95"/>
      <c r="C26" s="114" t="s">
        <v>453</v>
      </c>
      <c r="D26" s="114" t="s">
        <v>454</v>
      </c>
      <c r="E26" s="114" t="s">
        <v>455</v>
      </c>
      <c r="F26" s="114" t="s">
        <v>456</v>
      </c>
      <c r="G26" s="121"/>
    </row>
    <row r="27" ht="15.75" customHeight="1">
      <c r="A27" s="95"/>
      <c r="B27" s="122" t="s">
        <v>457</v>
      </c>
      <c r="C27" s="123">
        <v>400.0</v>
      </c>
      <c r="D27" s="124">
        <v>0.66</v>
      </c>
      <c r="E27" s="125">
        <f>D27*C30*C27*(1-D30)</f>
        <v>5617.92</v>
      </c>
      <c r="F27" s="126">
        <f>E27*12</f>
        <v>67415.04</v>
      </c>
      <c r="G27" s="121"/>
    </row>
    <row r="28" ht="15.75" customHeight="1">
      <c r="A28" s="95"/>
      <c r="B28" s="127" t="s">
        <v>458</v>
      </c>
      <c r="C28" s="128"/>
      <c r="D28" s="129"/>
      <c r="E28" s="128"/>
      <c r="F28" s="128"/>
      <c r="G28" s="95"/>
    </row>
    <row r="29" ht="15.75" customHeight="1">
      <c r="A29" s="95"/>
      <c r="B29" s="95"/>
      <c r="C29" s="130" t="s">
        <v>459</v>
      </c>
      <c r="D29" s="131" t="s">
        <v>460</v>
      </c>
      <c r="E29" s="131" t="s">
        <v>461</v>
      </c>
      <c r="F29" s="130" t="s">
        <v>462</v>
      </c>
      <c r="G29" s="128"/>
    </row>
    <row r="30" ht="15.75" customHeight="1">
      <c r="A30" s="95"/>
      <c r="B30" s="95"/>
      <c r="C30" s="132">
        <v>30.4</v>
      </c>
      <c r="D30" s="133">
        <v>0.3</v>
      </c>
      <c r="E30" s="134">
        <v>30000.0</v>
      </c>
      <c r="F30" s="135">
        <v>6000.0</v>
      </c>
      <c r="G30" s="121"/>
    </row>
    <row r="31" ht="15.75" customHeight="1">
      <c r="A31" s="95"/>
      <c r="B31" s="95"/>
      <c r="C31" s="128"/>
      <c r="D31" s="129"/>
      <c r="E31" s="128"/>
      <c r="F31" s="128"/>
      <c r="G31" s="121"/>
    </row>
    <row r="32" ht="15.75" customHeight="1">
      <c r="A32" s="95"/>
      <c r="B32" s="95"/>
      <c r="C32" s="130" t="s">
        <v>463</v>
      </c>
      <c r="D32" s="131" t="s">
        <v>464</v>
      </c>
      <c r="E32" s="131" t="s">
        <v>465</v>
      </c>
      <c r="F32" s="136" t="s">
        <v>466</v>
      </c>
      <c r="G32" s="121"/>
    </row>
    <row r="33" ht="15.75" customHeight="1">
      <c r="A33" s="95"/>
      <c r="B33" s="95"/>
      <c r="C33" s="137">
        <v>3600.0</v>
      </c>
      <c r="D33" s="138">
        <v>100.0</v>
      </c>
      <c r="E33" s="139">
        <f>D27*C30*12/3</f>
        <v>80.256</v>
      </c>
      <c r="F33" s="140">
        <f>D33*E33</f>
        <v>8025.6</v>
      </c>
      <c r="G33" s="121"/>
    </row>
    <row r="34" ht="15.75" customHeight="1">
      <c r="A34" s="95"/>
      <c r="B34" s="95"/>
      <c r="C34" s="128"/>
      <c r="D34" s="129"/>
      <c r="E34" s="128"/>
      <c r="F34" s="128"/>
      <c r="G34" s="121"/>
    </row>
    <row r="35" ht="15.75" customHeight="1">
      <c r="A35" s="95"/>
      <c r="B35" s="95"/>
      <c r="C35" s="114" t="s">
        <v>467</v>
      </c>
      <c r="D35" s="114">
        <v>5.0</v>
      </c>
      <c r="E35" s="128"/>
      <c r="F35" s="128"/>
      <c r="G35" s="121"/>
    </row>
    <row r="36" ht="15.75" customHeight="1">
      <c r="A36" s="95"/>
      <c r="B36" s="95"/>
      <c r="C36" s="95"/>
      <c r="D36" s="95"/>
      <c r="E36" s="128"/>
      <c r="F36" s="128"/>
      <c r="G36" s="121"/>
    </row>
    <row r="37" ht="15.75" customHeight="1"/>
    <row r="38" ht="15.75" customHeight="1"/>
    <row r="39" ht="15.75" customHeight="1">
      <c r="B39" s="79" t="s">
        <v>468</v>
      </c>
    </row>
    <row r="40" ht="15.75" customHeight="1">
      <c r="B40" s="141" t="s">
        <v>469</v>
      </c>
    </row>
    <row r="41" ht="15.75" customHeight="1">
      <c r="B41" s="142" t="s">
        <v>470</v>
      </c>
    </row>
    <row r="42" ht="15.75" customHeight="1"/>
    <row r="43" ht="15.75" customHeight="1">
      <c r="B43" s="1" t="s">
        <v>471</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11"/>
    <col customWidth="1" min="2" max="2" width="10.56"/>
    <col customWidth="1" min="3" max="3" width="16.89"/>
    <col customWidth="1" min="4" max="4" width="13.11"/>
    <col customWidth="1" min="5" max="5" width="14.89"/>
    <col customWidth="1" min="6" max="6" width="13.44"/>
    <col customWidth="1" min="7" max="7" width="39.11"/>
    <col customWidth="1" min="8" max="8" width="21.44"/>
    <col customWidth="1" min="9" max="9" width="25.67"/>
    <col customWidth="1" min="10" max="10" width="21.33"/>
    <col customWidth="1" min="11" max="11" width="27.78"/>
    <col customWidth="1" min="12" max="26" width="10.56"/>
  </cols>
  <sheetData>
    <row r="1">
      <c r="B1" s="1" t="s">
        <v>0</v>
      </c>
      <c r="C1" s="3" t="s">
        <v>2</v>
      </c>
      <c r="D1" s="4" t="s">
        <v>472</v>
      </c>
      <c r="G1" s="6"/>
      <c r="J1" s="1" t="s">
        <v>473</v>
      </c>
      <c r="K1" s="8"/>
    </row>
    <row r="2">
      <c r="E2" s="1" t="s">
        <v>12</v>
      </c>
      <c r="F2" s="143">
        <f>36/37</f>
        <v>0.972972973</v>
      </c>
      <c r="G2" s="12" t="s">
        <v>474</v>
      </c>
      <c r="H2" s="1" t="s">
        <v>14</v>
      </c>
      <c r="J2" s="1" t="s">
        <v>475</v>
      </c>
      <c r="K2" s="8" t="s">
        <v>476</v>
      </c>
    </row>
    <row r="3">
      <c r="A3" s="18" t="s">
        <v>20</v>
      </c>
      <c r="B3" s="18" t="s">
        <v>21</v>
      </c>
      <c r="C3" s="18" t="s">
        <v>22</v>
      </c>
      <c r="D3" s="18" t="s">
        <v>23</v>
      </c>
      <c r="E3" s="18" t="s">
        <v>24</v>
      </c>
      <c r="F3" s="18" t="s">
        <v>25</v>
      </c>
      <c r="G3" s="4" t="s">
        <v>26</v>
      </c>
      <c r="H3" s="18" t="s">
        <v>149</v>
      </c>
      <c r="I3" s="18" t="s">
        <v>150</v>
      </c>
      <c r="J3" s="18" t="s">
        <v>148</v>
      </c>
      <c r="K3" s="19" t="s">
        <v>28</v>
      </c>
      <c r="L3" s="22"/>
      <c r="M3" s="22"/>
      <c r="N3" s="22"/>
      <c r="O3" s="22"/>
      <c r="P3" s="22"/>
      <c r="Q3" s="22"/>
      <c r="R3" s="22"/>
      <c r="S3" s="22"/>
      <c r="T3" s="22"/>
      <c r="U3" s="22"/>
      <c r="V3" s="22"/>
      <c r="W3" s="22"/>
      <c r="X3" s="22"/>
      <c r="Y3" s="22"/>
      <c r="Z3" s="22"/>
    </row>
    <row r="4">
      <c r="A4" s="23" t="s">
        <v>41</v>
      </c>
      <c r="B4" s="23" t="s">
        <v>42</v>
      </c>
      <c r="C4" s="23" t="s">
        <v>43</v>
      </c>
      <c r="D4" s="24">
        <v>2.0</v>
      </c>
      <c r="E4" s="24">
        <v>1060.0</v>
      </c>
      <c r="F4" s="24">
        <v>0.1616</v>
      </c>
      <c r="G4" s="6">
        <f t="shared" ref="G4:G247" si="1">E4*12*F4</f>
        <v>2055.552</v>
      </c>
      <c r="H4" s="24">
        <v>114.0</v>
      </c>
      <c r="I4" s="24">
        <v>153.0</v>
      </c>
      <c r="J4" s="24">
        <v>148.0</v>
      </c>
      <c r="K4" s="24">
        <v>0.1616</v>
      </c>
    </row>
    <row r="5">
      <c r="A5" s="23" t="s">
        <v>44</v>
      </c>
      <c r="B5" s="23" t="s">
        <v>45</v>
      </c>
      <c r="C5" s="23" t="s">
        <v>43</v>
      </c>
      <c r="D5" s="24">
        <v>2.0</v>
      </c>
      <c r="E5" s="24">
        <v>1200.0</v>
      </c>
      <c r="F5" s="24">
        <v>0.3479</v>
      </c>
      <c r="G5" s="6">
        <f t="shared" si="1"/>
        <v>5009.76</v>
      </c>
      <c r="H5" s="24">
        <v>111.0</v>
      </c>
      <c r="I5" s="24">
        <v>149.0</v>
      </c>
      <c r="J5" s="24">
        <v>133.0</v>
      </c>
      <c r="K5" s="24">
        <v>0.3479</v>
      </c>
    </row>
    <row r="6">
      <c r="A6" s="23" t="s">
        <v>46</v>
      </c>
      <c r="B6" s="23" t="s">
        <v>47</v>
      </c>
      <c r="C6" s="23" t="s">
        <v>43</v>
      </c>
      <c r="D6" s="24">
        <v>1.0</v>
      </c>
      <c r="E6" s="24">
        <v>3300.0</v>
      </c>
      <c r="F6" s="24">
        <v>0.3973</v>
      </c>
      <c r="G6" s="6">
        <f t="shared" si="1"/>
        <v>15733.08</v>
      </c>
      <c r="H6" s="24">
        <v>108.0</v>
      </c>
      <c r="I6" s="24">
        <v>610.0</v>
      </c>
      <c r="J6" s="24">
        <v>372.0</v>
      </c>
      <c r="K6" s="24">
        <v>0.3973</v>
      </c>
    </row>
    <row r="7">
      <c r="A7" s="23" t="s">
        <v>48</v>
      </c>
      <c r="B7" s="23" t="s">
        <v>49</v>
      </c>
      <c r="C7" s="23" t="s">
        <v>43</v>
      </c>
      <c r="D7" s="24">
        <v>1.0</v>
      </c>
      <c r="E7" s="24">
        <v>1400.0</v>
      </c>
      <c r="F7" s="24">
        <v>0.3644</v>
      </c>
      <c r="G7" s="6">
        <f t="shared" si="1"/>
        <v>6121.92</v>
      </c>
      <c r="H7" s="24">
        <v>178.0</v>
      </c>
      <c r="I7" s="24">
        <v>533.0</v>
      </c>
      <c r="J7" s="24">
        <v>302.0</v>
      </c>
      <c r="K7" s="24">
        <v>0.3644</v>
      </c>
    </row>
    <row r="8">
      <c r="A8" s="23" t="s">
        <v>50</v>
      </c>
      <c r="B8" s="23" t="s">
        <v>49</v>
      </c>
      <c r="C8" s="23" t="s">
        <v>43</v>
      </c>
      <c r="D8" s="24">
        <v>2.0</v>
      </c>
      <c r="E8" s="24">
        <v>2000.0</v>
      </c>
      <c r="F8" s="24">
        <v>0.411</v>
      </c>
      <c r="G8" s="6">
        <f t="shared" si="1"/>
        <v>9864</v>
      </c>
      <c r="H8" s="24">
        <v>221.0</v>
      </c>
      <c r="I8" s="24">
        <v>617.0</v>
      </c>
      <c r="J8" s="24">
        <v>429.0</v>
      </c>
      <c r="K8" s="24">
        <v>0.411</v>
      </c>
    </row>
    <row r="9">
      <c r="A9" s="23" t="s">
        <v>51</v>
      </c>
      <c r="B9" s="23" t="s">
        <v>49</v>
      </c>
      <c r="C9" s="23" t="s">
        <v>52</v>
      </c>
      <c r="D9" s="24">
        <v>1.0</v>
      </c>
      <c r="E9" s="24">
        <v>1600.0</v>
      </c>
      <c r="F9" s="24">
        <v>0.411</v>
      </c>
      <c r="G9" s="6">
        <f t="shared" si="1"/>
        <v>7891.2</v>
      </c>
      <c r="H9" s="24">
        <v>202.0</v>
      </c>
      <c r="I9" s="24">
        <v>646.0</v>
      </c>
      <c r="J9" s="24">
        <v>380.0</v>
      </c>
      <c r="K9" s="24">
        <v>0.411</v>
      </c>
    </row>
    <row r="10">
      <c r="A10" s="23" t="s">
        <v>53</v>
      </c>
      <c r="B10" s="23" t="s">
        <v>49</v>
      </c>
      <c r="C10" s="23" t="s">
        <v>52</v>
      </c>
      <c r="D10" s="24">
        <v>2.0</v>
      </c>
      <c r="E10" s="24">
        <v>2800.0</v>
      </c>
      <c r="F10" s="24">
        <v>0.526</v>
      </c>
      <c r="G10" s="6">
        <f t="shared" si="1"/>
        <v>17673.6</v>
      </c>
      <c r="H10" s="24">
        <v>197.0</v>
      </c>
      <c r="I10" s="24">
        <v>639.0</v>
      </c>
      <c r="J10" s="24">
        <v>374.0</v>
      </c>
      <c r="K10" s="24">
        <v>0.526</v>
      </c>
    </row>
    <row r="11">
      <c r="A11" s="23" t="s">
        <v>54</v>
      </c>
      <c r="B11" s="23" t="s">
        <v>55</v>
      </c>
      <c r="C11" s="23" t="s">
        <v>43</v>
      </c>
      <c r="D11" s="24">
        <v>1.0</v>
      </c>
      <c r="E11" s="24">
        <v>1100.0</v>
      </c>
      <c r="F11" s="24">
        <v>0.4329</v>
      </c>
      <c r="G11" s="6">
        <f t="shared" si="1"/>
        <v>5714.28</v>
      </c>
      <c r="H11" s="24">
        <v>114.0</v>
      </c>
      <c r="I11" s="24">
        <v>477.0</v>
      </c>
      <c r="J11" s="24">
        <v>386.0</v>
      </c>
      <c r="K11" s="24">
        <v>0.4329</v>
      </c>
    </row>
    <row r="12">
      <c r="A12" s="23" t="s">
        <v>56</v>
      </c>
      <c r="B12" s="23" t="s">
        <v>55</v>
      </c>
      <c r="C12" s="23" t="s">
        <v>43</v>
      </c>
      <c r="D12" s="24">
        <v>2.0</v>
      </c>
      <c r="E12" s="24">
        <v>1900.0</v>
      </c>
      <c r="F12" s="24">
        <v>0.6959</v>
      </c>
      <c r="G12" s="6">
        <f t="shared" si="1"/>
        <v>15866.52</v>
      </c>
      <c r="H12" s="24">
        <v>80.0</v>
      </c>
      <c r="I12" s="24">
        <v>583.0</v>
      </c>
      <c r="J12" s="24">
        <v>212.0</v>
      </c>
      <c r="K12" s="24">
        <v>0.6959</v>
      </c>
    </row>
    <row r="13">
      <c r="A13" s="23" t="s">
        <v>57</v>
      </c>
      <c r="B13" s="23" t="s">
        <v>55</v>
      </c>
      <c r="C13" s="23" t="s">
        <v>52</v>
      </c>
      <c r="D13" s="24">
        <v>1.0</v>
      </c>
      <c r="E13" s="24">
        <v>1800.0</v>
      </c>
      <c r="F13" s="24">
        <v>0.1096</v>
      </c>
      <c r="G13" s="6">
        <f t="shared" si="1"/>
        <v>2367.36</v>
      </c>
      <c r="H13" s="24">
        <v>239.0</v>
      </c>
      <c r="I13" s="24">
        <v>1431.0</v>
      </c>
      <c r="J13" s="24">
        <v>969.0</v>
      </c>
      <c r="K13" s="24">
        <v>0.1096</v>
      </c>
    </row>
    <row r="14">
      <c r="A14" s="23" t="s">
        <v>58</v>
      </c>
      <c r="B14" s="23" t="s">
        <v>55</v>
      </c>
      <c r="C14" s="23" t="s">
        <v>52</v>
      </c>
      <c r="D14" s="24">
        <v>2.0</v>
      </c>
      <c r="E14" s="24">
        <v>3200.0</v>
      </c>
      <c r="F14" s="24">
        <v>0.2247</v>
      </c>
      <c r="G14" s="6">
        <f t="shared" si="1"/>
        <v>8628.48</v>
      </c>
      <c r="H14" s="24">
        <v>236.0</v>
      </c>
      <c r="I14" s="24">
        <v>1533.0</v>
      </c>
      <c r="J14" s="24">
        <v>885.0</v>
      </c>
      <c r="K14" s="24">
        <v>0.2247</v>
      </c>
    </row>
    <row r="15">
      <c r="A15" s="23" t="s">
        <v>59</v>
      </c>
      <c r="B15" s="23" t="s">
        <v>60</v>
      </c>
      <c r="C15" s="23" t="s">
        <v>43</v>
      </c>
      <c r="D15" s="24">
        <v>1.0</v>
      </c>
      <c r="E15" s="24">
        <v>1000.0</v>
      </c>
      <c r="F15" s="24">
        <v>0.2192</v>
      </c>
      <c r="G15" s="6">
        <f t="shared" si="1"/>
        <v>2630.4</v>
      </c>
      <c r="H15" s="24">
        <v>138.0</v>
      </c>
      <c r="I15" s="24">
        <v>550.0</v>
      </c>
      <c r="J15" s="24">
        <v>287.0</v>
      </c>
      <c r="K15" s="24">
        <v>0.2192</v>
      </c>
    </row>
    <row r="16">
      <c r="A16" s="23" t="s">
        <v>61</v>
      </c>
      <c r="B16" s="23" t="s">
        <v>45</v>
      </c>
      <c r="C16" s="23" t="s">
        <v>52</v>
      </c>
      <c r="D16" s="24">
        <v>1.0</v>
      </c>
      <c r="E16" s="24">
        <v>1000.0</v>
      </c>
      <c r="F16" s="24">
        <v>0.3918</v>
      </c>
      <c r="G16" s="6">
        <f t="shared" si="1"/>
        <v>4701.6</v>
      </c>
      <c r="H16" s="24">
        <v>116.0</v>
      </c>
      <c r="I16" s="24">
        <v>296.0</v>
      </c>
      <c r="J16" s="24">
        <v>206.0</v>
      </c>
      <c r="K16" s="24">
        <v>0.3918</v>
      </c>
    </row>
    <row r="17">
      <c r="A17" s="23" t="s">
        <v>62</v>
      </c>
      <c r="B17" s="23" t="s">
        <v>60</v>
      </c>
      <c r="C17" s="23" t="s">
        <v>43</v>
      </c>
      <c r="D17" s="24">
        <v>2.0</v>
      </c>
      <c r="E17" s="24">
        <v>1300.0</v>
      </c>
      <c r="F17" s="24">
        <v>0.537</v>
      </c>
      <c r="G17" s="6">
        <f t="shared" si="1"/>
        <v>8377.2</v>
      </c>
      <c r="H17" s="24">
        <v>175.0</v>
      </c>
      <c r="I17" s="24">
        <v>917.0</v>
      </c>
      <c r="J17" s="24">
        <v>462.0</v>
      </c>
      <c r="K17" s="24">
        <v>0.537</v>
      </c>
    </row>
    <row r="18">
      <c r="A18" s="23" t="s">
        <v>63</v>
      </c>
      <c r="B18" s="23" t="s">
        <v>60</v>
      </c>
      <c r="C18" s="23" t="s">
        <v>52</v>
      </c>
      <c r="D18" s="24">
        <v>1.0</v>
      </c>
      <c r="E18" s="24">
        <v>1200.0</v>
      </c>
      <c r="F18" s="24">
        <v>0.5123</v>
      </c>
      <c r="G18" s="6">
        <f t="shared" si="1"/>
        <v>7377.12</v>
      </c>
      <c r="H18" s="24">
        <v>130.0</v>
      </c>
      <c r="I18" s="24">
        <v>821.0</v>
      </c>
      <c r="J18" s="24">
        <v>389.0</v>
      </c>
      <c r="K18" s="24">
        <v>0.5123</v>
      </c>
    </row>
    <row r="19">
      <c r="A19" s="23" t="s">
        <v>64</v>
      </c>
      <c r="B19" s="23" t="s">
        <v>60</v>
      </c>
      <c r="C19" s="23" t="s">
        <v>52</v>
      </c>
      <c r="D19" s="24">
        <v>2.0</v>
      </c>
      <c r="E19" s="24">
        <v>1600.0</v>
      </c>
      <c r="F19" s="24">
        <v>0.3616</v>
      </c>
      <c r="G19" s="6">
        <f t="shared" si="1"/>
        <v>6942.72</v>
      </c>
      <c r="H19" s="24">
        <v>241.0</v>
      </c>
      <c r="I19" s="24">
        <v>866.0</v>
      </c>
      <c r="J19" s="24">
        <v>678.0</v>
      </c>
      <c r="K19" s="24">
        <v>0.3616</v>
      </c>
    </row>
    <row r="20">
      <c r="A20" s="23" t="s">
        <v>65</v>
      </c>
      <c r="B20" s="23" t="s">
        <v>66</v>
      </c>
      <c r="C20" s="23" t="s">
        <v>43</v>
      </c>
      <c r="D20" s="24">
        <v>1.0</v>
      </c>
      <c r="E20" s="24">
        <v>800.0</v>
      </c>
      <c r="F20" s="24">
        <v>0.8438</v>
      </c>
      <c r="G20" s="6">
        <f t="shared" si="1"/>
        <v>8100.48</v>
      </c>
      <c r="H20" s="24">
        <v>134.0</v>
      </c>
      <c r="I20" s="24">
        <v>288.0</v>
      </c>
      <c r="J20" s="24">
        <v>163.0</v>
      </c>
      <c r="K20" s="24">
        <v>0.8438</v>
      </c>
    </row>
    <row r="21" ht="15.75" customHeight="1">
      <c r="A21" s="23" t="s">
        <v>67</v>
      </c>
      <c r="B21" s="23" t="s">
        <v>66</v>
      </c>
      <c r="C21" s="23" t="s">
        <v>43</v>
      </c>
      <c r="D21" s="24">
        <v>2.0</v>
      </c>
      <c r="E21" s="24">
        <v>1200.0</v>
      </c>
      <c r="F21" s="24">
        <v>0.9151</v>
      </c>
      <c r="G21" s="6">
        <f t="shared" si="1"/>
        <v>13177.44</v>
      </c>
      <c r="H21" s="24">
        <v>234.0</v>
      </c>
      <c r="I21" s="24">
        <v>794.0</v>
      </c>
      <c r="J21" s="24">
        <v>374.0</v>
      </c>
      <c r="K21" s="24">
        <v>0.9151</v>
      </c>
    </row>
    <row r="22" ht="15.75" customHeight="1">
      <c r="A22" s="23" t="s">
        <v>68</v>
      </c>
      <c r="B22" s="23" t="s">
        <v>66</v>
      </c>
      <c r="C22" s="23" t="s">
        <v>52</v>
      </c>
      <c r="D22" s="24">
        <v>1.0</v>
      </c>
      <c r="E22" s="24">
        <v>900.0</v>
      </c>
      <c r="F22" s="24">
        <v>0.4301</v>
      </c>
      <c r="G22" s="6">
        <f t="shared" si="1"/>
        <v>4645.08</v>
      </c>
      <c r="H22" s="24">
        <v>252.0</v>
      </c>
      <c r="I22" s="24">
        <v>547.0</v>
      </c>
      <c r="J22" s="24">
        <v>444.0</v>
      </c>
      <c r="K22" s="24">
        <v>0.4301</v>
      </c>
    </row>
    <row r="23" ht="15.75" customHeight="1">
      <c r="A23" s="23" t="s">
        <v>69</v>
      </c>
      <c r="B23" s="23" t="s">
        <v>66</v>
      </c>
      <c r="C23" s="23" t="s">
        <v>52</v>
      </c>
      <c r="D23" s="24">
        <v>2.0</v>
      </c>
      <c r="E23" s="24">
        <v>1100.0</v>
      </c>
      <c r="F23" s="24">
        <v>0.4822</v>
      </c>
      <c r="G23" s="6">
        <f t="shared" si="1"/>
        <v>6365.04</v>
      </c>
      <c r="H23" s="24">
        <v>246.0</v>
      </c>
      <c r="I23" s="24">
        <v>616.0</v>
      </c>
      <c r="J23" s="24">
        <v>426.0</v>
      </c>
      <c r="K23" s="24">
        <v>0.4822</v>
      </c>
    </row>
    <row r="24" ht="15.75" customHeight="1">
      <c r="A24" s="23" t="s">
        <v>70</v>
      </c>
      <c r="B24" s="23" t="s">
        <v>71</v>
      </c>
      <c r="C24" s="23" t="s">
        <v>43</v>
      </c>
      <c r="D24" s="24">
        <v>1.0</v>
      </c>
      <c r="E24" s="24">
        <v>1000.0</v>
      </c>
      <c r="F24" s="24">
        <v>0.4904</v>
      </c>
      <c r="G24" s="6">
        <f t="shared" si="1"/>
        <v>5884.8</v>
      </c>
      <c r="H24" s="24">
        <v>171.0</v>
      </c>
      <c r="I24" s="24">
        <v>457.0</v>
      </c>
      <c r="J24" s="24">
        <v>332.0</v>
      </c>
      <c r="K24" s="24">
        <v>0.4904</v>
      </c>
    </row>
    <row r="25" ht="15.75" customHeight="1">
      <c r="A25" s="23" t="s">
        <v>72</v>
      </c>
      <c r="B25" s="23" t="s">
        <v>71</v>
      </c>
      <c r="C25" s="23" t="s">
        <v>43</v>
      </c>
      <c r="D25" s="24">
        <v>2.0</v>
      </c>
      <c r="E25" s="24">
        <v>1400.0</v>
      </c>
      <c r="F25" s="24">
        <v>0.5233</v>
      </c>
      <c r="G25" s="6">
        <f t="shared" si="1"/>
        <v>8791.44</v>
      </c>
      <c r="H25" s="24">
        <v>262.0</v>
      </c>
      <c r="I25" s="24">
        <v>567.0</v>
      </c>
      <c r="J25" s="24">
        <v>430.0</v>
      </c>
      <c r="K25" s="24">
        <v>0.5233</v>
      </c>
    </row>
    <row r="26" ht="15.75" customHeight="1">
      <c r="A26" s="23" t="s">
        <v>73</v>
      </c>
      <c r="B26" s="23" t="s">
        <v>71</v>
      </c>
      <c r="C26" s="23" t="s">
        <v>52</v>
      </c>
      <c r="D26" s="24">
        <v>1.0</v>
      </c>
      <c r="E26" s="24">
        <v>1500.0</v>
      </c>
      <c r="F26" s="24">
        <v>0.4493</v>
      </c>
      <c r="G26" s="6">
        <f t="shared" si="1"/>
        <v>8087.4</v>
      </c>
      <c r="H26" s="24">
        <v>229.0</v>
      </c>
      <c r="I26" s="24">
        <v>859.0</v>
      </c>
      <c r="J26" s="24">
        <v>662.0</v>
      </c>
      <c r="K26" s="24">
        <v>0.4493</v>
      </c>
    </row>
    <row r="27" ht="15.75" customHeight="1">
      <c r="A27" s="23" t="s">
        <v>74</v>
      </c>
      <c r="B27" s="23" t="s">
        <v>45</v>
      </c>
      <c r="C27" s="23" t="s">
        <v>52</v>
      </c>
      <c r="D27" s="24">
        <v>2.0</v>
      </c>
      <c r="E27" s="24">
        <v>1300.0</v>
      </c>
      <c r="F27" s="24">
        <v>0.6603</v>
      </c>
      <c r="G27" s="6">
        <f t="shared" si="1"/>
        <v>10300.68</v>
      </c>
      <c r="H27" s="24">
        <v>136.0</v>
      </c>
      <c r="I27" s="24">
        <v>336.0</v>
      </c>
      <c r="J27" s="24">
        <v>186.0</v>
      </c>
      <c r="K27" s="24">
        <v>0.6603</v>
      </c>
    </row>
    <row r="28" ht="15.75" customHeight="1">
      <c r="A28" s="23" t="s">
        <v>75</v>
      </c>
      <c r="B28" s="23" t="s">
        <v>71</v>
      </c>
      <c r="C28" s="23" t="s">
        <v>52</v>
      </c>
      <c r="D28" s="24">
        <v>2.0</v>
      </c>
      <c r="E28" s="24">
        <v>1600.0</v>
      </c>
      <c r="F28" s="24">
        <v>0.4877</v>
      </c>
      <c r="G28" s="6">
        <f t="shared" si="1"/>
        <v>9363.84</v>
      </c>
      <c r="H28" s="24">
        <v>449.0</v>
      </c>
      <c r="I28" s="24">
        <v>899.0</v>
      </c>
      <c r="J28" s="24">
        <v>696.0</v>
      </c>
      <c r="K28" s="24">
        <v>0.4877</v>
      </c>
    </row>
    <row r="29" ht="15.75" customHeight="1">
      <c r="A29" s="23" t="s">
        <v>76</v>
      </c>
      <c r="B29" s="23" t="s">
        <v>77</v>
      </c>
      <c r="C29" s="23" t="s">
        <v>43</v>
      </c>
      <c r="D29" s="24">
        <v>1.0</v>
      </c>
      <c r="E29" s="24">
        <v>600.0</v>
      </c>
      <c r="F29" s="24">
        <v>0.4384</v>
      </c>
      <c r="G29" s="6">
        <f t="shared" si="1"/>
        <v>3156.48</v>
      </c>
      <c r="H29" s="24">
        <v>132.0</v>
      </c>
      <c r="I29" s="24">
        <v>226.0</v>
      </c>
      <c r="J29" s="24">
        <v>182.0</v>
      </c>
      <c r="K29" s="24">
        <v>0.4384</v>
      </c>
    </row>
    <row r="30" ht="15.75" customHeight="1">
      <c r="A30" s="23" t="s">
        <v>78</v>
      </c>
      <c r="B30" s="23" t="s">
        <v>77</v>
      </c>
      <c r="C30" s="23" t="s">
        <v>43</v>
      </c>
      <c r="D30" s="24">
        <v>2.0</v>
      </c>
      <c r="E30" s="24">
        <v>800.0</v>
      </c>
      <c r="F30" s="24">
        <v>0.5315</v>
      </c>
      <c r="G30" s="6">
        <f t="shared" si="1"/>
        <v>5102.4</v>
      </c>
      <c r="H30" s="24">
        <v>157.0</v>
      </c>
      <c r="I30" s="24">
        <v>340.0</v>
      </c>
      <c r="J30" s="24">
        <v>241.0</v>
      </c>
      <c r="K30" s="24">
        <v>0.5315</v>
      </c>
    </row>
    <row r="31" ht="15.75" customHeight="1">
      <c r="A31" s="23" t="s">
        <v>79</v>
      </c>
      <c r="B31" s="23" t="s">
        <v>77</v>
      </c>
      <c r="C31" s="23" t="s">
        <v>52</v>
      </c>
      <c r="D31" s="24">
        <v>1.0</v>
      </c>
      <c r="E31" s="24">
        <v>700.0</v>
      </c>
      <c r="F31" s="24">
        <v>0.1397</v>
      </c>
      <c r="G31" s="6">
        <f t="shared" si="1"/>
        <v>1173.48</v>
      </c>
      <c r="H31" s="24">
        <v>215.0</v>
      </c>
      <c r="I31" s="24">
        <v>377.0</v>
      </c>
      <c r="J31" s="24">
        <v>363.0</v>
      </c>
      <c r="K31" s="24">
        <v>0.1397</v>
      </c>
    </row>
    <row r="32" ht="15.75" customHeight="1">
      <c r="A32" s="23" t="s">
        <v>80</v>
      </c>
      <c r="B32" s="23" t="s">
        <v>77</v>
      </c>
      <c r="C32" s="23" t="s">
        <v>52</v>
      </c>
      <c r="D32" s="24">
        <v>2.0</v>
      </c>
      <c r="E32" s="24">
        <v>1000.0</v>
      </c>
      <c r="F32" s="24">
        <v>0.4685</v>
      </c>
      <c r="G32" s="6">
        <f t="shared" si="1"/>
        <v>5622</v>
      </c>
      <c r="H32" s="24">
        <v>202.0</v>
      </c>
      <c r="I32" s="24">
        <v>374.0</v>
      </c>
      <c r="J32" s="24">
        <v>301.0</v>
      </c>
      <c r="K32" s="24">
        <v>0.4685</v>
      </c>
    </row>
    <row r="33" ht="15.75" customHeight="1">
      <c r="A33" s="23" t="s">
        <v>81</v>
      </c>
      <c r="B33" s="23" t="s">
        <v>82</v>
      </c>
      <c r="C33" s="23" t="s">
        <v>43</v>
      </c>
      <c r="D33" s="24">
        <v>1.0</v>
      </c>
      <c r="E33" s="24">
        <v>700.0</v>
      </c>
      <c r="F33" s="24">
        <v>0.5014</v>
      </c>
      <c r="G33" s="6">
        <f t="shared" si="1"/>
        <v>4211.76</v>
      </c>
      <c r="H33" s="24">
        <v>94.0</v>
      </c>
      <c r="I33" s="24">
        <v>356.0</v>
      </c>
      <c r="J33" s="24">
        <v>212.0</v>
      </c>
      <c r="K33" s="24">
        <v>0.5014</v>
      </c>
    </row>
    <row r="34" ht="15.75" customHeight="1">
      <c r="A34" s="23" t="s">
        <v>83</v>
      </c>
      <c r="B34" s="23" t="s">
        <v>82</v>
      </c>
      <c r="C34" s="23" t="s">
        <v>43</v>
      </c>
      <c r="D34" s="24">
        <v>2.0</v>
      </c>
      <c r="E34" s="24">
        <v>900.0</v>
      </c>
      <c r="F34" s="24">
        <v>0.3068</v>
      </c>
      <c r="G34" s="6">
        <f t="shared" si="1"/>
        <v>3313.44</v>
      </c>
      <c r="H34" s="24">
        <v>69.0</v>
      </c>
      <c r="I34" s="24">
        <v>485.0</v>
      </c>
      <c r="J34" s="24">
        <v>340.0</v>
      </c>
      <c r="K34" s="24">
        <v>0.3068</v>
      </c>
    </row>
    <row r="35" ht="15.75" customHeight="1">
      <c r="A35" s="23" t="s">
        <v>84</v>
      </c>
      <c r="B35" s="23" t="s">
        <v>82</v>
      </c>
      <c r="C35" s="23" t="s">
        <v>52</v>
      </c>
      <c r="D35" s="24">
        <v>1.0</v>
      </c>
      <c r="E35" s="24">
        <v>1000.0</v>
      </c>
      <c r="F35" s="24">
        <v>0.5205</v>
      </c>
      <c r="G35" s="6">
        <f t="shared" si="1"/>
        <v>6246</v>
      </c>
      <c r="H35" s="24">
        <v>84.0</v>
      </c>
      <c r="I35" s="24">
        <v>376.0</v>
      </c>
      <c r="J35" s="24">
        <v>266.0</v>
      </c>
      <c r="K35" s="24">
        <v>0.5205</v>
      </c>
    </row>
    <row r="36" ht="15.75" customHeight="1">
      <c r="A36" s="23" t="s">
        <v>86</v>
      </c>
      <c r="B36" s="23" t="s">
        <v>82</v>
      </c>
      <c r="C36" s="23" t="s">
        <v>52</v>
      </c>
      <c r="D36" s="24">
        <v>2.0</v>
      </c>
      <c r="E36" s="24">
        <v>1200.0</v>
      </c>
      <c r="F36" s="24">
        <v>0.1288</v>
      </c>
      <c r="G36" s="6">
        <f t="shared" si="1"/>
        <v>1854.72</v>
      </c>
      <c r="H36" s="24">
        <v>109.0</v>
      </c>
      <c r="I36" s="24">
        <v>490.0</v>
      </c>
      <c r="J36" s="24">
        <v>442.0</v>
      </c>
      <c r="K36" s="24">
        <v>0.1288</v>
      </c>
    </row>
    <row r="37" ht="15.75" customHeight="1">
      <c r="A37" s="23" t="s">
        <v>88</v>
      </c>
      <c r="B37" s="23" t="s">
        <v>89</v>
      </c>
      <c r="C37" s="23" t="s">
        <v>43</v>
      </c>
      <c r="D37" s="24">
        <v>1.0</v>
      </c>
      <c r="E37" s="24">
        <v>1200.0</v>
      </c>
      <c r="F37" s="24">
        <v>0.2411</v>
      </c>
      <c r="G37" s="6">
        <f t="shared" si="1"/>
        <v>3471.84</v>
      </c>
      <c r="H37" s="24">
        <v>145.0</v>
      </c>
      <c r="I37" s="24">
        <v>434.0</v>
      </c>
      <c r="J37" s="24">
        <v>354.0</v>
      </c>
      <c r="K37" s="24">
        <v>0.2411</v>
      </c>
    </row>
    <row r="38" ht="15.75" customHeight="1">
      <c r="A38" s="23" t="s">
        <v>90</v>
      </c>
      <c r="B38" s="23" t="s">
        <v>91</v>
      </c>
      <c r="C38" s="23" t="s">
        <v>43</v>
      </c>
      <c r="D38" s="24">
        <v>2.0</v>
      </c>
      <c r="E38" s="24">
        <v>920.0</v>
      </c>
      <c r="F38" s="24">
        <v>0.4521</v>
      </c>
      <c r="G38" s="6">
        <f t="shared" si="1"/>
        <v>4991.184</v>
      </c>
      <c r="H38" s="24">
        <v>111.0</v>
      </c>
      <c r="I38" s="24">
        <v>147.0</v>
      </c>
      <c r="J38" s="24">
        <v>123.0</v>
      </c>
      <c r="K38" s="24">
        <v>0.4521</v>
      </c>
    </row>
    <row r="39" ht="15.75" customHeight="1">
      <c r="A39" s="23" t="s">
        <v>92</v>
      </c>
      <c r="B39" s="23" t="s">
        <v>89</v>
      </c>
      <c r="C39" s="23" t="s">
        <v>43</v>
      </c>
      <c r="D39" s="24">
        <v>2.0</v>
      </c>
      <c r="E39" s="24">
        <v>1300.0</v>
      </c>
      <c r="F39" s="24">
        <v>0.4795</v>
      </c>
      <c r="G39" s="6">
        <f t="shared" si="1"/>
        <v>7480.2</v>
      </c>
      <c r="H39" s="24">
        <v>228.0</v>
      </c>
      <c r="I39" s="24">
        <v>457.0</v>
      </c>
      <c r="J39" s="24">
        <v>377.0</v>
      </c>
      <c r="K39" s="24">
        <v>0.4795</v>
      </c>
    </row>
    <row r="40" ht="15.75" customHeight="1">
      <c r="A40" s="23" t="s">
        <v>93</v>
      </c>
      <c r="B40" s="23" t="s">
        <v>89</v>
      </c>
      <c r="C40" s="23" t="s">
        <v>52</v>
      </c>
      <c r="D40" s="24">
        <v>1.0</v>
      </c>
      <c r="E40" s="24">
        <v>1100.0</v>
      </c>
      <c r="F40" s="24">
        <v>0.2712</v>
      </c>
      <c r="G40" s="6">
        <f t="shared" si="1"/>
        <v>3579.84</v>
      </c>
      <c r="H40" s="24">
        <v>90.0</v>
      </c>
      <c r="I40" s="24">
        <v>375.0</v>
      </c>
      <c r="J40" s="24">
        <v>318.0</v>
      </c>
      <c r="K40" s="24">
        <v>0.2712</v>
      </c>
    </row>
    <row r="41" ht="15.75" customHeight="1">
      <c r="A41" s="23" t="s">
        <v>94</v>
      </c>
      <c r="B41" s="23" t="s">
        <v>89</v>
      </c>
      <c r="C41" s="23" t="s">
        <v>52</v>
      </c>
      <c r="D41" s="24">
        <v>2.0</v>
      </c>
      <c r="E41" s="24">
        <v>1200.0</v>
      </c>
      <c r="F41" s="24">
        <v>0.4301</v>
      </c>
      <c r="G41" s="6">
        <f t="shared" si="1"/>
        <v>6193.44</v>
      </c>
      <c r="H41" s="24">
        <v>128.0</v>
      </c>
      <c r="I41" s="24">
        <v>238.0</v>
      </c>
      <c r="J41" s="24">
        <v>198.0</v>
      </c>
      <c r="K41" s="24">
        <v>0.4301</v>
      </c>
    </row>
    <row r="42" ht="15.75" customHeight="1">
      <c r="A42" s="23" t="s">
        <v>95</v>
      </c>
      <c r="B42" s="23" t="s">
        <v>96</v>
      </c>
      <c r="C42" s="23" t="s">
        <v>43</v>
      </c>
      <c r="D42" s="24">
        <v>1.0</v>
      </c>
      <c r="E42" s="24">
        <v>1300.0</v>
      </c>
      <c r="F42" s="24">
        <v>0.5671</v>
      </c>
      <c r="G42" s="6">
        <f t="shared" si="1"/>
        <v>8846.76</v>
      </c>
      <c r="H42" s="24">
        <v>126.0</v>
      </c>
      <c r="I42" s="24">
        <v>188.0</v>
      </c>
      <c r="J42" s="24">
        <v>149.0</v>
      </c>
      <c r="K42" s="24">
        <v>0.5671</v>
      </c>
    </row>
    <row r="43" ht="15.75" customHeight="1">
      <c r="A43" s="23" t="s">
        <v>99</v>
      </c>
      <c r="B43" s="23" t="s">
        <v>96</v>
      </c>
      <c r="C43" s="23" t="s">
        <v>43</v>
      </c>
      <c r="D43" s="24">
        <v>2.0</v>
      </c>
      <c r="E43" s="24">
        <v>1700.0</v>
      </c>
      <c r="F43" s="24">
        <v>0.3205</v>
      </c>
      <c r="G43" s="6">
        <f t="shared" si="1"/>
        <v>6538.2</v>
      </c>
      <c r="H43" s="24">
        <v>152.0</v>
      </c>
      <c r="I43" s="24">
        <v>247.0</v>
      </c>
      <c r="J43" s="24">
        <v>210.0</v>
      </c>
      <c r="K43" s="24">
        <v>0.3205</v>
      </c>
    </row>
    <row r="44" ht="15.75" customHeight="1">
      <c r="A44" s="23" t="s">
        <v>104</v>
      </c>
      <c r="B44" s="23" t="s">
        <v>96</v>
      </c>
      <c r="C44" s="23" t="s">
        <v>52</v>
      </c>
      <c r="D44" s="24">
        <v>1.0</v>
      </c>
      <c r="E44" s="24">
        <v>1200.0</v>
      </c>
      <c r="F44" s="24">
        <v>0.4493</v>
      </c>
      <c r="G44" s="6">
        <f t="shared" si="1"/>
        <v>6469.92</v>
      </c>
      <c r="H44" s="24">
        <v>141.0</v>
      </c>
      <c r="I44" s="24">
        <v>263.0</v>
      </c>
      <c r="J44" s="24">
        <v>187.0</v>
      </c>
      <c r="K44" s="24">
        <v>0.4493</v>
      </c>
    </row>
    <row r="45" ht="15.75" customHeight="1">
      <c r="A45" s="23" t="s">
        <v>108</v>
      </c>
      <c r="B45" s="23" t="s">
        <v>96</v>
      </c>
      <c r="C45" s="23" t="s">
        <v>52</v>
      </c>
      <c r="D45" s="24">
        <v>2.0</v>
      </c>
      <c r="E45" s="24">
        <v>1900.0</v>
      </c>
      <c r="F45" s="24">
        <v>0.5096</v>
      </c>
      <c r="G45" s="6">
        <f t="shared" si="1"/>
        <v>11618.88</v>
      </c>
      <c r="H45" s="24">
        <v>157.0</v>
      </c>
      <c r="I45" s="24">
        <v>314.0</v>
      </c>
      <c r="J45" s="24">
        <v>225.0</v>
      </c>
      <c r="K45" s="24">
        <v>0.5096</v>
      </c>
    </row>
    <row r="46" ht="15.75" customHeight="1">
      <c r="A46" s="23" t="s">
        <v>110</v>
      </c>
      <c r="B46" s="23" t="s">
        <v>111</v>
      </c>
      <c r="C46" s="23" t="s">
        <v>43</v>
      </c>
      <c r="D46" s="24">
        <v>1.0</v>
      </c>
      <c r="E46" s="24">
        <v>1000.0</v>
      </c>
      <c r="F46" s="24">
        <v>0.7205</v>
      </c>
      <c r="G46" s="6">
        <f t="shared" si="1"/>
        <v>8646</v>
      </c>
      <c r="H46" s="24">
        <v>93.0</v>
      </c>
      <c r="I46" s="24">
        <v>159.0</v>
      </c>
      <c r="J46" s="24">
        <v>123.0</v>
      </c>
      <c r="K46" s="24">
        <v>0.7205</v>
      </c>
    </row>
    <row r="47" ht="15.75" customHeight="1">
      <c r="A47" s="23" t="s">
        <v>112</v>
      </c>
      <c r="B47" s="23" t="s">
        <v>111</v>
      </c>
      <c r="C47" s="23" t="s">
        <v>43</v>
      </c>
      <c r="D47" s="24">
        <v>2.0</v>
      </c>
      <c r="E47" s="24">
        <v>1500.0</v>
      </c>
      <c r="F47" s="24">
        <v>0.4959</v>
      </c>
      <c r="G47" s="6">
        <f t="shared" si="1"/>
        <v>8926.2</v>
      </c>
      <c r="H47" s="24">
        <v>145.0</v>
      </c>
      <c r="I47" s="24">
        <v>462.0</v>
      </c>
      <c r="J47" s="24">
        <v>263.0</v>
      </c>
      <c r="K47" s="24">
        <v>0.4959</v>
      </c>
    </row>
    <row r="48" ht="15.75" customHeight="1">
      <c r="A48" s="23" t="s">
        <v>113</v>
      </c>
      <c r="B48" s="23" t="s">
        <v>111</v>
      </c>
      <c r="C48" s="23" t="s">
        <v>52</v>
      </c>
      <c r="D48" s="24">
        <v>1.0</v>
      </c>
      <c r="E48" s="24">
        <v>1300.0</v>
      </c>
      <c r="F48" s="24">
        <v>0.4493</v>
      </c>
      <c r="G48" s="6">
        <f t="shared" si="1"/>
        <v>7009.08</v>
      </c>
      <c r="H48" s="24">
        <v>181.0</v>
      </c>
      <c r="I48" s="24">
        <v>316.0</v>
      </c>
      <c r="J48" s="24">
        <v>238.0</v>
      </c>
      <c r="K48" s="24">
        <v>0.4493</v>
      </c>
    </row>
    <row r="49" ht="15.75" customHeight="1">
      <c r="A49" s="23" t="s">
        <v>116</v>
      </c>
      <c r="B49" s="23" t="s">
        <v>91</v>
      </c>
      <c r="C49" s="23" t="s">
        <v>52</v>
      </c>
      <c r="D49" s="24">
        <v>1.0</v>
      </c>
      <c r="E49" s="24">
        <v>850.0</v>
      </c>
      <c r="F49" s="24">
        <v>0.5315</v>
      </c>
      <c r="G49" s="6">
        <f t="shared" si="1"/>
        <v>5421.3</v>
      </c>
      <c r="H49" s="24">
        <v>96.0</v>
      </c>
      <c r="I49" s="24">
        <v>245.0</v>
      </c>
      <c r="J49" s="24">
        <v>146.0</v>
      </c>
      <c r="K49" s="24">
        <v>0.5315</v>
      </c>
    </row>
    <row r="50" ht="15.75" customHeight="1">
      <c r="A50" s="23" t="s">
        <v>119</v>
      </c>
      <c r="B50" s="23" t="s">
        <v>111</v>
      </c>
      <c r="C50" s="23" t="s">
        <v>52</v>
      </c>
      <c r="D50" s="24">
        <v>2.0</v>
      </c>
      <c r="E50" s="24">
        <v>1800.0</v>
      </c>
      <c r="F50" s="24">
        <v>0.1507</v>
      </c>
      <c r="G50" s="6">
        <f t="shared" si="1"/>
        <v>3255.12</v>
      </c>
      <c r="H50" s="24">
        <v>145.0</v>
      </c>
      <c r="I50" s="24">
        <v>412.0</v>
      </c>
      <c r="J50" s="24">
        <v>349.0</v>
      </c>
      <c r="K50" s="24">
        <v>0.1507</v>
      </c>
    </row>
    <row r="51" ht="15.75" customHeight="1">
      <c r="A51" s="23" t="s">
        <v>125</v>
      </c>
      <c r="B51" s="23" t="s">
        <v>126</v>
      </c>
      <c r="C51" s="23" t="s">
        <v>43</v>
      </c>
      <c r="D51" s="24">
        <v>1.0</v>
      </c>
      <c r="E51" s="24">
        <v>1100.0</v>
      </c>
      <c r="F51" s="24">
        <v>0.6</v>
      </c>
      <c r="G51" s="6">
        <f t="shared" si="1"/>
        <v>7920</v>
      </c>
      <c r="H51" s="24">
        <v>99.0</v>
      </c>
      <c r="I51" s="24">
        <v>215.0</v>
      </c>
      <c r="J51" s="24">
        <v>147.0</v>
      </c>
      <c r="K51" s="24">
        <v>0.6</v>
      </c>
    </row>
    <row r="52" ht="15.75" customHeight="1">
      <c r="A52" s="23" t="s">
        <v>129</v>
      </c>
      <c r="B52" s="23" t="s">
        <v>126</v>
      </c>
      <c r="C52" s="23" t="s">
        <v>43</v>
      </c>
      <c r="D52" s="24">
        <v>2.0</v>
      </c>
      <c r="E52" s="24">
        <v>1400.0</v>
      </c>
      <c r="F52" s="24">
        <v>0.526</v>
      </c>
      <c r="G52" s="6">
        <f t="shared" si="1"/>
        <v>8836.8</v>
      </c>
      <c r="H52" s="24">
        <v>120.0</v>
      </c>
      <c r="I52" s="24">
        <v>188.0</v>
      </c>
      <c r="J52" s="24">
        <v>151.0</v>
      </c>
      <c r="K52" s="24">
        <v>0.526</v>
      </c>
    </row>
    <row r="53" ht="15.75" customHeight="1">
      <c r="A53" s="23" t="s">
        <v>130</v>
      </c>
      <c r="B53" s="23" t="s">
        <v>126</v>
      </c>
      <c r="C53" s="23" t="s">
        <v>52</v>
      </c>
      <c r="D53" s="24">
        <v>1.0</v>
      </c>
      <c r="E53" s="24">
        <v>1300.0</v>
      </c>
      <c r="F53" s="24">
        <v>0.211</v>
      </c>
      <c r="G53" s="6">
        <f t="shared" si="1"/>
        <v>3291.6</v>
      </c>
      <c r="H53" s="24">
        <v>263.0</v>
      </c>
      <c r="I53" s="24">
        <v>489.0</v>
      </c>
      <c r="J53" s="24">
        <v>429.0</v>
      </c>
      <c r="K53" s="24">
        <v>0.211</v>
      </c>
    </row>
    <row r="54" ht="15.75" customHeight="1">
      <c r="A54" s="23" t="s">
        <v>131</v>
      </c>
      <c r="B54" s="23" t="s">
        <v>126</v>
      </c>
      <c r="C54" s="23" t="s">
        <v>52</v>
      </c>
      <c r="D54" s="24">
        <v>2.0</v>
      </c>
      <c r="E54" s="24">
        <v>1900.0</v>
      </c>
      <c r="F54" s="24">
        <v>0.3315</v>
      </c>
      <c r="G54" s="6">
        <f t="shared" si="1"/>
        <v>7558.2</v>
      </c>
      <c r="H54" s="24">
        <v>335.0</v>
      </c>
      <c r="I54" s="24">
        <v>502.0</v>
      </c>
      <c r="J54" s="24">
        <v>441.0</v>
      </c>
      <c r="K54" s="24">
        <v>0.3315</v>
      </c>
    </row>
    <row r="55" ht="15.75" customHeight="1">
      <c r="A55" s="23" t="s">
        <v>132</v>
      </c>
      <c r="B55" s="23" t="s">
        <v>133</v>
      </c>
      <c r="C55" s="23" t="s">
        <v>43</v>
      </c>
      <c r="D55" s="24">
        <v>1.0</v>
      </c>
      <c r="E55" s="24">
        <v>900.0</v>
      </c>
      <c r="F55" s="24">
        <v>0.3288</v>
      </c>
      <c r="G55" s="6">
        <f t="shared" si="1"/>
        <v>3551.04</v>
      </c>
      <c r="H55" s="24">
        <v>98.0</v>
      </c>
      <c r="I55" s="24">
        <v>195.0</v>
      </c>
      <c r="J55" s="24">
        <v>144.0</v>
      </c>
      <c r="K55" s="24">
        <v>0.3288</v>
      </c>
    </row>
    <row r="56" ht="15.75" customHeight="1">
      <c r="A56" s="23" t="s">
        <v>134</v>
      </c>
      <c r="B56" s="23" t="s">
        <v>133</v>
      </c>
      <c r="C56" s="23" t="s">
        <v>43</v>
      </c>
      <c r="D56" s="24">
        <v>2.0</v>
      </c>
      <c r="E56" s="24">
        <v>1400.0</v>
      </c>
      <c r="F56" s="24">
        <v>0.6192</v>
      </c>
      <c r="G56" s="6">
        <f t="shared" si="1"/>
        <v>10402.56</v>
      </c>
      <c r="H56" s="24">
        <v>77.0</v>
      </c>
      <c r="I56" s="24">
        <v>260.0</v>
      </c>
      <c r="J56" s="24">
        <v>136.0</v>
      </c>
      <c r="K56" s="24">
        <v>0.6192</v>
      </c>
    </row>
    <row r="57" ht="15.75" customHeight="1">
      <c r="A57" s="23" t="s">
        <v>135</v>
      </c>
      <c r="B57" s="23" t="s">
        <v>133</v>
      </c>
      <c r="C57" s="23" t="s">
        <v>52</v>
      </c>
      <c r="D57" s="24">
        <v>1.0</v>
      </c>
      <c r="E57" s="24">
        <v>1400.0</v>
      </c>
      <c r="F57" s="24">
        <v>0.2712</v>
      </c>
      <c r="G57" s="6">
        <f t="shared" si="1"/>
        <v>4556.16</v>
      </c>
      <c r="H57" s="24">
        <v>173.0</v>
      </c>
      <c r="I57" s="24">
        <v>322.0</v>
      </c>
      <c r="J57" s="24">
        <v>305.0</v>
      </c>
      <c r="K57" s="24">
        <v>0.2712</v>
      </c>
    </row>
    <row r="58" ht="15.75" customHeight="1">
      <c r="A58" s="23" t="s">
        <v>136</v>
      </c>
      <c r="B58" s="23" t="s">
        <v>133</v>
      </c>
      <c r="C58" s="23" t="s">
        <v>52</v>
      </c>
      <c r="D58" s="24">
        <v>2.0</v>
      </c>
      <c r="E58" s="24">
        <v>1700.0</v>
      </c>
      <c r="F58" s="24">
        <v>0.3288</v>
      </c>
      <c r="G58" s="6">
        <f t="shared" si="1"/>
        <v>6707.52</v>
      </c>
      <c r="H58" s="24">
        <v>176.0</v>
      </c>
      <c r="I58" s="24">
        <v>469.0</v>
      </c>
      <c r="J58" s="24">
        <v>425.0</v>
      </c>
      <c r="K58" s="24">
        <v>0.3288</v>
      </c>
    </row>
    <row r="59" ht="15.75" customHeight="1">
      <c r="A59" s="23" t="s">
        <v>137</v>
      </c>
      <c r="B59" s="23" t="s">
        <v>138</v>
      </c>
      <c r="C59" s="23" t="s">
        <v>43</v>
      </c>
      <c r="D59" s="24">
        <v>1.0</v>
      </c>
      <c r="E59" s="24">
        <v>800.0</v>
      </c>
      <c r="F59" s="24">
        <v>0.4137</v>
      </c>
      <c r="G59" s="6">
        <f t="shared" si="1"/>
        <v>3971.52</v>
      </c>
      <c r="H59" s="24">
        <v>86.0</v>
      </c>
      <c r="I59" s="24">
        <v>224.0</v>
      </c>
      <c r="J59" s="24">
        <v>176.0</v>
      </c>
      <c r="K59" s="24">
        <v>0.4137</v>
      </c>
    </row>
    <row r="60" ht="15.75" customHeight="1">
      <c r="A60" s="23" t="s">
        <v>139</v>
      </c>
      <c r="B60" s="23" t="s">
        <v>91</v>
      </c>
      <c r="C60" s="23" t="s">
        <v>52</v>
      </c>
      <c r="D60" s="24">
        <v>2.0</v>
      </c>
      <c r="E60" s="24">
        <v>900.0</v>
      </c>
      <c r="F60" s="24">
        <v>0.4795</v>
      </c>
      <c r="G60" s="6">
        <f t="shared" si="1"/>
        <v>5178.6</v>
      </c>
      <c r="H60" s="24">
        <v>111.0</v>
      </c>
      <c r="I60" s="24">
        <v>276.0</v>
      </c>
      <c r="J60" s="24">
        <v>169.0</v>
      </c>
      <c r="K60" s="24">
        <v>0.4795</v>
      </c>
    </row>
    <row r="61" ht="15.75" customHeight="1">
      <c r="A61" s="23" t="s">
        <v>140</v>
      </c>
      <c r="B61" s="23" t="s">
        <v>138</v>
      </c>
      <c r="C61" s="23" t="s">
        <v>43</v>
      </c>
      <c r="D61" s="24">
        <v>2.0</v>
      </c>
      <c r="E61" s="24">
        <v>1300.0</v>
      </c>
      <c r="F61" s="24">
        <v>0.6301</v>
      </c>
      <c r="G61" s="6">
        <f t="shared" si="1"/>
        <v>9829.56</v>
      </c>
      <c r="H61" s="24">
        <v>127.0</v>
      </c>
      <c r="I61" s="24">
        <v>276.0</v>
      </c>
      <c r="J61" s="24">
        <v>207.0</v>
      </c>
      <c r="K61" s="24">
        <v>0.6301</v>
      </c>
    </row>
    <row r="62" ht="15.75" customHeight="1">
      <c r="A62" s="23" t="s">
        <v>141</v>
      </c>
      <c r="B62" s="23" t="s">
        <v>138</v>
      </c>
      <c r="C62" s="23" t="s">
        <v>52</v>
      </c>
      <c r="D62" s="24">
        <v>1.0</v>
      </c>
      <c r="E62" s="24">
        <v>1400.0</v>
      </c>
      <c r="F62" s="24">
        <v>0.9041</v>
      </c>
      <c r="G62" s="6">
        <f t="shared" si="1"/>
        <v>15188.88</v>
      </c>
      <c r="H62" s="24">
        <v>222.0</v>
      </c>
      <c r="I62" s="24">
        <v>381.0</v>
      </c>
      <c r="J62" s="24">
        <v>244.0</v>
      </c>
      <c r="K62" s="24">
        <v>0.9041</v>
      </c>
    </row>
    <row r="63" ht="15.75" customHeight="1">
      <c r="A63" s="23" t="s">
        <v>142</v>
      </c>
      <c r="B63" s="23" t="s">
        <v>138</v>
      </c>
      <c r="C63" s="23" t="s">
        <v>52</v>
      </c>
      <c r="D63" s="24">
        <v>2.0</v>
      </c>
      <c r="E63" s="24">
        <v>1900.0</v>
      </c>
      <c r="F63" s="24">
        <v>0.5425</v>
      </c>
      <c r="G63" s="6">
        <f t="shared" si="1"/>
        <v>12369</v>
      </c>
      <c r="H63" s="24">
        <v>386.0</v>
      </c>
      <c r="I63" s="24">
        <v>773.0</v>
      </c>
      <c r="J63" s="24">
        <v>536.0</v>
      </c>
      <c r="K63" s="24">
        <v>0.5425</v>
      </c>
    </row>
    <row r="64" ht="15.75" customHeight="1">
      <c r="A64" s="23" t="s">
        <v>151</v>
      </c>
      <c r="B64" s="23" t="s">
        <v>152</v>
      </c>
      <c r="C64" s="23" t="s">
        <v>43</v>
      </c>
      <c r="D64" s="24">
        <v>1.0</v>
      </c>
      <c r="E64" s="24">
        <v>1700.0</v>
      </c>
      <c r="F64" s="24">
        <v>0.0795</v>
      </c>
      <c r="G64" s="6">
        <f t="shared" si="1"/>
        <v>1621.8</v>
      </c>
      <c r="H64" s="24">
        <v>136.0</v>
      </c>
      <c r="I64" s="24">
        <v>476.0</v>
      </c>
      <c r="J64" s="24">
        <v>476.0</v>
      </c>
      <c r="K64" s="24">
        <v>0.0795</v>
      </c>
    </row>
    <row r="65" ht="15.75" customHeight="1">
      <c r="A65" s="23" t="s">
        <v>154</v>
      </c>
      <c r="B65" s="23" t="s">
        <v>152</v>
      </c>
      <c r="C65" s="23" t="s">
        <v>43</v>
      </c>
      <c r="D65" s="24">
        <v>2.0</v>
      </c>
      <c r="E65" s="24">
        <v>2400.0</v>
      </c>
      <c r="F65" s="24">
        <v>0.5507</v>
      </c>
      <c r="G65" s="6">
        <f t="shared" si="1"/>
        <v>15860.16</v>
      </c>
      <c r="H65" s="24">
        <v>173.0</v>
      </c>
      <c r="I65" s="24">
        <v>690.0</v>
      </c>
      <c r="J65" s="24">
        <v>360.0</v>
      </c>
      <c r="K65" s="24">
        <v>0.5507</v>
      </c>
    </row>
    <row r="66" ht="15.75" customHeight="1">
      <c r="A66" s="23" t="s">
        <v>155</v>
      </c>
      <c r="B66" s="23" t="s">
        <v>152</v>
      </c>
      <c r="C66" s="23" t="s">
        <v>52</v>
      </c>
      <c r="D66" s="24">
        <v>1.0</v>
      </c>
      <c r="E66" s="24">
        <v>2100.0</v>
      </c>
      <c r="F66" s="24">
        <v>0.6932</v>
      </c>
      <c r="G66" s="6">
        <f t="shared" si="1"/>
        <v>17468.64</v>
      </c>
      <c r="H66" s="24">
        <v>448.0</v>
      </c>
      <c r="I66" s="24">
        <v>2128.0</v>
      </c>
      <c r="J66" s="24">
        <v>1477.0</v>
      </c>
      <c r="K66" s="24">
        <v>0.6932</v>
      </c>
    </row>
    <row r="67" ht="15.75" customHeight="1">
      <c r="A67" s="23" t="s">
        <v>156</v>
      </c>
      <c r="B67" s="23" t="s">
        <v>152</v>
      </c>
      <c r="C67" s="23" t="s">
        <v>52</v>
      </c>
      <c r="D67" s="24">
        <v>2.0</v>
      </c>
      <c r="E67" s="24">
        <v>3200.0</v>
      </c>
      <c r="F67" s="24">
        <v>0.7151</v>
      </c>
      <c r="G67" s="6">
        <f t="shared" si="1"/>
        <v>27459.84</v>
      </c>
      <c r="H67" s="24">
        <v>450.0</v>
      </c>
      <c r="I67" s="24">
        <v>2699.0</v>
      </c>
      <c r="J67" s="24">
        <v>1265.0</v>
      </c>
      <c r="K67" s="24">
        <v>0.7151</v>
      </c>
    </row>
    <row r="68" ht="15.75" customHeight="1">
      <c r="A68" s="23" t="s">
        <v>157</v>
      </c>
      <c r="B68" s="23" t="s">
        <v>158</v>
      </c>
      <c r="C68" s="23" t="s">
        <v>43</v>
      </c>
      <c r="D68" s="24">
        <v>1.0</v>
      </c>
      <c r="E68" s="24">
        <v>1300.0</v>
      </c>
      <c r="F68" s="24">
        <v>0.5205</v>
      </c>
      <c r="G68" s="6">
        <f t="shared" si="1"/>
        <v>8119.8</v>
      </c>
      <c r="H68" s="24">
        <v>291.0</v>
      </c>
      <c r="I68" s="24">
        <v>387.0</v>
      </c>
      <c r="J68" s="24">
        <v>328.0</v>
      </c>
      <c r="K68" s="24">
        <v>0.5205</v>
      </c>
    </row>
    <row r="69" ht="15.75" customHeight="1">
      <c r="A69" s="23" t="s">
        <v>159</v>
      </c>
      <c r="B69" s="23" t="s">
        <v>158</v>
      </c>
      <c r="C69" s="23" t="s">
        <v>43</v>
      </c>
      <c r="D69" s="24">
        <v>2.0</v>
      </c>
      <c r="E69" s="24">
        <v>1700.0</v>
      </c>
      <c r="F69" s="24">
        <v>0.1589</v>
      </c>
      <c r="G69" s="6">
        <f t="shared" si="1"/>
        <v>3241.56</v>
      </c>
      <c r="H69" s="24">
        <v>203.0</v>
      </c>
      <c r="I69" s="24">
        <v>318.0</v>
      </c>
      <c r="J69" s="24">
        <v>246.0</v>
      </c>
      <c r="K69" s="24">
        <v>0.1589</v>
      </c>
    </row>
    <row r="70" ht="15.75" customHeight="1">
      <c r="A70" s="23" t="s">
        <v>160</v>
      </c>
      <c r="B70" s="23" t="s">
        <v>158</v>
      </c>
      <c r="C70" s="23" t="s">
        <v>52</v>
      </c>
      <c r="D70" s="24">
        <v>1.0</v>
      </c>
      <c r="E70" s="24">
        <v>1400.0</v>
      </c>
      <c r="F70" s="24">
        <v>0.5452</v>
      </c>
      <c r="G70" s="6">
        <f t="shared" si="1"/>
        <v>9159.36</v>
      </c>
      <c r="H70" s="24">
        <v>287.0</v>
      </c>
      <c r="I70" s="24">
        <v>395.0</v>
      </c>
      <c r="J70" s="24">
        <v>325.0</v>
      </c>
      <c r="K70" s="24">
        <v>0.5452</v>
      </c>
    </row>
    <row r="71" ht="15.75" customHeight="1">
      <c r="A71" s="23" t="s">
        <v>161</v>
      </c>
      <c r="B71" s="23" t="s">
        <v>91</v>
      </c>
      <c r="C71" s="23" t="s">
        <v>43</v>
      </c>
      <c r="D71" s="24">
        <v>1.0</v>
      </c>
      <c r="E71" s="24">
        <v>750.0</v>
      </c>
      <c r="F71" s="24">
        <v>0.4795</v>
      </c>
      <c r="G71" s="6">
        <f t="shared" si="1"/>
        <v>4315.5</v>
      </c>
      <c r="H71" s="24">
        <v>51.0</v>
      </c>
      <c r="I71" s="24">
        <v>179.0</v>
      </c>
      <c r="J71" s="24">
        <v>94.0</v>
      </c>
      <c r="K71" s="24">
        <v>0.4795</v>
      </c>
    </row>
    <row r="72" ht="15.75" customHeight="1">
      <c r="A72" s="23" t="s">
        <v>162</v>
      </c>
      <c r="B72" s="23" t="s">
        <v>158</v>
      </c>
      <c r="C72" s="23" t="s">
        <v>52</v>
      </c>
      <c r="D72" s="24">
        <v>2.0</v>
      </c>
      <c r="E72" s="24">
        <v>1900.0</v>
      </c>
      <c r="F72" s="24">
        <v>0.5863</v>
      </c>
      <c r="G72" s="6">
        <f t="shared" si="1"/>
        <v>13367.64</v>
      </c>
      <c r="H72" s="24">
        <v>376.0</v>
      </c>
      <c r="I72" s="24">
        <v>502.0</v>
      </c>
      <c r="J72" s="24">
        <v>428.0</v>
      </c>
      <c r="K72" s="24">
        <v>0.5863</v>
      </c>
    </row>
    <row r="73" ht="15.75" customHeight="1">
      <c r="A73" s="23" t="s">
        <v>163</v>
      </c>
      <c r="B73" s="23" t="s">
        <v>164</v>
      </c>
      <c r="C73" s="23" t="s">
        <v>43</v>
      </c>
      <c r="D73" s="24">
        <v>1.0</v>
      </c>
      <c r="E73" s="24">
        <v>1600.0</v>
      </c>
      <c r="F73" s="24">
        <v>0.6795</v>
      </c>
      <c r="G73" s="6">
        <f t="shared" si="1"/>
        <v>13046.4</v>
      </c>
      <c r="H73" s="24">
        <v>126.0</v>
      </c>
      <c r="I73" s="24">
        <v>352.0</v>
      </c>
      <c r="J73" s="24">
        <v>188.0</v>
      </c>
      <c r="K73" s="24">
        <v>0.6795</v>
      </c>
    </row>
    <row r="74" ht="15.75" customHeight="1">
      <c r="A74" s="23" t="s">
        <v>165</v>
      </c>
      <c r="B74" s="23" t="s">
        <v>164</v>
      </c>
      <c r="C74" s="23" t="s">
        <v>43</v>
      </c>
      <c r="D74" s="24">
        <v>2.0</v>
      </c>
      <c r="E74" s="24">
        <v>2200.0</v>
      </c>
      <c r="F74" s="24">
        <v>0.5781</v>
      </c>
      <c r="G74" s="6">
        <f t="shared" si="1"/>
        <v>15261.84</v>
      </c>
      <c r="H74" s="24">
        <v>119.0</v>
      </c>
      <c r="I74" s="24">
        <v>505.0</v>
      </c>
      <c r="J74" s="24">
        <v>274.0</v>
      </c>
      <c r="K74" s="24">
        <v>0.5781</v>
      </c>
    </row>
    <row r="75" ht="15.75" customHeight="1">
      <c r="A75" s="23" t="s">
        <v>166</v>
      </c>
      <c r="B75" s="23" t="s">
        <v>164</v>
      </c>
      <c r="C75" s="23" t="s">
        <v>52</v>
      </c>
      <c r="D75" s="24">
        <v>1.0</v>
      </c>
      <c r="E75" s="24">
        <v>1500.0</v>
      </c>
      <c r="F75" s="24">
        <v>0.411</v>
      </c>
      <c r="G75" s="6">
        <f t="shared" si="1"/>
        <v>7398</v>
      </c>
      <c r="H75" s="24">
        <v>486.0</v>
      </c>
      <c r="I75" s="24">
        <v>1215.0</v>
      </c>
      <c r="J75" s="24">
        <v>860.0</v>
      </c>
      <c r="K75" s="24">
        <v>0.411</v>
      </c>
    </row>
    <row r="76" ht="15.75" customHeight="1">
      <c r="A76" s="23" t="s">
        <v>167</v>
      </c>
      <c r="B76" s="23" t="s">
        <v>164</v>
      </c>
      <c r="C76" s="23" t="s">
        <v>52</v>
      </c>
      <c r="D76" s="24">
        <v>2.0</v>
      </c>
      <c r="E76" s="24">
        <v>2400.0</v>
      </c>
      <c r="F76" s="24">
        <v>0.6822</v>
      </c>
      <c r="G76" s="6">
        <f t="shared" si="1"/>
        <v>19647.36</v>
      </c>
      <c r="H76" s="24">
        <v>516.0</v>
      </c>
      <c r="I76" s="24">
        <v>1650.0</v>
      </c>
      <c r="J76" s="24">
        <v>729.0</v>
      </c>
      <c r="K76" s="24">
        <v>0.6822</v>
      </c>
    </row>
    <row r="77" ht="15.75" customHeight="1">
      <c r="A77" s="23" t="s">
        <v>168</v>
      </c>
      <c r="B77" s="23" t="s">
        <v>169</v>
      </c>
      <c r="C77" s="23" t="s">
        <v>43</v>
      </c>
      <c r="D77" s="24">
        <v>1.0</v>
      </c>
      <c r="E77" s="24">
        <v>1600.0</v>
      </c>
      <c r="F77" s="24">
        <v>0.8247</v>
      </c>
      <c r="G77" s="6">
        <f t="shared" si="1"/>
        <v>15834.24</v>
      </c>
      <c r="H77" s="24">
        <v>160.0</v>
      </c>
      <c r="I77" s="24">
        <v>321.0</v>
      </c>
      <c r="J77" s="24">
        <v>174.0</v>
      </c>
      <c r="K77" s="24">
        <v>0.8247</v>
      </c>
    </row>
    <row r="78" ht="15.75" customHeight="1">
      <c r="A78" s="23" t="s">
        <v>170</v>
      </c>
      <c r="B78" s="23" t="s">
        <v>169</v>
      </c>
      <c r="C78" s="23" t="s">
        <v>43</v>
      </c>
      <c r="D78" s="24">
        <v>2.0</v>
      </c>
      <c r="E78" s="24">
        <v>1900.0</v>
      </c>
      <c r="F78" s="24">
        <v>0.2164</v>
      </c>
      <c r="G78" s="6">
        <f t="shared" si="1"/>
        <v>4933.92</v>
      </c>
      <c r="H78" s="24">
        <v>168.0</v>
      </c>
      <c r="I78" s="24">
        <v>364.0</v>
      </c>
      <c r="J78" s="24">
        <v>308.0</v>
      </c>
      <c r="K78" s="24">
        <v>0.2164</v>
      </c>
    </row>
    <row r="79" ht="15.75" customHeight="1">
      <c r="A79" s="23" t="s">
        <v>171</v>
      </c>
      <c r="B79" s="23" t="s">
        <v>169</v>
      </c>
      <c r="C79" s="23" t="s">
        <v>52</v>
      </c>
      <c r="D79" s="24">
        <v>1.0</v>
      </c>
      <c r="E79" s="24">
        <v>1400.0</v>
      </c>
      <c r="F79" s="24">
        <v>0.6</v>
      </c>
      <c r="G79" s="6">
        <f t="shared" si="1"/>
        <v>10080</v>
      </c>
      <c r="H79" s="24">
        <v>226.0</v>
      </c>
      <c r="I79" s="24">
        <v>368.0</v>
      </c>
      <c r="J79" s="24">
        <v>308.0</v>
      </c>
      <c r="K79" s="24">
        <v>0.6</v>
      </c>
    </row>
    <row r="80" ht="15.75" customHeight="1">
      <c r="A80" s="23" t="s">
        <v>172</v>
      </c>
      <c r="B80" s="23" t="s">
        <v>169</v>
      </c>
      <c r="C80" s="23" t="s">
        <v>52</v>
      </c>
      <c r="D80" s="24">
        <v>2.0</v>
      </c>
      <c r="E80" s="24">
        <v>2000.0</v>
      </c>
      <c r="F80" s="24">
        <v>0.3918</v>
      </c>
      <c r="G80" s="6">
        <f t="shared" si="1"/>
        <v>9403.2</v>
      </c>
      <c r="H80" s="24">
        <v>285.0</v>
      </c>
      <c r="I80" s="24">
        <v>428.0</v>
      </c>
      <c r="J80" s="24">
        <v>342.0</v>
      </c>
      <c r="K80" s="24">
        <v>0.3918</v>
      </c>
    </row>
    <row r="81" ht="15.75" customHeight="1">
      <c r="A81" s="23" t="s">
        <v>173</v>
      </c>
      <c r="B81" s="23" t="s">
        <v>174</v>
      </c>
      <c r="C81" s="23" t="s">
        <v>43</v>
      </c>
      <c r="D81" s="24">
        <v>1.0</v>
      </c>
      <c r="E81" s="24">
        <v>1000.0</v>
      </c>
      <c r="F81" s="24">
        <v>0.589</v>
      </c>
      <c r="G81" s="6">
        <f t="shared" si="1"/>
        <v>7068</v>
      </c>
      <c r="H81" s="24">
        <v>91.0</v>
      </c>
      <c r="I81" s="24">
        <v>342.0</v>
      </c>
      <c r="J81" s="24">
        <v>229.0</v>
      </c>
      <c r="K81" s="24">
        <v>0.589</v>
      </c>
    </row>
    <row r="82" ht="15.75" customHeight="1">
      <c r="A82" s="23" t="s">
        <v>175</v>
      </c>
      <c r="B82" s="23" t="s">
        <v>176</v>
      </c>
      <c r="C82" s="23" t="s">
        <v>43</v>
      </c>
      <c r="D82" s="24">
        <v>2.0</v>
      </c>
      <c r="E82" s="24">
        <v>2500.0</v>
      </c>
      <c r="F82" s="24">
        <v>0.2932</v>
      </c>
      <c r="G82" s="6">
        <f t="shared" si="1"/>
        <v>8796</v>
      </c>
      <c r="H82" s="24">
        <v>173.0</v>
      </c>
      <c r="I82" s="24">
        <v>581.0</v>
      </c>
      <c r="J82" s="24">
        <v>392.0</v>
      </c>
      <c r="K82" s="24">
        <v>0.2932</v>
      </c>
    </row>
    <row r="83" ht="15.75" customHeight="1">
      <c r="A83" s="23" t="s">
        <v>177</v>
      </c>
      <c r="B83" s="23" t="s">
        <v>174</v>
      </c>
      <c r="C83" s="23" t="s">
        <v>43</v>
      </c>
      <c r="D83" s="24">
        <v>2.0</v>
      </c>
      <c r="E83" s="24">
        <v>1400.0</v>
      </c>
      <c r="F83" s="24">
        <v>0.2712</v>
      </c>
      <c r="G83" s="6">
        <f t="shared" si="1"/>
        <v>4556.16</v>
      </c>
      <c r="H83" s="24">
        <v>168.0</v>
      </c>
      <c r="I83" s="24">
        <v>392.0</v>
      </c>
      <c r="J83" s="24">
        <v>322.0</v>
      </c>
      <c r="K83" s="24">
        <v>0.2712</v>
      </c>
    </row>
    <row r="84" ht="15.75" customHeight="1">
      <c r="A84" s="23" t="s">
        <v>178</v>
      </c>
      <c r="B84" s="23" t="s">
        <v>174</v>
      </c>
      <c r="C84" s="23" t="s">
        <v>52</v>
      </c>
      <c r="D84" s="24">
        <v>1.0</v>
      </c>
      <c r="E84" s="24">
        <v>1300.0</v>
      </c>
      <c r="F84" s="24">
        <v>0.5507</v>
      </c>
      <c r="G84" s="6">
        <f t="shared" si="1"/>
        <v>8590.92</v>
      </c>
      <c r="H84" s="24">
        <v>155.0</v>
      </c>
      <c r="I84" s="24">
        <v>494.0</v>
      </c>
      <c r="J84" s="24">
        <v>257.0</v>
      </c>
      <c r="K84" s="24">
        <v>0.5507</v>
      </c>
    </row>
    <row r="85" ht="15.75" customHeight="1">
      <c r="A85" s="23" t="s">
        <v>179</v>
      </c>
      <c r="B85" s="23" t="s">
        <v>174</v>
      </c>
      <c r="C85" s="23" t="s">
        <v>52</v>
      </c>
      <c r="D85" s="24">
        <v>2.0</v>
      </c>
      <c r="E85" s="24">
        <v>1800.0</v>
      </c>
      <c r="F85" s="24">
        <v>0.4521</v>
      </c>
      <c r="G85" s="6">
        <f t="shared" si="1"/>
        <v>9765.36</v>
      </c>
      <c r="H85" s="24">
        <v>151.0</v>
      </c>
      <c r="I85" s="24">
        <v>391.0</v>
      </c>
      <c r="J85" s="24">
        <v>286.0</v>
      </c>
      <c r="K85" s="24">
        <v>0.4521</v>
      </c>
    </row>
    <row r="86" ht="15.75" customHeight="1">
      <c r="A86" s="23" t="s">
        <v>180</v>
      </c>
      <c r="B86" s="23" t="s">
        <v>181</v>
      </c>
      <c r="C86" s="23" t="s">
        <v>43</v>
      </c>
      <c r="D86" s="24">
        <v>1.0</v>
      </c>
      <c r="E86" s="24">
        <v>700.0</v>
      </c>
      <c r="F86" s="24">
        <v>0.5178</v>
      </c>
      <c r="G86" s="6">
        <f t="shared" si="1"/>
        <v>4349.52</v>
      </c>
      <c r="H86" s="24">
        <v>99.0</v>
      </c>
      <c r="I86" s="24">
        <v>265.0</v>
      </c>
      <c r="J86" s="24">
        <v>180.0</v>
      </c>
      <c r="K86" s="24">
        <v>0.5178</v>
      </c>
    </row>
    <row r="87" ht="15.75" customHeight="1">
      <c r="A87" s="23" t="s">
        <v>182</v>
      </c>
      <c r="B87" s="23" t="s">
        <v>181</v>
      </c>
      <c r="C87" s="23" t="s">
        <v>43</v>
      </c>
      <c r="D87" s="24">
        <v>2.0</v>
      </c>
      <c r="E87" s="24">
        <v>900.0</v>
      </c>
      <c r="F87" s="24">
        <v>0.5205</v>
      </c>
      <c r="G87" s="6">
        <f t="shared" si="1"/>
        <v>5621.4</v>
      </c>
      <c r="H87" s="24">
        <v>154.0</v>
      </c>
      <c r="I87" s="24">
        <v>286.0</v>
      </c>
      <c r="J87" s="24">
        <v>230.0</v>
      </c>
      <c r="K87" s="24">
        <v>0.5205</v>
      </c>
    </row>
    <row r="88" ht="15.75" customHeight="1">
      <c r="A88" s="23" t="s">
        <v>183</v>
      </c>
      <c r="B88" s="23" t="s">
        <v>181</v>
      </c>
      <c r="C88" s="23" t="s">
        <v>52</v>
      </c>
      <c r="D88" s="24">
        <v>1.0</v>
      </c>
      <c r="E88" s="24">
        <v>1000.0</v>
      </c>
      <c r="F88" s="24">
        <v>0.6301</v>
      </c>
      <c r="G88" s="6">
        <f t="shared" si="1"/>
        <v>7561.2</v>
      </c>
      <c r="H88" s="24">
        <v>190.0</v>
      </c>
      <c r="I88" s="24">
        <v>462.0</v>
      </c>
      <c r="J88" s="24">
        <v>221.0</v>
      </c>
      <c r="K88" s="24">
        <v>0.6301</v>
      </c>
    </row>
    <row r="89" ht="15.75" customHeight="1">
      <c r="A89" s="23" t="s">
        <v>184</v>
      </c>
      <c r="B89" s="23" t="s">
        <v>181</v>
      </c>
      <c r="C89" s="23" t="s">
        <v>52</v>
      </c>
      <c r="D89" s="24">
        <v>2.0</v>
      </c>
      <c r="E89" s="24">
        <v>1200.0</v>
      </c>
      <c r="F89" s="24">
        <v>0.3699</v>
      </c>
      <c r="G89" s="6">
        <f t="shared" si="1"/>
        <v>5326.56</v>
      </c>
      <c r="H89" s="24">
        <v>205.0</v>
      </c>
      <c r="I89" s="24">
        <v>411.0</v>
      </c>
      <c r="J89" s="24">
        <v>316.0</v>
      </c>
      <c r="K89" s="24">
        <v>0.3699</v>
      </c>
    </row>
    <row r="90" ht="15.75" customHeight="1">
      <c r="A90" s="23" t="s">
        <v>185</v>
      </c>
      <c r="B90" s="23" t="s">
        <v>186</v>
      </c>
      <c r="C90" s="23" t="s">
        <v>43</v>
      </c>
      <c r="D90" s="24">
        <v>1.0</v>
      </c>
      <c r="E90" s="24">
        <v>700.0</v>
      </c>
      <c r="F90" s="24">
        <v>0.5699</v>
      </c>
      <c r="G90" s="6">
        <f t="shared" si="1"/>
        <v>4787.16</v>
      </c>
      <c r="H90" s="24">
        <v>192.0</v>
      </c>
      <c r="I90" s="24">
        <v>313.0</v>
      </c>
      <c r="J90" s="24">
        <v>245.0</v>
      </c>
      <c r="K90" s="24">
        <v>0.5699</v>
      </c>
    </row>
    <row r="91" ht="15.75" customHeight="1">
      <c r="A91" s="23" t="s">
        <v>187</v>
      </c>
      <c r="B91" s="23" t="s">
        <v>186</v>
      </c>
      <c r="C91" s="23" t="s">
        <v>43</v>
      </c>
      <c r="D91" s="24">
        <v>2.0</v>
      </c>
      <c r="E91" s="24">
        <v>1000.0</v>
      </c>
      <c r="F91" s="24">
        <v>0.4192</v>
      </c>
      <c r="G91" s="6">
        <f t="shared" si="1"/>
        <v>5030.4</v>
      </c>
      <c r="H91" s="24">
        <v>192.0</v>
      </c>
      <c r="I91" s="24">
        <v>357.0</v>
      </c>
      <c r="J91" s="24">
        <v>266.0</v>
      </c>
      <c r="K91" s="24">
        <v>0.4192</v>
      </c>
    </row>
    <row r="92" ht="15.75" customHeight="1">
      <c r="A92" s="23" t="s">
        <v>188</v>
      </c>
      <c r="B92" s="23" t="s">
        <v>186</v>
      </c>
      <c r="C92" s="23" t="s">
        <v>52</v>
      </c>
      <c r="D92" s="24">
        <v>1.0</v>
      </c>
      <c r="E92" s="24">
        <v>800.0</v>
      </c>
      <c r="F92" s="24">
        <v>0.4548</v>
      </c>
      <c r="G92" s="6">
        <f t="shared" si="1"/>
        <v>4366.08</v>
      </c>
      <c r="H92" s="24">
        <v>186.0</v>
      </c>
      <c r="I92" s="24">
        <v>465.0</v>
      </c>
      <c r="J92" s="24">
        <v>325.0</v>
      </c>
      <c r="K92" s="24">
        <v>0.4548</v>
      </c>
    </row>
    <row r="93" ht="15.75" customHeight="1">
      <c r="A93" s="23" t="s">
        <v>189</v>
      </c>
      <c r="B93" s="23" t="s">
        <v>176</v>
      </c>
      <c r="C93" s="23" t="s">
        <v>52</v>
      </c>
      <c r="D93" s="24">
        <v>1.0</v>
      </c>
      <c r="E93" s="24">
        <v>2500.0</v>
      </c>
      <c r="F93" s="24">
        <v>0.6219</v>
      </c>
      <c r="G93" s="6">
        <f t="shared" si="1"/>
        <v>18657</v>
      </c>
      <c r="H93" s="24">
        <v>189.0</v>
      </c>
      <c r="I93" s="24">
        <v>588.0</v>
      </c>
      <c r="J93" s="24">
        <v>393.0</v>
      </c>
      <c r="K93" s="24">
        <v>0.6219</v>
      </c>
    </row>
    <row r="94" ht="15.75" customHeight="1">
      <c r="A94" s="23" t="s">
        <v>190</v>
      </c>
      <c r="B94" s="23" t="s">
        <v>186</v>
      </c>
      <c r="C94" s="23" t="s">
        <v>52</v>
      </c>
      <c r="D94" s="24">
        <v>2.0</v>
      </c>
      <c r="E94" s="24">
        <v>900.0</v>
      </c>
      <c r="F94" s="24">
        <v>0.7096</v>
      </c>
      <c r="G94" s="6">
        <f t="shared" si="1"/>
        <v>7663.68</v>
      </c>
      <c r="H94" s="24">
        <v>209.0</v>
      </c>
      <c r="I94" s="24">
        <v>358.0</v>
      </c>
      <c r="J94" s="24">
        <v>256.0</v>
      </c>
      <c r="K94" s="24">
        <v>0.7096</v>
      </c>
    </row>
    <row r="95" ht="15.75" customHeight="1">
      <c r="A95" s="23" t="s">
        <v>191</v>
      </c>
      <c r="B95" s="23" t="s">
        <v>192</v>
      </c>
      <c r="C95" s="23" t="s">
        <v>43</v>
      </c>
      <c r="D95" s="24">
        <v>1.0</v>
      </c>
      <c r="E95" s="24">
        <v>700.0</v>
      </c>
      <c r="F95" s="24">
        <v>0.3096</v>
      </c>
      <c r="G95" s="6">
        <f t="shared" si="1"/>
        <v>2600.64</v>
      </c>
      <c r="H95" s="24">
        <v>42.0</v>
      </c>
      <c r="I95" s="24">
        <v>252.0</v>
      </c>
      <c r="J95" s="24">
        <v>184.0</v>
      </c>
      <c r="K95" s="24">
        <v>0.3096</v>
      </c>
    </row>
    <row r="96" ht="15.75" customHeight="1">
      <c r="A96" s="23" t="s">
        <v>193</v>
      </c>
      <c r="B96" s="23" t="s">
        <v>192</v>
      </c>
      <c r="C96" s="23" t="s">
        <v>43</v>
      </c>
      <c r="D96" s="24">
        <v>2.0</v>
      </c>
      <c r="E96" s="24">
        <v>1000.0</v>
      </c>
      <c r="F96" s="24">
        <v>0.2411</v>
      </c>
      <c r="G96" s="6">
        <f t="shared" si="1"/>
        <v>2893.2</v>
      </c>
      <c r="H96" s="24">
        <v>94.0</v>
      </c>
      <c r="I96" s="24">
        <v>531.0</v>
      </c>
      <c r="J96" s="24">
        <v>427.0</v>
      </c>
      <c r="K96" s="24">
        <v>0.2411</v>
      </c>
    </row>
    <row r="97" ht="15.75" customHeight="1">
      <c r="A97" s="23" t="s">
        <v>194</v>
      </c>
      <c r="B97" s="23" t="s">
        <v>192</v>
      </c>
      <c r="C97" s="23" t="s">
        <v>52</v>
      </c>
      <c r="D97" s="24">
        <v>1.0</v>
      </c>
      <c r="E97" s="24">
        <v>900.0</v>
      </c>
      <c r="F97" s="24">
        <v>0.0466</v>
      </c>
      <c r="G97" s="6">
        <f t="shared" si="1"/>
        <v>503.28</v>
      </c>
      <c r="H97" s="24">
        <v>86.0</v>
      </c>
      <c r="I97" s="24">
        <v>488.0</v>
      </c>
      <c r="J97" s="24">
        <v>418.0</v>
      </c>
      <c r="K97" s="24">
        <v>0.0466</v>
      </c>
    </row>
    <row r="98" ht="15.75" customHeight="1">
      <c r="A98" s="23" t="s">
        <v>195</v>
      </c>
      <c r="B98" s="23" t="s">
        <v>192</v>
      </c>
      <c r="C98" s="23" t="s">
        <v>52</v>
      </c>
      <c r="D98" s="24">
        <v>2.0</v>
      </c>
      <c r="E98" s="24">
        <v>1200.0</v>
      </c>
      <c r="F98" s="24">
        <v>0.6356</v>
      </c>
      <c r="G98" s="6">
        <f t="shared" si="1"/>
        <v>9152.64</v>
      </c>
      <c r="H98" s="24">
        <v>83.0</v>
      </c>
      <c r="I98" s="24">
        <v>556.0</v>
      </c>
      <c r="J98" s="24">
        <v>219.0</v>
      </c>
      <c r="K98" s="24">
        <v>0.6356</v>
      </c>
    </row>
    <row r="99" ht="15.75" customHeight="1">
      <c r="A99" s="23" t="s">
        <v>196</v>
      </c>
      <c r="B99" s="23" t="s">
        <v>197</v>
      </c>
      <c r="C99" s="23" t="s">
        <v>43</v>
      </c>
      <c r="D99" s="24">
        <v>1.0</v>
      </c>
      <c r="E99" s="24">
        <v>1100.0</v>
      </c>
      <c r="F99" s="24">
        <v>0.4301</v>
      </c>
      <c r="G99" s="6">
        <f t="shared" si="1"/>
        <v>5677.32</v>
      </c>
      <c r="H99" s="24">
        <v>84.0</v>
      </c>
      <c r="I99" s="24">
        <v>301.0</v>
      </c>
      <c r="J99" s="24">
        <v>220.0</v>
      </c>
      <c r="K99" s="24">
        <v>0.4301</v>
      </c>
    </row>
    <row r="100" ht="15.75" customHeight="1">
      <c r="A100" s="23" t="s">
        <v>198</v>
      </c>
      <c r="B100" s="23" t="s">
        <v>197</v>
      </c>
      <c r="C100" s="23" t="s">
        <v>43</v>
      </c>
      <c r="D100" s="24">
        <v>2.0</v>
      </c>
      <c r="E100" s="24">
        <v>1400.0</v>
      </c>
      <c r="F100" s="24">
        <v>0.3808</v>
      </c>
      <c r="G100" s="6">
        <f t="shared" si="1"/>
        <v>6397.44</v>
      </c>
      <c r="H100" s="24">
        <v>134.0</v>
      </c>
      <c r="I100" s="24">
        <v>568.0</v>
      </c>
      <c r="J100" s="24">
        <v>481.0</v>
      </c>
      <c r="K100" s="24">
        <v>0.3808</v>
      </c>
    </row>
    <row r="101" ht="15.75" customHeight="1">
      <c r="A101" s="23" t="s">
        <v>199</v>
      </c>
      <c r="B101" s="23" t="s">
        <v>197</v>
      </c>
      <c r="C101" s="23" t="s">
        <v>52</v>
      </c>
      <c r="D101" s="24">
        <v>1.0</v>
      </c>
      <c r="E101" s="24">
        <v>1300.0</v>
      </c>
      <c r="F101" s="24">
        <v>0.4575</v>
      </c>
      <c r="G101" s="6">
        <f t="shared" si="1"/>
        <v>7137</v>
      </c>
      <c r="H101" s="24">
        <v>109.0</v>
      </c>
      <c r="I101" s="24">
        <v>615.0</v>
      </c>
      <c r="J101" s="24">
        <v>280.0</v>
      </c>
      <c r="K101" s="24">
        <v>0.4575</v>
      </c>
    </row>
    <row r="102" ht="15.75" customHeight="1">
      <c r="A102" s="23" t="s">
        <v>200</v>
      </c>
      <c r="B102" s="23" t="s">
        <v>176</v>
      </c>
      <c r="C102" s="23" t="s">
        <v>52</v>
      </c>
      <c r="D102" s="24">
        <v>2.0</v>
      </c>
      <c r="E102" s="24">
        <v>2800.0</v>
      </c>
      <c r="F102" s="24">
        <v>0.2986</v>
      </c>
      <c r="G102" s="6">
        <f t="shared" si="1"/>
        <v>10032.96</v>
      </c>
      <c r="H102" s="24">
        <v>191.0</v>
      </c>
      <c r="I102" s="24">
        <v>826.0</v>
      </c>
      <c r="J102" s="24">
        <v>556.0</v>
      </c>
      <c r="K102" s="24">
        <v>0.2986</v>
      </c>
    </row>
    <row r="103" ht="15.75" customHeight="1">
      <c r="A103" s="23" t="s">
        <v>201</v>
      </c>
      <c r="B103" s="23" t="s">
        <v>202</v>
      </c>
      <c r="C103" s="23" t="s">
        <v>52</v>
      </c>
      <c r="D103" s="24">
        <v>1.0</v>
      </c>
      <c r="E103" s="24">
        <v>1300.0</v>
      </c>
      <c r="F103" s="24">
        <v>0.3918</v>
      </c>
      <c r="G103" s="6">
        <f t="shared" si="1"/>
        <v>6112.08</v>
      </c>
      <c r="H103" s="24">
        <v>157.0</v>
      </c>
      <c r="I103" s="24">
        <v>471.0</v>
      </c>
      <c r="J103" s="24">
        <v>318.0</v>
      </c>
      <c r="K103" s="24">
        <v>0.3918</v>
      </c>
    </row>
    <row r="104" ht="15.75" customHeight="1">
      <c r="A104" s="23" t="s">
        <v>203</v>
      </c>
      <c r="B104" s="23" t="s">
        <v>202</v>
      </c>
      <c r="C104" s="23" t="s">
        <v>52</v>
      </c>
      <c r="D104" s="24">
        <v>2.0</v>
      </c>
      <c r="E104" s="24">
        <v>1600.0</v>
      </c>
      <c r="F104" s="24">
        <v>0.3863</v>
      </c>
      <c r="G104" s="6">
        <f t="shared" si="1"/>
        <v>7416.96</v>
      </c>
      <c r="H104" s="24">
        <v>253.0</v>
      </c>
      <c r="I104" s="24">
        <v>886.0</v>
      </c>
      <c r="J104" s="24">
        <v>680.0</v>
      </c>
      <c r="K104" s="24">
        <v>0.3863</v>
      </c>
    </row>
    <row r="105" ht="15.75" customHeight="1">
      <c r="A105" s="23" t="s">
        <v>204</v>
      </c>
      <c r="B105" s="23" t="s">
        <v>205</v>
      </c>
      <c r="C105" s="23" t="s">
        <v>43</v>
      </c>
      <c r="D105" s="24">
        <v>1.0</v>
      </c>
      <c r="E105" s="24">
        <v>1400.0</v>
      </c>
      <c r="F105" s="24">
        <v>0.4877</v>
      </c>
      <c r="G105" s="6">
        <f t="shared" si="1"/>
        <v>8193.36</v>
      </c>
      <c r="H105" s="24">
        <v>76.0</v>
      </c>
      <c r="I105" s="24">
        <v>342.0</v>
      </c>
      <c r="J105" s="24">
        <v>202.0</v>
      </c>
      <c r="K105" s="24">
        <v>0.4877</v>
      </c>
    </row>
    <row r="106" ht="15.75" customHeight="1">
      <c r="A106" s="23" t="s">
        <v>206</v>
      </c>
      <c r="B106" s="23" t="s">
        <v>205</v>
      </c>
      <c r="C106" s="23" t="s">
        <v>43</v>
      </c>
      <c r="D106" s="24">
        <v>2.0</v>
      </c>
      <c r="E106" s="24">
        <v>2000.0</v>
      </c>
      <c r="F106" s="24">
        <v>0.411</v>
      </c>
      <c r="G106" s="6">
        <f t="shared" si="1"/>
        <v>9864</v>
      </c>
      <c r="H106" s="24">
        <v>107.0</v>
      </c>
      <c r="I106" s="24">
        <v>781.0</v>
      </c>
      <c r="J106" s="24">
        <v>579.0</v>
      </c>
      <c r="K106" s="24">
        <v>0.411</v>
      </c>
    </row>
    <row r="107" ht="15.75" customHeight="1">
      <c r="A107" s="23" t="s">
        <v>207</v>
      </c>
      <c r="B107" s="23" t="s">
        <v>205</v>
      </c>
      <c r="C107" s="23" t="s">
        <v>52</v>
      </c>
      <c r="D107" s="24">
        <v>1.0</v>
      </c>
      <c r="E107" s="24">
        <v>1700.0</v>
      </c>
      <c r="F107" s="24">
        <v>0.5041</v>
      </c>
      <c r="G107" s="6">
        <f t="shared" si="1"/>
        <v>10283.64</v>
      </c>
      <c r="H107" s="24">
        <v>162.0</v>
      </c>
      <c r="I107" s="24">
        <v>614.0</v>
      </c>
      <c r="J107" s="24">
        <v>524.0</v>
      </c>
      <c r="K107" s="24">
        <v>0.5041</v>
      </c>
    </row>
    <row r="108" ht="15.75" customHeight="1">
      <c r="A108" s="23" t="s">
        <v>208</v>
      </c>
      <c r="B108" s="23" t="s">
        <v>205</v>
      </c>
      <c r="C108" s="23" t="s">
        <v>52</v>
      </c>
      <c r="D108" s="24">
        <v>2.0</v>
      </c>
      <c r="E108" s="24">
        <v>2500.0</v>
      </c>
      <c r="F108" s="24">
        <v>0.2767</v>
      </c>
      <c r="G108" s="6">
        <f t="shared" si="1"/>
        <v>8301</v>
      </c>
      <c r="H108" s="24">
        <v>158.0</v>
      </c>
      <c r="I108" s="24">
        <v>906.0</v>
      </c>
      <c r="J108" s="24">
        <v>560.0</v>
      </c>
      <c r="K108" s="24">
        <v>0.2767</v>
      </c>
    </row>
    <row r="109" ht="15.75" customHeight="1">
      <c r="A109" s="23" t="s">
        <v>209</v>
      </c>
      <c r="B109" s="23" t="s">
        <v>210</v>
      </c>
      <c r="C109" s="23" t="s">
        <v>43</v>
      </c>
      <c r="D109" s="24">
        <v>1.0</v>
      </c>
      <c r="E109" s="24">
        <v>1800.0</v>
      </c>
      <c r="F109" s="24">
        <v>0.3288</v>
      </c>
      <c r="G109" s="6">
        <f t="shared" si="1"/>
        <v>7102.08</v>
      </c>
      <c r="H109" s="24">
        <v>199.0</v>
      </c>
      <c r="I109" s="24">
        <v>432.0</v>
      </c>
      <c r="J109" s="24">
        <v>362.0</v>
      </c>
      <c r="K109" s="24">
        <v>0.3288</v>
      </c>
    </row>
    <row r="110" ht="15.75" customHeight="1">
      <c r="A110" s="23" t="s">
        <v>211</v>
      </c>
      <c r="B110" s="23" t="s">
        <v>210</v>
      </c>
      <c r="C110" s="23" t="s">
        <v>43</v>
      </c>
      <c r="D110" s="24">
        <v>2.0</v>
      </c>
      <c r="E110" s="24">
        <v>2600.0</v>
      </c>
      <c r="F110" s="24">
        <v>0.5315</v>
      </c>
      <c r="G110" s="6">
        <f t="shared" si="1"/>
        <v>16582.8</v>
      </c>
      <c r="H110" s="24">
        <v>366.0</v>
      </c>
      <c r="I110" s="24">
        <v>594.0</v>
      </c>
      <c r="J110" s="24">
        <v>417.0</v>
      </c>
      <c r="K110" s="24">
        <v>0.5315</v>
      </c>
    </row>
    <row r="111" ht="15.75" customHeight="1">
      <c r="A111" s="23" t="s">
        <v>212</v>
      </c>
      <c r="B111" s="23" t="s">
        <v>210</v>
      </c>
      <c r="C111" s="23" t="s">
        <v>52</v>
      </c>
      <c r="D111" s="24">
        <v>1.0</v>
      </c>
      <c r="E111" s="24">
        <v>2500.0</v>
      </c>
      <c r="F111" s="24">
        <v>0.4274</v>
      </c>
      <c r="G111" s="6">
        <f t="shared" si="1"/>
        <v>12822</v>
      </c>
      <c r="H111" s="24">
        <v>333.0</v>
      </c>
      <c r="I111" s="24">
        <v>665.0</v>
      </c>
      <c r="J111" s="24">
        <v>474.0</v>
      </c>
      <c r="K111" s="24">
        <v>0.4274</v>
      </c>
    </row>
    <row r="112" ht="15.75" customHeight="1">
      <c r="A112" s="23" t="s">
        <v>213</v>
      </c>
      <c r="B112" s="23" t="s">
        <v>42</v>
      </c>
      <c r="C112" s="23" t="s">
        <v>52</v>
      </c>
      <c r="D112" s="24">
        <v>1.0</v>
      </c>
      <c r="E112" s="24">
        <v>1500.0</v>
      </c>
      <c r="F112" s="24">
        <v>0.2411</v>
      </c>
      <c r="G112" s="6">
        <f t="shared" si="1"/>
        <v>4339.8</v>
      </c>
      <c r="H112" s="24">
        <v>81.0</v>
      </c>
      <c r="I112" s="24">
        <v>205.0</v>
      </c>
      <c r="J112" s="24">
        <v>146.0</v>
      </c>
      <c r="K112" s="24">
        <v>0.2411</v>
      </c>
    </row>
    <row r="113" ht="15.75" customHeight="1">
      <c r="A113" s="23" t="s">
        <v>214</v>
      </c>
      <c r="B113" s="23" t="s">
        <v>176</v>
      </c>
      <c r="C113" s="23" t="s">
        <v>43</v>
      </c>
      <c r="D113" s="24">
        <v>1.0</v>
      </c>
      <c r="E113" s="24">
        <v>1700.0</v>
      </c>
      <c r="F113" s="24">
        <v>0.411</v>
      </c>
      <c r="G113" s="6">
        <f t="shared" si="1"/>
        <v>8384.4</v>
      </c>
      <c r="H113" s="24">
        <v>106.0</v>
      </c>
      <c r="I113" s="24">
        <v>465.0</v>
      </c>
      <c r="J113" s="24">
        <v>312.0</v>
      </c>
      <c r="K113" s="24">
        <v>0.411</v>
      </c>
    </row>
    <row r="114" ht="15.75" customHeight="1">
      <c r="A114" s="23" t="s">
        <v>215</v>
      </c>
      <c r="B114" s="23" t="s">
        <v>210</v>
      </c>
      <c r="C114" s="23" t="s">
        <v>52</v>
      </c>
      <c r="D114" s="24">
        <v>2.0</v>
      </c>
      <c r="E114" s="24">
        <v>3600.0</v>
      </c>
      <c r="F114" s="24">
        <v>0.3973</v>
      </c>
      <c r="G114" s="6">
        <f t="shared" si="1"/>
        <v>17163.36</v>
      </c>
      <c r="H114" s="24">
        <v>336.0</v>
      </c>
      <c r="I114" s="24">
        <v>624.0</v>
      </c>
      <c r="J114" s="24">
        <v>491.0</v>
      </c>
      <c r="K114" s="24">
        <v>0.3973</v>
      </c>
    </row>
    <row r="115" ht="15.75" customHeight="1">
      <c r="A115" s="23" t="s">
        <v>216</v>
      </c>
      <c r="B115" s="23" t="s">
        <v>217</v>
      </c>
      <c r="C115" s="23" t="s">
        <v>43</v>
      </c>
      <c r="D115" s="24">
        <v>1.0</v>
      </c>
      <c r="E115" s="24">
        <v>1200.0</v>
      </c>
      <c r="F115" s="24">
        <v>0.7973</v>
      </c>
      <c r="G115" s="6">
        <f t="shared" si="1"/>
        <v>11481.12</v>
      </c>
      <c r="H115" s="24">
        <v>173.0</v>
      </c>
      <c r="I115" s="24">
        <v>395.0</v>
      </c>
      <c r="J115" s="24">
        <v>204.0</v>
      </c>
      <c r="K115" s="24">
        <v>0.7973</v>
      </c>
    </row>
    <row r="116" ht="15.75" customHeight="1">
      <c r="A116" s="23" t="s">
        <v>218</v>
      </c>
      <c r="B116" s="23" t="s">
        <v>217</v>
      </c>
      <c r="C116" s="23" t="s">
        <v>43</v>
      </c>
      <c r="D116" s="24">
        <v>2.0</v>
      </c>
      <c r="E116" s="24">
        <v>1600.0</v>
      </c>
      <c r="F116" s="24">
        <v>0.6877</v>
      </c>
      <c r="G116" s="6">
        <f t="shared" si="1"/>
        <v>13203.84</v>
      </c>
      <c r="H116" s="24">
        <v>228.0</v>
      </c>
      <c r="I116" s="24">
        <v>456.0</v>
      </c>
      <c r="J116" s="24">
        <v>245.0</v>
      </c>
      <c r="K116" s="24">
        <v>0.6877</v>
      </c>
    </row>
    <row r="117" ht="15.75" customHeight="1">
      <c r="A117" s="23" t="s">
        <v>219</v>
      </c>
      <c r="B117" s="23" t="s">
        <v>217</v>
      </c>
      <c r="C117" s="23" t="s">
        <v>52</v>
      </c>
      <c r="D117" s="24">
        <v>1.0</v>
      </c>
      <c r="E117" s="24">
        <v>1000.0</v>
      </c>
      <c r="F117" s="24">
        <v>0.589</v>
      </c>
      <c r="G117" s="6">
        <f t="shared" si="1"/>
        <v>7068</v>
      </c>
      <c r="H117" s="24">
        <v>155.0</v>
      </c>
      <c r="I117" s="24">
        <v>252.0</v>
      </c>
      <c r="J117" s="24">
        <v>197.0</v>
      </c>
      <c r="K117" s="24">
        <v>0.589</v>
      </c>
    </row>
    <row r="118" ht="15.75" customHeight="1">
      <c r="A118" s="23" t="s">
        <v>220</v>
      </c>
      <c r="B118" s="23" t="s">
        <v>217</v>
      </c>
      <c r="C118" s="23" t="s">
        <v>52</v>
      </c>
      <c r="D118" s="24">
        <v>2.0</v>
      </c>
      <c r="E118" s="24">
        <v>1500.0</v>
      </c>
      <c r="F118" s="24">
        <v>0.6192</v>
      </c>
      <c r="G118" s="6">
        <f t="shared" si="1"/>
        <v>11145.6</v>
      </c>
      <c r="H118" s="24">
        <v>158.0</v>
      </c>
      <c r="I118" s="24">
        <v>236.0</v>
      </c>
      <c r="J118" s="24">
        <v>195.0</v>
      </c>
      <c r="K118" s="24">
        <v>0.6192</v>
      </c>
    </row>
    <row r="119" ht="15.75" customHeight="1">
      <c r="A119" s="23" t="s">
        <v>221</v>
      </c>
      <c r="B119" s="23" t="s">
        <v>222</v>
      </c>
      <c r="C119" s="23" t="s">
        <v>43</v>
      </c>
      <c r="D119" s="24">
        <v>1.0</v>
      </c>
      <c r="E119" s="24">
        <v>750.0</v>
      </c>
      <c r="F119" s="24">
        <v>0.4548</v>
      </c>
      <c r="G119" s="6">
        <f t="shared" si="1"/>
        <v>4093.2</v>
      </c>
      <c r="H119" s="24">
        <v>89.0</v>
      </c>
      <c r="I119" s="24">
        <v>155.0</v>
      </c>
      <c r="J119" s="24">
        <v>124.0</v>
      </c>
      <c r="K119" s="24">
        <v>0.4548</v>
      </c>
    </row>
    <row r="120" ht="15.75" customHeight="1">
      <c r="A120" s="23" t="s">
        <v>223</v>
      </c>
      <c r="B120" s="23" t="s">
        <v>222</v>
      </c>
      <c r="C120" s="23" t="s">
        <v>43</v>
      </c>
      <c r="D120" s="24">
        <v>2.0</v>
      </c>
      <c r="E120" s="24">
        <v>1040.0</v>
      </c>
      <c r="F120" s="24">
        <v>0.4877</v>
      </c>
      <c r="G120" s="6">
        <f t="shared" si="1"/>
        <v>6086.496</v>
      </c>
      <c r="H120" s="24">
        <v>115.0</v>
      </c>
      <c r="I120" s="24">
        <v>179.0</v>
      </c>
      <c r="J120" s="24">
        <v>156.0</v>
      </c>
      <c r="K120" s="24">
        <v>0.4877</v>
      </c>
    </row>
    <row r="121" ht="15.75" customHeight="1">
      <c r="A121" s="23" t="s">
        <v>224</v>
      </c>
      <c r="B121" s="23" t="s">
        <v>222</v>
      </c>
      <c r="C121" s="23" t="s">
        <v>52</v>
      </c>
      <c r="D121" s="24">
        <v>1.0</v>
      </c>
      <c r="E121" s="24">
        <v>900.0</v>
      </c>
      <c r="F121" s="24">
        <v>0.4795</v>
      </c>
      <c r="G121" s="6">
        <f t="shared" si="1"/>
        <v>5178.6</v>
      </c>
      <c r="H121" s="24">
        <v>152.0</v>
      </c>
      <c r="I121" s="24">
        <v>300.0</v>
      </c>
      <c r="J121" s="24">
        <v>256.0</v>
      </c>
      <c r="K121" s="24">
        <v>0.4795</v>
      </c>
    </row>
    <row r="122" ht="15.75" customHeight="1">
      <c r="A122" s="23" t="s">
        <v>225</v>
      </c>
      <c r="B122" s="23" t="s">
        <v>222</v>
      </c>
      <c r="C122" s="23" t="s">
        <v>52</v>
      </c>
      <c r="D122" s="24">
        <v>2.0</v>
      </c>
      <c r="E122" s="24">
        <v>1400.0</v>
      </c>
      <c r="F122" s="24">
        <v>0.4932</v>
      </c>
      <c r="G122" s="6">
        <f t="shared" si="1"/>
        <v>8285.76</v>
      </c>
      <c r="H122" s="24">
        <v>175.0</v>
      </c>
      <c r="I122" s="24">
        <v>368.0</v>
      </c>
      <c r="J122" s="24">
        <v>284.0</v>
      </c>
      <c r="K122" s="24">
        <v>0.4932</v>
      </c>
    </row>
    <row r="123" ht="15.75" customHeight="1">
      <c r="A123" s="23" t="s">
        <v>226</v>
      </c>
      <c r="B123" s="23" t="s">
        <v>227</v>
      </c>
      <c r="C123" s="23" t="s">
        <v>43</v>
      </c>
      <c r="D123" s="24">
        <v>1.0</v>
      </c>
      <c r="E123" s="24">
        <v>825.0</v>
      </c>
      <c r="F123" s="24">
        <v>0.3616</v>
      </c>
      <c r="G123" s="6">
        <f t="shared" si="1"/>
        <v>3579.84</v>
      </c>
      <c r="H123" s="24">
        <v>77.0</v>
      </c>
      <c r="I123" s="24">
        <v>161.0</v>
      </c>
      <c r="J123" s="24">
        <v>128.0</v>
      </c>
      <c r="K123" s="24">
        <v>0.3616</v>
      </c>
    </row>
    <row r="124" ht="15.75" customHeight="1">
      <c r="A124" s="23" t="s">
        <v>228</v>
      </c>
      <c r="B124" s="23" t="s">
        <v>229</v>
      </c>
      <c r="C124" s="23" t="s">
        <v>43</v>
      </c>
      <c r="D124" s="24">
        <v>2.0</v>
      </c>
      <c r="E124" s="24">
        <v>2700.0</v>
      </c>
      <c r="F124" s="24">
        <v>0.4219</v>
      </c>
      <c r="G124" s="6">
        <f t="shared" si="1"/>
        <v>13669.56</v>
      </c>
      <c r="H124" s="24">
        <v>157.0</v>
      </c>
      <c r="I124" s="24">
        <v>526.0</v>
      </c>
      <c r="J124" s="24">
        <v>337.0</v>
      </c>
      <c r="K124" s="24">
        <v>0.4219</v>
      </c>
    </row>
    <row r="125" ht="15.75" customHeight="1">
      <c r="A125" s="23" t="s">
        <v>230</v>
      </c>
      <c r="B125" s="23" t="s">
        <v>227</v>
      </c>
      <c r="C125" s="23" t="s">
        <v>43</v>
      </c>
      <c r="D125" s="24">
        <v>2.0</v>
      </c>
      <c r="E125" s="24">
        <v>1300.0</v>
      </c>
      <c r="F125" s="24">
        <v>0.7425</v>
      </c>
      <c r="G125" s="6">
        <f t="shared" si="1"/>
        <v>11583</v>
      </c>
      <c r="H125" s="24">
        <v>125.0</v>
      </c>
      <c r="I125" s="24">
        <v>170.0</v>
      </c>
      <c r="J125" s="24">
        <v>139.0</v>
      </c>
      <c r="K125" s="24">
        <v>0.7425</v>
      </c>
    </row>
    <row r="126" ht="15.75" customHeight="1">
      <c r="A126" s="23" t="s">
        <v>231</v>
      </c>
      <c r="B126" s="23" t="s">
        <v>227</v>
      </c>
      <c r="C126" s="23" t="s">
        <v>52</v>
      </c>
      <c r="D126" s="24">
        <v>1.0</v>
      </c>
      <c r="E126" s="24">
        <v>1000.0</v>
      </c>
      <c r="F126" s="24">
        <v>0.3699</v>
      </c>
      <c r="G126" s="6">
        <f t="shared" si="1"/>
        <v>4438.8</v>
      </c>
      <c r="H126" s="24">
        <v>140.0</v>
      </c>
      <c r="I126" s="24">
        <v>288.0</v>
      </c>
      <c r="J126" s="24">
        <v>240.0</v>
      </c>
      <c r="K126" s="24">
        <v>0.3699</v>
      </c>
    </row>
    <row r="127" ht="15.75" customHeight="1">
      <c r="A127" s="23" t="s">
        <v>232</v>
      </c>
      <c r="B127" s="23" t="s">
        <v>233</v>
      </c>
      <c r="C127" s="23" t="s">
        <v>43</v>
      </c>
      <c r="D127" s="24">
        <v>2.0</v>
      </c>
      <c r="E127" s="24">
        <v>1200.0</v>
      </c>
      <c r="F127" s="24">
        <v>0.2712</v>
      </c>
      <c r="G127" s="6">
        <f t="shared" si="1"/>
        <v>3905.28</v>
      </c>
      <c r="H127" s="24">
        <v>125.0</v>
      </c>
      <c r="I127" s="24">
        <v>277.0</v>
      </c>
      <c r="J127" s="24">
        <v>203.0</v>
      </c>
      <c r="K127" s="24">
        <v>0.2712</v>
      </c>
    </row>
    <row r="128" ht="15.75" customHeight="1">
      <c r="A128" s="23" t="s">
        <v>234</v>
      </c>
      <c r="B128" s="23" t="s">
        <v>233</v>
      </c>
      <c r="C128" s="23" t="s">
        <v>52</v>
      </c>
      <c r="D128" s="24">
        <v>1.0</v>
      </c>
      <c r="E128" s="24">
        <v>1400.0</v>
      </c>
      <c r="F128" s="24">
        <v>0.7616</v>
      </c>
      <c r="G128" s="6">
        <f t="shared" si="1"/>
        <v>12794.88</v>
      </c>
      <c r="H128" s="24">
        <v>209.0</v>
      </c>
      <c r="I128" s="24">
        <v>384.0</v>
      </c>
      <c r="J128" s="24">
        <v>240.0</v>
      </c>
      <c r="K128" s="24">
        <v>0.7616</v>
      </c>
    </row>
    <row r="129" ht="15.75" customHeight="1">
      <c r="A129" s="23" t="s">
        <v>235</v>
      </c>
      <c r="B129" s="23" t="s">
        <v>233</v>
      </c>
      <c r="C129" s="23" t="s">
        <v>52</v>
      </c>
      <c r="D129" s="24">
        <v>2.0</v>
      </c>
      <c r="E129" s="24">
        <v>1600.0</v>
      </c>
      <c r="F129" s="24">
        <v>0.6082</v>
      </c>
      <c r="G129" s="6">
        <f t="shared" si="1"/>
        <v>11677.44</v>
      </c>
      <c r="H129" s="24">
        <v>220.0</v>
      </c>
      <c r="I129" s="24">
        <v>418.0</v>
      </c>
      <c r="J129" s="24">
        <v>312.0</v>
      </c>
      <c r="K129" s="24">
        <v>0.6082</v>
      </c>
    </row>
    <row r="130" ht="15.75" customHeight="1">
      <c r="A130" s="23" t="s">
        <v>236</v>
      </c>
      <c r="B130" s="23" t="s">
        <v>237</v>
      </c>
      <c r="C130" s="23" t="s">
        <v>43</v>
      </c>
      <c r="D130" s="24">
        <v>1.0</v>
      </c>
      <c r="E130" s="24">
        <v>1105.0</v>
      </c>
      <c r="F130" s="24">
        <v>0.611</v>
      </c>
      <c r="G130" s="6">
        <f t="shared" si="1"/>
        <v>8101.86</v>
      </c>
      <c r="H130" s="24">
        <v>82.0</v>
      </c>
      <c r="I130" s="24">
        <v>235.0</v>
      </c>
      <c r="J130" s="24">
        <v>111.0</v>
      </c>
      <c r="K130" s="24">
        <v>0.611</v>
      </c>
    </row>
    <row r="131" ht="15.75" customHeight="1">
      <c r="A131" s="23" t="s">
        <v>238</v>
      </c>
      <c r="B131" s="23" t="s">
        <v>237</v>
      </c>
      <c r="C131" s="23" t="s">
        <v>43</v>
      </c>
      <c r="D131" s="24">
        <v>2.0</v>
      </c>
      <c r="E131" s="24">
        <v>1665.0</v>
      </c>
      <c r="F131" s="24">
        <v>0.3068</v>
      </c>
      <c r="G131" s="6">
        <f t="shared" si="1"/>
        <v>6129.864</v>
      </c>
      <c r="H131" s="24">
        <v>130.0</v>
      </c>
      <c r="I131" s="24">
        <v>200.0</v>
      </c>
      <c r="J131" s="24">
        <v>169.0</v>
      </c>
      <c r="K131" s="24">
        <v>0.3068</v>
      </c>
    </row>
    <row r="132" ht="15.75" customHeight="1">
      <c r="A132" s="23" t="s">
        <v>239</v>
      </c>
      <c r="B132" s="23" t="s">
        <v>237</v>
      </c>
      <c r="C132" s="23" t="s">
        <v>52</v>
      </c>
      <c r="D132" s="24">
        <v>1.0</v>
      </c>
      <c r="E132" s="24">
        <v>1175.0</v>
      </c>
      <c r="F132" s="24">
        <v>0.5233</v>
      </c>
      <c r="G132" s="6">
        <f t="shared" si="1"/>
        <v>7378.53</v>
      </c>
      <c r="H132" s="24">
        <v>106.0</v>
      </c>
      <c r="I132" s="24">
        <v>267.0</v>
      </c>
      <c r="J132" s="24">
        <v>201.0</v>
      </c>
      <c r="K132" s="24">
        <v>0.5233</v>
      </c>
    </row>
    <row r="133" ht="15.75" customHeight="1">
      <c r="A133" s="23" t="s">
        <v>240</v>
      </c>
      <c r="B133" s="23" t="s">
        <v>237</v>
      </c>
      <c r="C133" s="23" t="s">
        <v>52</v>
      </c>
      <c r="D133" s="24">
        <v>2.0</v>
      </c>
      <c r="E133" s="24">
        <v>1725.0</v>
      </c>
      <c r="F133" s="24">
        <v>0.4822</v>
      </c>
      <c r="G133" s="6">
        <f t="shared" si="1"/>
        <v>9981.54</v>
      </c>
      <c r="H133" s="24">
        <v>195.0</v>
      </c>
      <c r="I133" s="24">
        <v>305.0</v>
      </c>
      <c r="J133" s="24">
        <v>242.0</v>
      </c>
      <c r="K133" s="24">
        <v>0.4822</v>
      </c>
    </row>
    <row r="134" ht="15.75" customHeight="1">
      <c r="A134" s="23" t="s">
        <v>241</v>
      </c>
      <c r="B134" s="23" t="s">
        <v>242</v>
      </c>
      <c r="C134" s="23" t="s">
        <v>43</v>
      </c>
      <c r="D134" s="24">
        <v>1.0</v>
      </c>
      <c r="E134" s="24">
        <v>709.0</v>
      </c>
      <c r="F134" s="24">
        <v>0.2219</v>
      </c>
      <c r="G134" s="6">
        <f t="shared" si="1"/>
        <v>1887.9252</v>
      </c>
      <c r="H134" s="24">
        <v>86.0</v>
      </c>
      <c r="I134" s="24">
        <v>192.0</v>
      </c>
      <c r="J134" s="24">
        <v>158.0</v>
      </c>
      <c r="K134" s="24">
        <v>0.2219</v>
      </c>
    </row>
    <row r="135" ht="15.75" customHeight="1">
      <c r="A135" s="23" t="s">
        <v>243</v>
      </c>
      <c r="B135" s="23" t="s">
        <v>242</v>
      </c>
      <c r="C135" s="23" t="s">
        <v>43</v>
      </c>
      <c r="D135" s="24">
        <v>2.0</v>
      </c>
      <c r="E135" s="24">
        <v>869.0</v>
      </c>
      <c r="F135" s="24">
        <v>0.389</v>
      </c>
      <c r="G135" s="6">
        <f t="shared" si="1"/>
        <v>4056.492</v>
      </c>
      <c r="H135" s="24">
        <v>135.0</v>
      </c>
      <c r="I135" s="24">
        <v>305.0</v>
      </c>
      <c r="J135" s="24">
        <v>246.0</v>
      </c>
      <c r="K135" s="24">
        <v>0.389</v>
      </c>
    </row>
    <row r="136" ht="15.75" customHeight="1">
      <c r="A136" s="23" t="s">
        <v>244</v>
      </c>
      <c r="B136" s="23" t="s">
        <v>242</v>
      </c>
      <c r="C136" s="23" t="s">
        <v>52</v>
      </c>
      <c r="D136" s="24">
        <v>1.0</v>
      </c>
      <c r="E136" s="24">
        <v>925.0</v>
      </c>
      <c r="F136" s="24">
        <v>0.4164</v>
      </c>
      <c r="G136" s="6">
        <f t="shared" si="1"/>
        <v>4622.04</v>
      </c>
      <c r="H136" s="24">
        <v>125.0</v>
      </c>
      <c r="I136" s="24">
        <v>288.0</v>
      </c>
      <c r="J136" s="24">
        <v>207.0</v>
      </c>
      <c r="K136" s="24">
        <v>0.4164</v>
      </c>
    </row>
    <row r="137" ht="15.75" customHeight="1">
      <c r="A137" s="23" t="s">
        <v>245</v>
      </c>
      <c r="B137" s="23" t="s">
        <v>242</v>
      </c>
      <c r="C137" s="23" t="s">
        <v>52</v>
      </c>
      <c r="D137" s="24">
        <v>2.0</v>
      </c>
      <c r="E137" s="24">
        <v>1350.0</v>
      </c>
      <c r="F137" s="24">
        <v>0.4849</v>
      </c>
      <c r="G137" s="6">
        <f t="shared" si="1"/>
        <v>7855.38</v>
      </c>
      <c r="H137" s="24">
        <v>119.0</v>
      </c>
      <c r="I137" s="24">
        <v>360.0</v>
      </c>
      <c r="J137" s="24">
        <v>224.0</v>
      </c>
      <c r="K137" s="24">
        <v>0.4849</v>
      </c>
    </row>
    <row r="138" ht="15.75" customHeight="1">
      <c r="A138" s="23" t="s">
        <v>246</v>
      </c>
      <c r="B138" s="23" t="s">
        <v>247</v>
      </c>
      <c r="C138" s="23" t="s">
        <v>43</v>
      </c>
      <c r="D138" s="24">
        <v>1.0</v>
      </c>
      <c r="E138" s="24">
        <v>900.0</v>
      </c>
      <c r="F138" s="24">
        <v>0.5507</v>
      </c>
      <c r="G138" s="6">
        <f t="shared" si="1"/>
        <v>5947.56</v>
      </c>
      <c r="H138" s="24">
        <v>89.0</v>
      </c>
      <c r="I138" s="24">
        <v>177.0</v>
      </c>
      <c r="J138" s="24">
        <v>139.0</v>
      </c>
      <c r="K138" s="24">
        <v>0.5507</v>
      </c>
    </row>
    <row r="139" ht="15.75" customHeight="1">
      <c r="A139" s="23" t="s">
        <v>248</v>
      </c>
      <c r="B139" s="23" t="s">
        <v>247</v>
      </c>
      <c r="C139" s="23" t="s">
        <v>43</v>
      </c>
      <c r="D139" s="24">
        <v>2.0</v>
      </c>
      <c r="E139" s="24">
        <v>1325.0</v>
      </c>
      <c r="F139" s="24">
        <v>0.2932</v>
      </c>
      <c r="G139" s="6">
        <f t="shared" si="1"/>
        <v>4661.88</v>
      </c>
      <c r="H139" s="24">
        <v>161.0</v>
      </c>
      <c r="I139" s="24">
        <v>319.0</v>
      </c>
      <c r="J139" s="24">
        <v>283.0</v>
      </c>
      <c r="K139" s="24">
        <v>0.2932</v>
      </c>
    </row>
    <row r="140" ht="15.75" customHeight="1">
      <c r="A140" s="23" t="s">
        <v>249</v>
      </c>
      <c r="B140" s="23" t="s">
        <v>247</v>
      </c>
      <c r="C140" s="23" t="s">
        <v>52</v>
      </c>
      <c r="D140" s="24">
        <v>1.0</v>
      </c>
      <c r="E140" s="24">
        <v>975.0</v>
      </c>
      <c r="F140" s="24">
        <v>0.5014</v>
      </c>
      <c r="G140" s="6">
        <f t="shared" si="1"/>
        <v>5866.38</v>
      </c>
      <c r="H140" s="24">
        <v>145.0</v>
      </c>
      <c r="I140" s="24">
        <v>300.0</v>
      </c>
      <c r="J140" s="24">
        <v>192.0</v>
      </c>
      <c r="K140" s="24">
        <v>0.5014</v>
      </c>
    </row>
    <row r="141" ht="15.75" customHeight="1">
      <c r="A141" s="23" t="s">
        <v>250</v>
      </c>
      <c r="B141" s="23" t="s">
        <v>247</v>
      </c>
      <c r="C141" s="23" t="s">
        <v>52</v>
      </c>
      <c r="D141" s="24">
        <v>2.0</v>
      </c>
      <c r="E141" s="24">
        <v>1550.0</v>
      </c>
      <c r="F141" s="24">
        <v>0.3014</v>
      </c>
      <c r="G141" s="6">
        <f t="shared" si="1"/>
        <v>5606.04</v>
      </c>
      <c r="H141" s="24">
        <v>185.0</v>
      </c>
      <c r="I141" s="24">
        <v>376.0</v>
      </c>
      <c r="J141" s="24">
        <v>307.0</v>
      </c>
      <c r="K141" s="24">
        <v>0.3014</v>
      </c>
    </row>
    <row r="142" ht="15.75" customHeight="1">
      <c r="A142" s="23" t="s">
        <v>251</v>
      </c>
      <c r="B142" s="23" t="s">
        <v>252</v>
      </c>
      <c r="C142" s="23" t="s">
        <v>52</v>
      </c>
      <c r="D142" s="24">
        <v>1.0</v>
      </c>
      <c r="E142" s="24">
        <v>1400.0</v>
      </c>
      <c r="F142" s="24">
        <v>0.4986</v>
      </c>
      <c r="G142" s="6">
        <f t="shared" si="1"/>
        <v>8376.48</v>
      </c>
      <c r="H142" s="24">
        <v>135.0</v>
      </c>
      <c r="I142" s="24">
        <v>287.0</v>
      </c>
      <c r="J142" s="24">
        <v>232.0</v>
      </c>
      <c r="K142" s="24">
        <v>0.4986</v>
      </c>
    </row>
    <row r="143" ht="15.75" customHeight="1">
      <c r="A143" s="23" t="s">
        <v>253</v>
      </c>
      <c r="B143" s="23" t="s">
        <v>252</v>
      </c>
      <c r="C143" s="23" t="s">
        <v>52</v>
      </c>
      <c r="D143" s="24">
        <v>2.0</v>
      </c>
      <c r="E143" s="24">
        <v>1995.0</v>
      </c>
      <c r="F143" s="24">
        <v>0.6384</v>
      </c>
      <c r="G143" s="6">
        <f t="shared" si="1"/>
        <v>15283.296</v>
      </c>
      <c r="H143" s="24">
        <v>224.0</v>
      </c>
      <c r="I143" s="24">
        <v>331.0</v>
      </c>
      <c r="J143" s="24">
        <v>292.0</v>
      </c>
      <c r="K143" s="24">
        <v>0.6384</v>
      </c>
    </row>
    <row r="144" ht="15.75" customHeight="1">
      <c r="A144" s="23" t="s">
        <v>254</v>
      </c>
      <c r="B144" s="23" t="s">
        <v>255</v>
      </c>
      <c r="C144" s="23" t="s">
        <v>43</v>
      </c>
      <c r="D144" s="24">
        <v>1.0</v>
      </c>
      <c r="E144" s="24">
        <v>760.0</v>
      </c>
      <c r="F144" s="24">
        <v>0.2904</v>
      </c>
      <c r="G144" s="6">
        <f t="shared" si="1"/>
        <v>2648.448</v>
      </c>
      <c r="H144" s="24">
        <v>100.0</v>
      </c>
      <c r="I144" s="24">
        <v>195.0</v>
      </c>
      <c r="J144" s="24">
        <v>169.0</v>
      </c>
      <c r="K144" s="24">
        <v>0.2904</v>
      </c>
    </row>
    <row r="145" ht="15.75" customHeight="1">
      <c r="A145" s="23" t="s">
        <v>256</v>
      </c>
      <c r="B145" s="23" t="s">
        <v>255</v>
      </c>
      <c r="C145" s="23" t="s">
        <v>43</v>
      </c>
      <c r="D145" s="24">
        <v>2.0</v>
      </c>
      <c r="E145" s="24">
        <v>965.0</v>
      </c>
      <c r="F145" s="24">
        <v>0.5397</v>
      </c>
      <c r="G145" s="6">
        <f t="shared" si="1"/>
        <v>6249.726</v>
      </c>
      <c r="H145" s="24">
        <v>135.0</v>
      </c>
      <c r="I145" s="24">
        <v>284.0</v>
      </c>
      <c r="J145" s="24">
        <v>189.0</v>
      </c>
      <c r="K145" s="24">
        <v>0.5397</v>
      </c>
    </row>
    <row r="146" ht="15.75" customHeight="1">
      <c r="A146" s="23" t="s">
        <v>257</v>
      </c>
      <c r="B146" s="23" t="s">
        <v>255</v>
      </c>
      <c r="C146" s="23" t="s">
        <v>52</v>
      </c>
      <c r="D146" s="24">
        <v>1.0</v>
      </c>
      <c r="E146" s="24">
        <v>1185.0</v>
      </c>
      <c r="F146" s="24">
        <v>0.2795</v>
      </c>
      <c r="G146" s="6">
        <f t="shared" si="1"/>
        <v>3974.49</v>
      </c>
      <c r="H146" s="24">
        <v>157.0</v>
      </c>
      <c r="I146" s="24">
        <v>320.0</v>
      </c>
      <c r="J146" s="24">
        <v>289.0</v>
      </c>
      <c r="K146" s="24">
        <v>0.2795</v>
      </c>
    </row>
    <row r="147" ht="15.75" customHeight="1">
      <c r="A147" s="23" t="s">
        <v>258</v>
      </c>
      <c r="B147" s="23" t="s">
        <v>255</v>
      </c>
      <c r="C147" s="23" t="s">
        <v>52</v>
      </c>
      <c r="D147" s="24">
        <v>2.0</v>
      </c>
      <c r="E147" s="24">
        <v>1340.0</v>
      </c>
      <c r="F147" s="24">
        <v>0.389</v>
      </c>
      <c r="G147" s="6">
        <f t="shared" si="1"/>
        <v>6255.12</v>
      </c>
      <c r="H147" s="24">
        <v>135.0</v>
      </c>
      <c r="I147" s="24">
        <v>347.0</v>
      </c>
      <c r="J147" s="24">
        <v>278.0</v>
      </c>
      <c r="K147" s="24">
        <v>0.389</v>
      </c>
    </row>
    <row r="148" ht="15.75" customHeight="1">
      <c r="A148" s="23" t="s">
        <v>259</v>
      </c>
      <c r="B148" s="23" t="s">
        <v>260</v>
      </c>
      <c r="C148" s="23" t="s">
        <v>43</v>
      </c>
      <c r="D148" s="24">
        <v>1.0</v>
      </c>
      <c r="E148" s="24">
        <v>1150.0</v>
      </c>
      <c r="F148" s="24">
        <v>0.5753</v>
      </c>
      <c r="G148" s="6">
        <f t="shared" si="1"/>
        <v>7939.14</v>
      </c>
      <c r="H148" s="24">
        <v>80.0</v>
      </c>
      <c r="I148" s="24">
        <v>267.0</v>
      </c>
      <c r="J148" s="24">
        <v>183.0</v>
      </c>
      <c r="K148" s="24">
        <v>0.5753</v>
      </c>
    </row>
    <row r="149" ht="15.75" customHeight="1">
      <c r="A149" s="23" t="s">
        <v>261</v>
      </c>
      <c r="B149" s="23" t="s">
        <v>260</v>
      </c>
      <c r="C149" s="23" t="s">
        <v>43</v>
      </c>
      <c r="D149" s="24">
        <v>2.0</v>
      </c>
      <c r="E149" s="24">
        <v>2000.0</v>
      </c>
      <c r="F149" s="24">
        <v>0.3123</v>
      </c>
      <c r="G149" s="6">
        <f t="shared" si="1"/>
        <v>7495.2</v>
      </c>
      <c r="H149" s="24">
        <v>160.0</v>
      </c>
      <c r="I149" s="24">
        <v>323.0</v>
      </c>
      <c r="J149" s="24">
        <v>237.0</v>
      </c>
      <c r="K149" s="24">
        <v>0.3123</v>
      </c>
    </row>
    <row r="150" ht="15.75" customHeight="1">
      <c r="A150" s="23" t="s">
        <v>262</v>
      </c>
      <c r="B150" s="23" t="s">
        <v>260</v>
      </c>
      <c r="C150" s="23" t="s">
        <v>52</v>
      </c>
      <c r="D150" s="24">
        <v>1.0</v>
      </c>
      <c r="E150" s="24">
        <v>1600.0</v>
      </c>
      <c r="F150" s="24">
        <v>0.4521</v>
      </c>
      <c r="G150" s="6">
        <f t="shared" si="1"/>
        <v>8680.32</v>
      </c>
      <c r="H150" s="24">
        <v>225.0</v>
      </c>
      <c r="I150" s="24">
        <v>406.0</v>
      </c>
      <c r="J150" s="24">
        <v>297.0</v>
      </c>
      <c r="K150" s="24">
        <v>0.4521</v>
      </c>
    </row>
    <row r="151" ht="15.75" customHeight="1">
      <c r="A151" s="23" t="s">
        <v>263</v>
      </c>
      <c r="B151" s="23" t="s">
        <v>260</v>
      </c>
      <c r="C151" s="23" t="s">
        <v>52</v>
      </c>
      <c r="D151" s="24">
        <v>2.0</v>
      </c>
      <c r="E151" s="24">
        <v>2150.0</v>
      </c>
      <c r="F151" s="24">
        <v>0.5315</v>
      </c>
      <c r="G151" s="6">
        <f t="shared" si="1"/>
        <v>13712.7</v>
      </c>
      <c r="H151" s="24">
        <v>170.0</v>
      </c>
      <c r="I151" s="24">
        <v>447.0</v>
      </c>
      <c r="J151" s="24">
        <v>360.0</v>
      </c>
      <c r="K151" s="24">
        <v>0.5315</v>
      </c>
    </row>
    <row r="152" ht="15.75" customHeight="1">
      <c r="A152" s="23" t="s">
        <v>264</v>
      </c>
      <c r="B152" s="23" t="s">
        <v>42</v>
      </c>
      <c r="C152" s="23" t="s">
        <v>52</v>
      </c>
      <c r="D152" s="24">
        <v>2.0</v>
      </c>
      <c r="E152" s="24">
        <v>2000.0</v>
      </c>
      <c r="F152" s="24">
        <v>0.3123</v>
      </c>
      <c r="G152" s="6">
        <f t="shared" si="1"/>
        <v>7495.2</v>
      </c>
      <c r="H152" s="24">
        <v>97.0</v>
      </c>
      <c r="I152" s="24">
        <v>240.0</v>
      </c>
      <c r="J152" s="24">
        <v>199.0</v>
      </c>
      <c r="K152" s="24">
        <v>0.3123</v>
      </c>
    </row>
    <row r="153" ht="15.75" customHeight="1">
      <c r="A153" s="23" t="s">
        <v>265</v>
      </c>
      <c r="B153" s="23" t="s">
        <v>266</v>
      </c>
      <c r="C153" s="23" t="s">
        <v>52</v>
      </c>
      <c r="D153" s="24">
        <v>2.0</v>
      </c>
      <c r="E153" s="24">
        <v>2750.0</v>
      </c>
      <c r="F153" s="24">
        <v>0.6</v>
      </c>
      <c r="G153" s="6">
        <f t="shared" si="1"/>
        <v>19800</v>
      </c>
      <c r="H153" s="24">
        <v>188.0</v>
      </c>
      <c r="I153" s="24">
        <v>810.0</v>
      </c>
      <c r="J153" s="24">
        <v>538.0</v>
      </c>
      <c r="K153" s="24">
        <v>0.6</v>
      </c>
    </row>
    <row r="154" ht="15.75" customHeight="1">
      <c r="A154" s="23" t="s">
        <v>267</v>
      </c>
      <c r="B154" s="23" t="s">
        <v>266</v>
      </c>
      <c r="C154" s="23" t="s">
        <v>43</v>
      </c>
      <c r="D154" s="24">
        <v>1.0</v>
      </c>
      <c r="E154" s="24">
        <v>1800.0</v>
      </c>
      <c r="F154" s="24">
        <v>0.2329</v>
      </c>
      <c r="G154" s="6">
        <f t="shared" si="1"/>
        <v>5030.64</v>
      </c>
      <c r="H154" s="24">
        <v>89.0</v>
      </c>
      <c r="I154" s="24">
        <v>390.0</v>
      </c>
      <c r="J154" s="24">
        <v>288.0</v>
      </c>
      <c r="K154" s="24">
        <v>0.2329</v>
      </c>
    </row>
    <row r="155" ht="15.75" customHeight="1">
      <c r="A155" s="23" t="s">
        <v>268</v>
      </c>
      <c r="B155" s="23" t="s">
        <v>269</v>
      </c>
      <c r="C155" s="23" t="s">
        <v>43</v>
      </c>
      <c r="D155" s="24">
        <v>2.0</v>
      </c>
      <c r="E155" s="24">
        <v>3000.0</v>
      </c>
      <c r="F155" s="24">
        <v>0.4082</v>
      </c>
      <c r="G155" s="6">
        <f t="shared" si="1"/>
        <v>14695.2</v>
      </c>
      <c r="H155" s="24">
        <v>193.0</v>
      </c>
      <c r="I155" s="24">
        <v>648.0</v>
      </c>
      <c r="J155" s="24">
        <v>415.0</v>
      </c>
      <c r="K155" s="24">
        <v>0.4082</v>
      </c>
    </row>
    <row r="156" ht="15.75" customHeight="1">
      <c r="A156" s="23" t="s">
        <v>270</v>
      </c>
      <c r="B156" s="23" t="s">
        <v>269</v>
      </c>
      <c r="C156" s="23" t="s">
        <v>52</v>
      </c>
      <c r="D156" s="24">
        <v>1.0</v>
      </c>
      <c r="E156" s="24">
        <v>2000.0</v>
      </c>
      <c r="F156" s="24">
        <v>0.326</v>
      </c>
      <c r="G156" s="6">
        <f t="shared" si="1"/>
        <v>7824</v>
      </c>
      <c r="H156" s="24">
        <v>193.0</v>
      </c>
      <c r="I156" s="24">
        <v>600.0</v>
      </c>
      <c r="J156" s="24">
        <v>387.0</v>
      </c>
      <c r="K156" s="24">
        <v>0.326</v>
      </c>
    </row>
    <row r="157" ht="15.75" customHeight="1">
      <c r="A157" s="23" t="s">
        <v>271</v>
      </c>
      <c r="B157" s="23" t="s">
        <v>269</v>
      </c>
      <c r="C157" s="23" t="s">
        <v>52</v>
      </c>
      <c r="D157" s="24">
        <v>2.0</v>
      </c>
      <c r="E157" s="24">
        <v>2950.0</v>
      </c>
      <c r="F157" s="24">
        <v>0.389</v>
      </c>
      <c r="G157" s="6">
        <f t="shared" si="1"/>
        <v>13770.6</v>
      </c>
      <c r="H157" s="24">
        <v>192.0</v>
      </c>
      <c r="I157" s="24">
        <v>829.0</v>
      </c>
      <c r="J157" s="24">
        <v>575.0</v>
      </c>
      <c r="K157" s="24">
        <v>0.389</v>
      </c>
    </row>
    <row r="158" ht="15.75" customHeight="1">
      <c r="A158" s="23" t="s">
        <v>272</v>
      </c>
      <c r="B158" s="23" t="s">
        <v>273</v>
      </c>
      <c r="C158" s="23" t="s">
        <v>52</v>
      </c>
      <c r="D158" s="24">
        <v>2.0</v>
      </c>
      <c r="E158" s="24">
        <v>3000.0</v>
      </c>
      <c r="F158" s="24">
        <v>0.2932</v>
      </c>
      <c r="G158" s="6">
        <f t="shared" si="1"/>
        <v>10555.2</v>
      </c>
      <c r="H158" s="24">
        <v>195.0</v>
      </c>
      <c r="I158" s="24">
        <v>752.0</v>
      </c>
      <c r="J158" s="24">
        <v>620.0</v>
      </c>
      <c r="K158" s="24">
        <v>0.2932</v>
      </c>
    </row>
    <row r="159" ht="15.75" customHeight="1">
      <c r="A159" s="23" t="s">
        <v>274</v>
      </c>
      <c r="B159" s="23" t="s">
        <v>273</v>
      </c>
      <c r="C159" s="23" t="s">
        <v>43</v>
      </c>
      <c r="D159" s="24">
        <v>1.0</v>
      </c>
      <c r="E159" s="24">
        <v>3000.0</v>
      </c>
      <c r="F159" s="24">
        <v>0.6411</v>
      </c>
      <c r="G159" s="6">
        <f t="shared" si="1"/>
        <v>23079.6</v>
      </c>
      <c r="H159" s="24">
        <v>80.0</v>
      </c>
      <c r="I159" s="24">
        <v>469.0</v>
      </c>
      <c r="J159" s="24">
        <v>235.0</v>
      </c>
      <c r="K159" s="24">
        <v>0.6411</v>
      </c>
    </row>
    <row r="160" ht="15.75" customHeight="1">
      <c r="A160" s="23" t="s">
        <v>275</v>
      </c>
      <c r="B160" s="23" t="s">
        <v>276</v>
      </c>
      <c r="C160" s="23" t="s">
        <v>43</v>
      </c>
      <c r="D160" s="24">
        <v>2.0</v>
      </c>
      <c r="E160" s="24">
        <v>3900.0</v>
      </c>
      <c r="F160" s="24">
        <v>0.5041</v>
      </c>
      <c r="G160" s="6">
        <f t="shared" si="1"/>
        <v>23591.88</v>
      </c>
      <c r="H160" s="24">
        <v>116.0</v>
      </c>
      <c r="I160" s="24">
        <v>361.0</v>
      </c>
      <c r="J160" s="24">
        <v>284.0</v>
      </c>
      <c r="K160" s="24">
        <v>0.5041</v>
      </c>
    </row>
    <row r="161" ht="15.75" customHeight="1">
      <c r="A161" s="23" t="s">
        <v>277</v>
      </c>
      <c r="B161" s="23" t="s">
        <v>276</v>
      </c>
      <c r="C161" s="23" t="s">
        <v>52</v>
      </c>
      <c r="D161" s="24">
        <v>1.0</v>
      </c>
      <c r="E161" s="24">
        <v>2800.0</v>
      </c>
      <c r="F161" s="24">
        <v>0.4027</v>
      </c>
      <c r="G161" s="6">
        <f t="shared" si="1"/>
        <v>13530.72</v>
      </c>
      <c r="H161" s="24">
        <v>102.0</v>
      </c>
      <c r="I161" s="24">
        <v>799.0</v>
      </c>
      <c r="J161" s="24">
        <v>355.0</v>
      </c>
      <c r="K161" s="24">
        <v>0.4027</v>
      </c>
    </row>
    <row r="162" ht="15.75" customHeight="1">
      <c r="A162" s="23" t="s">
        <v>278</v>
      </c>
      <c r="B162" s="23" t="s">
        <v>276</v>
      </c>
      <c r="C162" s="23" t="s">
        <v>52</v>
      </c>
      <c r="D162" s="24">
        <v>2.0</v>
      </c>
      <c r="E162" s="24">
        <v>3500.0</v>
      </c>
      <c r="F162" s="24">
        <v>0.5068</v>
      </c>
      <c r="G162" s="6">
        <f t="shared" si="1"/>
        <v>21285.6</v>
      </c>
      <c r="H162" s="24">
        <v>188.0</v>
      </c>
      <c r="I162" s="24">
        <v>724.0</v>
      </c>
      <c r="J162" s="24">
        <v>436.0</v>
      </c>
      <c r="K162" s="24">
        <v>0.5068</v>
      </c>
    </row>
    <row r="163" ht="15.75" customHeight="1">
      <c r="A163" s="23" t="s">
        <v>279</v>
      </c>
      <c r="B163" s="23" t="s">
        <v>269</v>
      </c>
      <c r="C163" s="23" t="s">
        <v>43</v>
      </c>
      <c r="D163" s="24">
        <v>1.0</v>
      </c>
      <c r="E163" s="24">
        <v>1700.0</v>
      </c>
      <c r="F163" s="24">
        <v>0.5205</v>
      </c>
      <c r="G163" s="6">
        <f t="shared" si="1"/>
        <v>10618.2</v>
      </c>
      <c r="H163" s="24">
        <v>98.0</v>
      </c>
      <c r="I163" s="24">
        <v>432.0</v>
      </c>
      <c r="J163" s="24">
        <v>228.0</v>
      </c>
      <c r="K163" s="24">
        <v>0.5205</v>
      </c>
    </row>
    <row r="164" ht="15.75" customHeight="1">
      <c r="A164" s="23" t="s">
        <v>280</v>
      </c>
      <c r="B164" s="23" t="s">
        <v>276</v>
      </c>
      <c r="C164" s="23" t="s">
        <v>43</v>
      </c>
      <c r="D164" s="24">
        <v>1.0</v>
      </c>
      <c r="E164" s="24">
        <v>2600.0</v>
      </c>
      <c r="F164" s="24">
        <v>0.3699</v>
      </c>
      <c r="G164" s="6">
        <f t="shared" si="1"/>
        <v>11540.88</v>
      </c>
      <c r="H164" s="24">
        <v>69.0</v>
      </c>
      <c r="I164" s="24">
        <v>406.0</v>
      </c>
      <c r="J164" s="24">
        <v>250.0</v>
      </c>
      <c r="K164" s="24">
        <v>0.3699</v>
      </c>
    </row>
    <row r="165" ht="15.75" customHeight="1">
      <c r="A165" s="23" t="s">
        <v>281</v>
      </c>
      <c r="B165" s="23" t="s">
        <v>282</v>
      </c>
      <c r="C165" s="23" t="s">
        <v>43</v>
      </c>
      <c r="D165" s="24">
        <v>2.0</v>
      </c>
      <c r="E165" s="24">
        <v>2695.0</v>
      </c>
      <c r="F165" s="24">
        <v>0.2356</v>
      </c>
      <c r="G165" s="6">
        <f t="shared" si="1"/>
        <v>7619.304</v>
      </c>
      <c r="H165" s="24">
        <v>265.0</v>
      </c>
      <c r="I165" s="24">
        <v>534.0</v>
      </c>
      <c r="J165" s="24">
        <v>443.0</v>
      </c>
      <c r="K165" s="24">
        <v>0.2356</v>
      </c>
    </row>
    <row r="166" ht="15.75" customHeight="1">
      <c r="A166" s="23" t="s">
        <v>283</v>
      </c>
      <c r="B166" s="23" t="s">
        <v>282</v>
      </c>
      <c r="C166" s="23" t="s">
        <v>52</v>
      </c>
      <c r="D166" s="24">
        <v>1.0</v>
      </c>
      <c r="E166" s="24">
        <v>3000.0</v>
      </c>
      <c r="F166" s="24">
        <v>0.5808</v>
      </c>
      <c r="G166" s="6">
        <f t="shared" si="1"/>
        <v>20908.8</v>
      </c>
      <c r="H166" s="24">
        <v>158.0</v>
      </c>
      <c r="I166" s="24">
        <v>706.0</v>
      </c>
      <c r="J166" s="24">
        <v>343.0</v>
      </c>
      <c r="K166" s="24">
        <v>0.5808</v>
      </c>
    </row>
    <row r="167" ht="15.75" customHeight="1">
      <c r="A167" s="23" t="s">
        <v>284</v>
      </c>
      <c r="B167" s="23" t="s">
        <v>282</v>
      </c>
      <c r="C167" s="23" t="s">
        <v>52</v>
      </c>
      <c r="D167" s="24">
        <v>2.0</v>
      </c>
      <c r="E167" s="24">
        <v>4000.0</v>
      </c>
      <c r="F167" s="24">
        <v>0.0192</v>
      </c>
      <c r="G167" s="6">
        <f t="shared" si="1"/>
        <v>921.6</v>
      </c>
      <c r="H167" s="24">
        <v>306.0</v>
      </c>
      <c r="I167" s="24">
        <v>781.0</v>
      </c>
      <c r="J167" s="24">
        <v>739.0</v>
      </c>
      <c r="K167" s="24">
        <v>0.0192</v>
      </c>
    </row>
    <row r="168" ht="15.75" customHeight="1">
      <c r="A168" s="23" t="s">
        <v>285</v>
      </c>
      <c r="B168" s="23" t="s">
        <v>282</v>
      </c>
      <c r="C168" s="23" t="s">
        <v>43</v>
      </c>
      <c r="D168" s="24">
        <v>1.0</v>
      </c>
      <c r="E168" s="24">
        <v>2295.0</v>
      </c>
      <c r="F168" s="24">
        <v>0.4685</v>
      </c>
      <c r="G168" s="6">
        <f t="shared" si="1"/>
        <v>12902.49</v>
      </c>
      <c r="H168" s="24">
        <v>100.0</v>
      </c>
      <c r="I168" s="24">
        <v>469.0</v>
      </c>
      <c r="J168" s="24">
        <v>270.0</v>
      </c>
      <c r="K168" s="24">
        <v>0.4685</v>
      </c>
    </row>
    <row r="169" ht="15.75" customHeight="1">
      <c r="A169" s="23" t="s">
        <v>286</v>
      </c>
      <c r="B169" s="23" t="s">
        <v>287</v>
      </c>
      <c r="C169" s="23" t="s">
        <v>43</v>
      </c>
      <c r="D169" s="24">
        <v>2.0</v>
      </c>
      <c r="E169" s="24">
        <v>3000.0</v>
      </c>
      <c r="F169" s="24">
        <v>0.3425</v>
      </c>
      <c r="G169" s="6">
        <f t="shared" si="1"/>
        <v>12330</v>
      </c>
      <c r="H169" s="24">
        <v>270.0</v>
      </c>
      <c r="I169" s="24">
        <v>543.0</v>
      </c>
      <c r="J169" s="24">
        <v>424.0</v>
      </c>
      <c r="K169" s="24">
        <v>0.3425</v>
      </c>
    </row>
    <row r="170" ht="15.75" customHeight="1">
      <c r="A170" s="23" t="s">
        <v>288</v>
      </c>
      <c r="B170" s="23" t="s">
        <v>287</v>
      </c>
      <c r="C170" s="23" t="s">
        <v>52</v>
      </c>
      <c r="D170" s="24">
        <v>1.0</v>
      </c>
      <c r="E170" s="24">
        <v>3300.0</v>
      </c>
      <c r="F170" s="24">
        <v>0.2712</v>
      </c>
      <c r="G170" s="6">
        <f t="shared" si="1"/>
        <v>10739.52</v>
      </c>
      <c r="H170" s="24">
        <v>283.0</v>
      </c>
      <c r="I170" s="24">
        <v>1261.0</v>
      </c>
      <c r="J170" s="24">
        <v>980.0</v>
      </c>
      <c r="K170" s="24">
        <v>0.2712</v>
      </c>
    </row>
    <row r="171" ht="15.75" customHeight="1">
      <c r="A171" s="23" t="s">
        <v>289</v>
      </c>
      <c r="B171" s="23" t="s">
        <v>290</v>
      </c>
      <c r="C171" s="23" t="s">
        <v>43</v>
      </c>
      <c r="D171" s="24">
        <v>1.0</v>
      </c>
      <c r="E171" s="24">
        <v>3000.0</v>
      </c>
      <c r="F171" s="24">
        <v>0.463</v>
      </c>
      <c r="G171" s="6">
        <f t="shared" si="1"/>
        <v>16668</v>
      </c>
      <c r="H171" s="24">
        <v>87.0</v>
      </c>
      <c r="I171" s="24">
        <v>512.0</v>
      </c>
      <c r="J171" s="24">
        <v>337.0</v>
      </c>
      <c r="K171" s="24">
        <v>0.463</v>
      </c>
    </row>
    <row r="172" ht="15.75" customHeight="1">
      <c r="A172" s="23" t="s">
        <v>291</v>
      </c>
      <c r="B172" s="23" t="s">
        <v>290</v>
      </c>
      <c r="C172" s="23" t="s">
        <v>43</v>
      </c>
      <c r="D172" s="24">
        <v>2.0</v>
      </c>
      <c r="E172" s="24">
        <v>3200.0</v>
      </c>
      <c r="F172" s="24">
        <v>0.6795</v>
      </c>
      <c r="G172" s="6">
        <f t="shared" si="1"/>
        <v>26092.8</v>
      </c>
      <c r="H172" s="24">
        <v>154.0</v>
      </c>
      <c r="I172" s="24">
        <v>480.0</v>
      </c>
      <c r="J172" s="24">
        <v>154.0</v>
      </c>
      <c r="K172" s="24">
        <v>0.6795</v>
      </c>
    </row>
    <row r="173" ht="15.75" customHeight="1">
      <c r="A173" s="23" t="s">
        <v>292</v>
      </c>
      <c r="B173" s="23" t="s">
        <v>293</v>
      </c>
      <c r="C173" s="23" t="s">
        <v>43</v>
      </c>
      <c r="D173" s="24">
        <v>2.0</v>
      </c>
      <c r="E173" s="24">
        <v>4500.0</v>
      </c>
      <c r="F173" s="24">
        <v>0.6822</v>
      </c>
      <c r="G173" s="6">
        <f t="shared" si="1"/>
        <v>36838.8</v>
      </c>
      <c r="H173" s="24">
        <v>273.0</v>
      </c>
      <c r="I173" s="24">
        <v>853.0</v>
      </c>
      <c r="J173" s="24">
        <v>432.0</v>
      </c>
      <c r="K173" s="24">
        <v>0.6822</v>
      </c>
    </row>
    <row r="174" ht="15.75" customHeight="1">
      <c r="A174" s="23" t="s">
        <v>294</v>
      </c>
      <c r="B174" s="23" t="s">
        <v>42</v>
      </c>
      <c r="C174" s="23" t="s">
        <v>43</v>
      </c>
      <c r="D174" s="24">
        <v>1.0</v>
      </c>
      <c r="E174" s="24">
        <v>800.0</v>
      </c>
      <c r="F174" s="24">
        <v>0.5699</v>
      </c>
      <c r="G174" s="6">
        <f t="shared" si="1"/>
        <v>5471.04</v>
      </c>
      <c r="H174" s="24">
        <v>53.0</v>
      </c>
      <c r="I174" s="24">
        <v>188.0</v>
      </c>
      <c r="J174" s="24">
        <v>104.0</v>
      </c>
      <c r="K174" s="24">
        <v>0.5699</v>
      </c>
    </row>
    <row r="175" ht="15.75" customHeight="1">
      <c r="A175" s="23" t="s">
        <v>295</v>
      </c>
      <c r="B175" s="23" t="s">
        <v>293</v>
      </c>
      <c r="C175" s="23" t="s">
        <v>52</v>
      </c>
      <c r="D175" s="24">
        <v>1.0</v>
      </c>
      <c r="E175" s="24">
        <v>4500.0</v>
      </c>
      <c r="F175" s="24">
        <v>0.8685</v>
      </c>
      <c r="G175" s="6">
        <f t="shared" si="1"/>
        <v>46899</v>
      </c>
      <c r="H175" s="24">
        <v>103.0</v>
      </c>
      <c r="I175" s="24">
        <v>807.0</v>
      </c>
      <c r="J175" s="24">
        <v>200.0</v>
      </c>
      <c r="K175" s="24">
        <v>0.8685</v>
      </c>
    </row>
    <row r="176" ht="15.75" customHeight="1">
      <c r="A176" s="23" t="s">
        <v>296</v>
      </c>
      <c r="B176" s="23" t="s">
        <v>293</v>
      </c>
      <c r="C176" s="23" t="s">
        <v>52</v>
      </c>
      <c r="D176" s="24">
        <v>2.0</v>
      </c>
      <c r="E176" s="24">
        <v>5500.0</v>
      </c>
      <c r="F176" s="24">
        <v>0.5233</v>
      </c>
      <c r="G176" s="6">
        <f t="shared" si="1"/>
        <v>34537.8</v>
      </c>
      <c r="H176" s="24">
        <v>200.0</v>
      </c>
      <c r="I176" s="24">
        <v>770.0</v>
      </c>
      <c r="J176" s="24">
        <v>428.0</v>
      </c>
      <c r="K176" s="24">
        <v>0.5233</v>
      </c>
    </row>
    <row r="177" ht="15.75" customHeight="1">
      <c r="A177" s="23" t="s">
        <v>297</v>
      </c>
      <c r="B177" s="23" t="s">
        <v>293</v>
      </c>
      <c r="C177" s="23" t="s">
        <v>43</v>
      </c>
      <c r="D177" s="24">
        <v>1.0</v>
      </c>
      <c r="E177" s="24">
        <v>3500.0</v>
      </c>
      <c r="F177" s="24">
        <v>0.4603</v>
      </c>
      <c r="G177" s="6">
        <f t="shared" si="1"/>
        <v>19332.6</v>
      </c>
      <c r="H177" s="24">
        <v>151.0</v>
      </c>
      <c r="I177" s="24">
        <v>890.0</v>
      </c>
      <c r="J177" s="24">
        <v>576.0</v>
      </c>
      <c r="K177" s="24">
        <v>0.4603</v>
      </c>
    </row>
    <row r="178" ht="15.75" customHeight="1">
      <c r="A178" s="23" t="s">
        <v>298</v>
      </c>
      <c r="B178" s="23" t="s">
        <v>229</v>
      </c>
      <c r="C178" s="23" t="s">
        <v>52</v>
      </c>
      <c r="D178" s="24">
        <v>1.0</v>
      </c>
      <c r="E178" s="24">
        <v>2700.0</v>
      </c>
      <c r="F178" s="24">
        <v>0.5123</v>
      </c>
      <c r="G178" s="6">
        <f t="shared" si="1"/>
        <v>16598.52</v>
      </c>
      <c r="H178" s="24">
        <v>202.0</v>
      </c>
      <c r="I178" s="24">
        <v>629.0</v>
      </c>
      <c r="J178" s="24">
        <v>389.0</v>
      </c>
      <c r="K178" s="24">
        <v>0.5123</v>
      </c>
    </row>
    <row r="179" ht="15.75" customHeight="1">
      <c r="A179" s="23" t="s">
        <v>299</v>
      </c>
      <c r="B179" s="23" t="s">
        <v>229</v>
      </c>
      <c r="C179" s="23" t="s">
        <v>52</v>
      </c>
      <c r="D179" s="24">
        <v>2.0</v>
      </c>
      <c r="E179" s="24">
        <v>3200.0</v>
      </c>
      <c r="F179" s="24">
        <v>0.8164</v>
      </c>
      <c r="G179" s="6">
        <f t="shared" si="1"/>
        <v>31349.76</v>
      </c>
      <c r="H179" s="24">
        <v>195.0</v>
      </c>
      <c r="I179" s="24">
        <v>844.0</v>
      </c>
      <c r="J179" s="24">
        <v>325.0</v>
      </c>
      <c r="K179" s="24">
        <v>0.8164</v>
      </c>
    </row>
    <row r="180" ht="15.75" customHeight="1">
      <c r="A180" s="23" t="s">
        <v>300</v>
      </c>
      <c r="B180" s="23" t="s">
        <v>229</v>
      </c>
      <c r="C180" s="23" t="s">
        <v>43</v>
      </c>
      <c r="D180" s="24">
        <v>1.0</v>
      </c>
      <c r="E180" s="24">
        <v>1700.0</v>
      </c>
      <c r="F180" s="24">
        <v>0.6767</v>
      </c>
      <c r="G180" s="6">
        <f t="shared" si="1"/>
        <v>13804.68</v>
      </c>
      <c r="H180" s="24">
        <v>98.0</v>
      </c>
      <c r="I180" s="24">
        <v>430.0</v>
      </c>
      <c r="J180" s="24">
        <v>239.0</v>
      </c>
      <c r="K180" s="24">
        <v>0.6767</v>
      </c>
    </row>
    <row r="181" ht="15.75" customHeight="1">
      <c r="A181" s="23" t="s">
        <v>301</v>
      </c>
      <c r="B181" s="23" t="s">
        <v>302</v>
      </c>
      <c r="C181" s="23" t="s">
        <v>43</v>
      </c>
      <c r="D181" s="24">
        <v>1.0</v>
      </c>
      <c r="E181" s="24">
        <v>1600.0</v>
      </c>
      <c r="F181" s="24">
        <v>0.5397</v>
      </c>
      <c r="G181" s="6">
        <f t="shared" si="1"/>
        <v>10362.24</v>
      </c>
      <c r="H181" s="24">
        <v>94.0</v>
      </c>
      <c r="I181" s="24">
        <v>411.0</v>
      </c>
      <c r="J181" s="24">
        <v>209.0</v>
      </c>
      <c r="K181" s="24">
        <v>0.5397</v>
      </c>
    </row>
    <row r="182" ht="15.75" customHeight="1">
      <c r="A182" s="23" t="s">
        <v>303</v>
      </c>
      <c r="B182" s="23" t="s">
        <v>302</v>
      </c>
      <c r="C182" s="23" t="s">
        <v>43</v>
      </c>
      <c r="D182" s="24">
        <v>2.0</v>
      </c>
      <c r="E182" s="24">
        <v>2100.0</v>
      </c>
      <c r="F182" s="24">
        <v>0.4027</v>
      </c>
      <c r="G182" s="6">
        <f t="shared" si="1"/>
        <v>10148.04</v>
      </c>
      <c r="H182" s="24">
        <v>130.0</v>
      </c>
      <c r="I182" s="24">
        <v>438.0</v>
      </c>
      <c r="J182" s="24">
        <v>265.0</v>
      </c>
      <c r="K182" s="24">
        <v>0.4027</v>
      </c>
    </row>
    <row r="183" ht="15.75" customHeight="1">
      <c r="A183" s="23" t="s">
        <v>304</v>
      </c>
      <c r="B183" s="23" t="s">
        <v>302</v>
      </c>
      <c r="C183" s="23" t="s">
        <v>52</v>
      </c>
      <c r="D183" s="24">
        <v>1.0</v>
      </c>
      <c r="E183" s="24">
        <v>1200.0</v>
      </c>
      <c r="F183" s="24">
        <v>0.4</v>
      </c>
      <c r="G183" s="6">
        <f t="shared" si="1"/>
        <v>5760</v>
      </c>
      <c r="H183" s="24">
        <v>162.0</v>
      </c>
      <c r="I183" s="24">
        <v>504.0</v>
      </c>
      <c r="J183" s="24">
        <v>435.0</v>
      </c>
      <c r="K183" s="24">
        <v>0.4</v>
      </c>
    </row>
    <row r="184" ht="15.75" customHeight="1">
      <c r="A184" s="23" t="s">
        <v>305</v>
      </c>
      <c r="B184" s="23" t="s">
        <v>302</v>
      </c>
      <c r="C184" s="23" t="s">
        <v>52</v>
      </c>
      <c r="D184" s="24">
        <v>2.0</v>
      </c>
      <c r="E184" s="24">
        <v>2100.0</v>
      </c>
      <c r="F184" s="24">
        <v>0.4301</v>
      </c>
      <c r="G184" s="6">
        <f t="shared" si="1"/>
        <v>10838.52</v>
      </c>
      <c r="H184" s="24">
        <v>175.0</v>
      </c>
      <c r="I184" s="24">
        <v>755.0</v>
      </c>
      <c r="J184" s="24">
        <v>487.0</v>
      </c>
      <c r="K184" s="24">
        <v>0.4301</v>
      </c>
    </row>
    <row r="185" ht="15.75" customHeight="1">
      <c r="A185" s="23" t="s">
        <v>306</v>
      </c>
      <c r="B185" s="23" t="s">
        <v>266</v>
      </c>
      <c r="C185" s="23" t="s">
        <v>43</v>
      </c>
      <c r="D185" s="24">
        <v>2.0</v>
      </c>
      <c r="E185" s="24">
        <v>2500.0</v>
      </c>
      <c r="F185" s="24">
        <v>0.4027</v>
      </c>
      <c r="G185" s="6">
        <f t="shared" si="1"/>
        <v>12081</v>
      </c>
      <c r="H185" s="24">
        <v>129.0</v>
      </c>
      <c r="I185" s="24">
        <v>431.0</v>
      </c>
      <c r="J185" s="24">
        <v>231.0</v>
      </c>
      <c r="K185" s="24">
        <v>0.4027</v>
      </c>
    </row>
    <row r="186" ht="15.75" customHeight="1">
      <c r="A186" s="23" t="s">
        <v>307</v>
      </c>
      <c r="B186" s="23" t="s">
        <v>308</v>
      </c>
      <c r="C186" s="23" t="s">
        <v>43</v>
      </c>
      <c r="D186" s="24">
        <v>2.0</v>
      </c>
      <c r="E186" s="24">
        <v>4000.0</v>
      </c>
      <c r="F186" s="24">
        <v>0.3534</v>
      </c>
      <c r="G186" s="6">
        <f t="shared" si="1"/>
        <v>16963.2</v>
      </c>
      <c r="H186" s="24">
        <v>218.0</v>
      </c>
      <c r="I186" s="24">
        <v>681.0</v>
      </c>
      <c r="J186" s="24">
        <v>560.0</v>
      </c>
      <c r="K186" s="24">
        <v>0.3534</v>
      </c>
    </row>
    <row r="187" ht="15.75" customHeight="1">
      <c r="A187" s="23" t="s">
        <v>309</v>
      </c>
      <c r="B187" s="23" t="s">
        <v>266</v>
      </c>
      <c r="C187" s="23" t="s">
        <v>52</v>
      </c>
      <c r="D187" s="24">
        <v>1.0</v>
      </c>
      <c r="E187" s="24">
        <v>2500.0</v>
      </c>
      <c r="F187" s="24">
        <v>0.2301</v>
      </c>
      <c r="G187" s="6">
        <f t="shared" si="1"/>
        <v>6903</v>
      </c>
      <c r="H187" s="24">
        <v>186.0</v>
      </c>
      <c r="I187" s="24">
        <v>578.0</v>
      </c>
      <c r="J187" s="24">
        <v>490.0</v>
      </c>
      <c r="K187" s="24">
        <v>0.2301</v>
      </c>
    </row>
    <row r="188" ht="15.75" customHeight="1">
      <c r="A188" s="23" t="s">
        <v>310</v>
      </c>
      <c r="B188" s="23" t="s">
        <v>308</v>
      </c>
      <c r="C188" s="23" t="s">
        <v>43</v>
      </c>
      <c r="D188" s="24">
        <v>1.0</v>
      </c>
      <c r="E188" s="24">
        <v>3000.0</v>
      </c>
      <c r="F188" s="24">
        <v>0.4986</v>
      </c>
      <c r="G188" s="6">
        <f t="shared" si="1"/>
        <v>17949.6</v>
      </c>
      <c r="H188" s="24">
        <v>109.0</v>
      </c>
      <c r="I188" s="24">
        <v>640.0</v>
      </c>
      <c r="J188" s="24">
        <v>288.0</v>
      </c>
      <c r="K188" s="24">
        <v>0.4986</v>
      </c>
    </row>
    <row r="189" ht="15.75" customHeight="1">
      <c r="A189" s="23" t="s">
        <v>311</v>
      </c>
      <c r="B189" s="23" t="s">
        <v>312</v>
      </c>
      <c r="C189" s="23" t="s">
        <v>43</v>
      </c>
      <c r="D189" s="24">
        <v>2.0</v>
      </c>
      <c r="E189" s="24">
        <v>5600.0</v>
      </c>
      <c r="F189" s="24">
        <v>0.5151</v>
      </c>
      <c r="G189" s="6">
        <f t="shared" si="1"/>
        <v>34614.72</v>
      </c>
      <c r="H189" s="24">
        <v>196.0</v>
      </c>
      <c r="I189" s="24">
        <v>612.0</v>
      </c>
      <c r="J189" s="24">
        <v>373.0</v>
      </c>
      <c r="K189" s="24">
        <v>0.5151</v>
      </c>
    </row>
    <row r="190" ht="15.75" customHeight="1">
      <c r="A190" s="23" t="s">
        <v>313</v>
      </c>
      <c r="B190" s="23" t="s">
        <v>312</v>
      </c>
      <c r="C190" s="23" t="s">
        <v>52</v>
      </c>
      <c r="D190" s="24">
        <v>1.0</v>
      </c>
      <c r="E190" s="24">
        <v>3200.0</v>
      </c>
      <c r="F190" s="24">
        <v>0.8712</v>
      </c>
      <c r="G190" s="6">
        <f t="shared" si="1"/>
        <v>33454.08</v>
      </c>
      <c r="H190" s="24">
        <v>165.0</v>
      </c>
      <c r="I190" s="24">
        <v>1296.0</v>
      </c>
      <c r="J190" s="24">
        <v>420.0</v>
      </c>
      <c r="K190" s="24">
        <v>0.8712</v>
      </c>
    </row>
    <row r="191" ht="15.75" customHeight="1">
      <c r="A191" s="23" t="s">
        <v>314</v>
      </c>
      <c r="B191" s="23" t="s">
        <v>312</v>
      </c>
      <c r="C191" s="23" t="s">
        <v>52</v>
      </c>
      <c r="D191" s="24">
        <v>2.0</v>
      </c>
      <c r="E191" s="24">
        <v>3500.0</v>
      </c>
      <c r="F191" s="24">
        <v>0.5068</v>
      </c>
      <c r="G191" s="6">
        <f t="shared" si="1"/>
        <v>21285.6</v>
      </c>
      <c r="H191" s="24">
        <v>268.0</v>
      </c>
      <c r="I191" s="24">
        <v>1032.0</v>
      </c>
      <c r="J191" s="24">
        <v>593.0</v>
      </c>
      <c r="K191" s="24">
        <v>0.5068</v>
      </c>
    </row>
    <row r="192" ht="15.75" customHeight="1">
      <c r="A192" s="23" t="s">
        <v>315</v>
      </c>
      <c r="B192" s="23" t="s">
        <v>312</v>
      </c>
      <c r="C192" s="23" t="s">
        <v>43</v>
      </c>
      <c r="D192" s="24">
        <v>1.0</v>
      </c>
      <c r="E192" s="24">
        <v>3400.0</v>
      </c>
      <c r="F192" s="24">
        <v>0.2822</v>
      </c>
      <c r="G192" s="6">
        <f t="shared" si="1"/>
        <v>11513.76</v>
      </c>
      <c r="H192" s="24">
        <v>106.0</v>
      </c>
      <c r="I192" s="24">
        <v>624.0</v>
      </c>
      <c r="J192" s="24">
        <v>436.0</v>
      </c>
      <c r="K192" s="24">
        <v>0.2822</v>
      </c>
    </row>
    <row r="193" ht="15.75" customHeight="1">
      <c r="A193" s="23" t="s">
        <v>316</v>
      </c>
      <c r="B193" s="23" t="s">
        <v>197</v>
      </c>
      <c r="C193" s="23" t="s">
        <v>52</v>
      </c>
      <c r="D193" s="24">
        <v>2.0</v>
      </c>
      <c r="E193" s="24">
        <v>1900.0</v>
      </c>
      <c r="F193" s="24">
        <v>0.189</v>
      </c>
      <c r="G193" s="6">
        <f t="shared" si="1"/>
        <v>4309.2</v>
      </c>
      <c r="H193" s="24">
        <v>227.0</v>
      </c>
      <c r="I193" s="24">
        <v>861.0</v>
      </c>
      <c r="J193" s="24">
        <v>568.0</v>
      </c>
      <c r="K193" s="24">
        <v>0.189</v>
      </c>
    </row>
    <row r="194" ht="15.75" customHeight="1">
      <c r="A194" s="23" t="s">
        <v>317</v>
      </c>
      <c r="B194" s="23" t="s">
        <v>202</v>
      </c>
      <c r="C194" s="23" t="s">
        <v>43</v>
      </c>
      <c r="D194" s="24">
        <v>1.0</v>
      </c>
      <c r="E194" s="24">
        <v>900.0</v>
      </c>
      <c r="F194" s="24">
        <v>0.2904</v>
      </c>
      <c r="G194" s="6">
        <f t="shared" si="1"/>
        <v>3136.32</v>
      </c>
      <c r="H194" s="24">
        <v>176.0</v>
      </c>
      <c r="I194" s="24">
        <v>440.0</v>
      </c>
      <c r="J194" s="24">
        <v>318.0</v>
      </c>
      <c r="K194" s="24">
        <v>0.2904</v>
      </c>
    </row>
    <row r="195" ht="15.75" customHeight="1">
      <c r="A195" s="23" t="s">
        <v>318</v>
      </c>
      <c r="B195" s="23" t="s">
        <v>319</v>
      </c>
      <c r="C195" s="23" t="s">
        <v>43</v>
      </c>
      <c r="D195" s="24">
        <v>2.0</v>
      </c>
      <c r="E195" s="24">
        <v>4200.0</v>
      </c>
      <c r="F195" s="24">
        <v>0.5425</v>
      </c>
      <c r="G195" s="6">
        <f t="shared" si="1"/>
        <v>27342</v>
      </c>
      <c r="H195" s="24">
        <v>210.0</v>
      </c>
      <c r="I195" s="24">
        <v>654.0</v>
      </c>
      <c r="J195" s="24">
        <v>426.0</v>
      </c>
      <c r="K195" s="24">
        <v>0.5425</v>
      </c>
    </row>
    <row r="196" ht="15.75" customHeight="1">
      <c r="A196" s="23" t="s">
        <v>320</v>
      </c>
      <c r="B196" s="23" t="s">
        <v>202</v>
      </c>
      <c r="C196" s="23" t="s">
        <v>43</v>
      </c>
      <c r="D196" s="24">
        <v>2.0</v>
      </c>
      <c r="E196" s="24">
        <v>1100.0</v>
      </c>
      <c r="F196" s="24">
        <v>0.5808</v>
      </c>
      <c r="G196" s="6">
        <f t="shared" si="1"/>
        <v>7666.56</v>
      </c>
      <c r="H196" s="24">
        <v>225.0</v>
      </c>
      <c r="I196" s="24">
        <v>1033.0</v>
      </c>
      <c r="J196" s="24">
        <v>538.0</v>
      </c>
      <c r="K196" s="24">
        <v>0.5808</v>
      </c>
    </row>
    <row r="197" ht="15.75" customHeight="1">
      <c r="A197" s="23" t="s">
        <v>321</v>
      </c>
      <c r="B197" s="23" t="s">
        <v>322</v>
      </c>
      <c r="C197" s="23" t="s">
        <v>43</v>
      </c>
      <c r="D197" s="24">
        <v>2.0</v>
      </c>
      <c r="E197" s="24">
        <v>1100.0</v>
      </c>
      <c r="F197" s="24">
        <v>0.0822</v>
      </c>
      <c r="G197" s="6">
        <f t="shared" si="1"/>
        <v>1085.04</v>
      </c>
      <c r="H197" s="24">
        <v>111.0</v>
      </c>
      <c r="I197" s="24">
        <v>148.0</v>
      </c>
      <c r="J197" s="24">
        <v>142.0</v>
      </c>
      <c r="K197" s="24">
        <v>0.0822</v>
      </c>
    </row>
    <row r="198" ht="15.75" customHeight="1">
      <c r="A198" s="23" t="s">
        <v>323</v>
      </c>
      <c r="B198" s="23" t="s">
        <v>319</v>
      </c>
      <c r="C198" s="23" t="s">
        <v>52</v>
      </c>
      <c r="D198" s="24">
        <v>1.0</v>
      </c>
      <c r="E198" s="24">
        <v>3000.0</v>
      </c>
      <c r="F198" s="24">
        <v>0.3479</v>
      </c>
      <c r="G198" s="6">
        <f t="shared" si="1"/>
        <v>12524.4</v>
      </c>
      <c r="H198" s="24">
        <v>133.0</v>
      </c>
      <c r="I198" s="24">
        <v>1040.0</v>
      </c>
      <c r="J198" s="24">
        <v>621.0</v>
      </c>
      <c r="K198" s="24">
        <v>0.3479</v>
      </c>
    </row>
    <row r="199" ht="15.75" customHeight="1">
      <c r="A199" s="23" t="s">
        <v>324</v>
      </c>
      <c r="B199" s="23" t="s">
        <v>319</v>
      </c>
      <c r="C199" s="23" t="s">
        <v>52</v>
      </c>
      <c r="D199" s="24">
        <v>2.0</v>
      </c>
      <c r="E199" s="24">
        <v>3900.0</v>
      </c>
      <c r="F199" s="24">
        <v>0.4767</v>
      </c>
      <c r="G199" s="6">
        <f t="shared" si="1"/>
        <v>22309.56</v>
      </c>
      <c r="H199" s="24">
        <v>231.0</v>
      </c>
      <c r="I199" s="24">
        <v>888.0</v>
      </c>
      <c r="J199" s="24">
        <v>535.0</v>
      </c>
      <c r="K199" s="24">
        <v>0.4767</v>
      </c>
    </row>
    <row r="200" ht="15.75" customHeight="1">
      <c r="A200" s="23" t="s">
        <v>325</v>
      </c>
      <c r="B200" s="23" t="s">
        <v>227</v>
      </c>
      <c r="C200" s="23" t="s">
        <v>52</v>
      </c>
      <c r="D200" s="24">
        <v>2.0</v>
      </c>
      <c r="E200" s="24">
        <v>1480.0</v>
      </c>
      <c r="F200" s="24">
        <v>0.4411</v>
      </c>
      <c r="G200" s="6">
        <f t="shared" si="1"/>
        <v>7833.936</v>
      </c>
      <c r="H200" s="24">
        <v>175.0</v>
      </c>
      <c r="I200" s="24">
        <v>310.0</v>
      </c>
      <c r="J200" s="24">
        <v>249.0</v>
      </c>
      <c r="K200" s="24">
        <v>0.4411</v>
      </c>
    </row>
    <row r="201" ht="15.75" customHeight="1">
      <c r="A201" s="23" t="s">
        <v>326</v>
      </c>
      <c r="B201" s="23" t="s">
        <v>327</v>
      </c>
      <c r="C201" s="23" t="s">
        <v>43</v>
      </c>
      <c r="D201" s="24">
        <v>1.0</v>
      </c>
      <c r="E201" s="24">
        <v>650.0</v>
      </c>
      <c r="F201" s="24">
        <v>0.4795</v>
      </c>
      <c r="G201" s="6">
        <f t="shared" si="1"/>
        <v>3740.1</v>
      </c>
      <c r="H201" s="24">
        <v>80.0</v>
      </c>
      <c r="I201" s="24">
        <v>156.0</v>
      </c>
      <c r="J201" s="24">
        <v>107.0</v>
      </c>
      <c r="K201" s="24">
        <v>0.4795</v>
      </c>
    </row>
    <row r="202" ht="15.75" customHeight="1">
      <c r="A202" s="23" t="s">
        <v>328</v>
      </c>
      <c r="B202" s="23" t="s">
        <v>327</v>
      </c>
      <c r="C202" s="23" t="s">
        <v>43</v>
      </c>
      <c r="D202" s="24">
        <v>2.0</v>
      </c>
      <c r="E202" s="24">
        <v>920.0</v>
      </c>
      <c r="F202" s="24">
        <v>0.4137</v>
      </c>
      <c r="G202" s="6">
        <f t="shared" si="1"/>
        <v>4567.248</v>
      </c>
      <c r="H202" s="24">
        <v>108.0</v>
      </c>
      <c r="I202" s="24">
        <v>205.0</v>
      </c>
      <c r="J202" s="24">
        <v>147.0</v>
      </c>
      <c r="K202" s="24">
        <v>0.4137</v>
      </c>
    </row>
    <row r="203" ht="15.75" customHeight="1">
      <c r="A203" s="23" t="s">
        <v>329</v>
      </c>
      <c r="B203" s="23" t="s">
        <v>327</v>
      </c>
      <c r="C203" s="23" t="s">
        <v>52</v>
      </c>
      <c r="D203" s="24">
        <v>1.0</v>
      </c>
      <c r="E203" s="24">
        <v>880.0</v>
      </c>
      <c r="F203" s="24">
        <v>0.4438</v>
      </c>
      <c r="G203" s="6">
        <f t="shared" si="1"/>
        <v>4686.528</v>
      </c>
      <c r="H203" s="24">
        <v>145.0</v>
      </c>
      <c r="I203" s="24">
        <v>333.0</v>
      </c>
      <c r="J203" s="24">
        <v>246.0</v>
      </c>
      <c r="K203" s="24">
        <v>0.4438</v>
      </c>
    </row>
    <row r="204" ht="15.75" customHeight="1">
      <c r="A204" s="23" t="s">
        <v>330</v>
      </c>
      <c r="B204" s="23" t="s">
        <v>327</v>
      </c>
      <c r="C204" s="23" t="s">
        <v>52</v>
      </c>
      <c r="D204" s="24">
        <v>2.0</v>
      </c>
      <c r="E204" s="24">
        <v>1200.0</v>
      </c>
      <c r="F204" s="24">
        <v>0.6192</v>
      </c>
      <c r="G204" s="6">
        <f t="shared" si="1"/>
        <v>8916.48</v>
      </c>
      <c r="H204" s="24">
        <v>160.0</v>
      </c>
      <c r="I204" s="24">
        <v>310.0</v>
      </c>
      <c r="J204" s="24">
        <v>169.0</v>
      </c>
      <c r="K204" s="24">
        <v>0.6192</v>
      </c>
    </row>
    <row r="205" ht="15.75" customHeight="1">
      <c r="A205" s="23" t="s">
        <v>331</v>
      </c>
      <c r="B205" s="23" t="s">
        <v>233</v>
      </c>
      <c r="C205" s="23" t="s">
        <v>43</v>
      </c>
      <c r="D205" s="24">
        <v>1.0</v>
      </c>
      <c r="E205" s="24">
        <v>1000.0</v>
      </c>
      <c r="F205" s="24">
        <v>0.5479</v>
      </c>
      <c r="G205" s="6">
        <f t="shared" si="1"/>
        <v>6574.8</v>
      </c>
      <c r="H205" s="24">
        <v>95.0</v>
      </c>
      <c r="I205" s="24">
        <v>280.0</v>
      </c>
      <c r="J205" s="24">
        <v>174.0</v>
      </c>
      <c r="K205" s="24">
        <v>0.5479</v>
      </c>
    </row>
    <row r="206" ht="15.75" customHeight="1">
      <c r="A206" s="23" t="s">
        <v>332</v>
      </c>
      <c r="B206" s="23" t="s">
        <v>252</v>
      </c>
      <c r="C206" s="23" t="s">
        <v>43</v>
      </c>
      <c r="D206" s="24">
        <v>1.0</v>
      </c>
      <c r="E206" s="24">
        <v>1165.0</v>
      </c>
      <c r="F206" s="24">
        <v>0.3425</v>
      </c>
      <c r="G206" s="6">
        <f t="shared" si="1"/>
        <v>4788.15</v>
      </c>
      <c r="H206" s="24">
        <v>135.0</v>
      </c>
      <c r="I206" s="24">
        <v>220.0</v>
      </c>
      <c r="J206" s="24">
        <v>180.0</v>
      </c>
      <c r="K206" s="24">
        <v>0.3425</v>
      </c>
    </row>
    <row r="207" ht="15.75" customHeight="1">
      <c r="A207" s="23" t="s">
        <v>333</v>
      </c>
      <c r="B207" s="23" t="s">
        <v>319</v>
      </c>
      <c r="C207" s="23" t="s">
        <v>43</v>
      </c>
      <c r="D207" s="24">
        <v>1.0</v>
      </c>
      <c r="E207" s="24">
        <v>3600.0</v>
      </c>
      <c r="F207" s="24">
        <v>0.7781</v>
      </c>
      <c r="G207" s="6">
        <f t="shared" si="1"/>
        <v>33613.92</v>
      </c>
      <c r="H207" s="24">
        <v>137.0</v>
      </c>
      <c r="I207" s="24">
        <v>808.0</v>
      </c>
      <c r="J207" s="24">
        <v>196.0</v>
      </c>
      <c r="K207" s="24">
        <v>0.7781</v>
      </c>
    </row>
    <row r="208" ht="15.75" customHeight="1">
      <c r="A208" s="23" t="s">
        <v>334</v>
      </c>
      <c r="B208" s="23" t="s">
        <v>252</v>
      </c>
      <c r="C208" s="23" t="s">
        <v>43</v>
      </c>
      <c r="D208" s="24">
        <v>2.0</v>
      </c>
      <c r="E208" s="24">
        <v>1625.0</v>
      </c>
      <c r="F208" s="24">
        <v>0.6</v>
      </c>
      <c r="G208" s="6">
        <f t="shared" si="1"/>
        <v>11700</v>
      </c>
      <c r="H208" s="24">
        <v>220.0</v>
      </c>
      <c r="I208" s="24">
        <v>312.0</v>
      </c>
      <c r="J208" s="24">
        <v>260.0</v>
      </c>
      <c r="K208" s="24">
        <v>0.6</v>
      </c>
    </row>
    <row r="209" ht="15.75" customHeight="1">
      <c r="A209" s="23" t="s">
        <v>335</v>
      </c>
      <c r="B209" s="23" t="s">
        <v>273</v>
      </c>
      <c r="C209" s="23" t="s">
        <v>43</v>
      </c>
      <c r="D209" s="24">
        <v>2.0</v>
      </c>
      <c r="E209" s="24">
        <v>3500.0</v>
      </c>
      <c r="F209" s="24">
        <v>0.3973</v>
      </c>
      <c r="G209" s="6">
        <f t="shared" si="1"/>
        <v>16686.6</v>
      </c>
      <c r="H209" s="24">
        <v>155.0</v>
      </c>
      <c r="I209" s="24">
        <v>483.0</v>
      </c>
      <c r="J209" s="24">
        <v>294.0</v>
      </c>
      <c r="K209" s="24">
        <v>0.3973</v>
      </c>
    </row>
    <row r="210" ht="15.75" customHeight="1">
      <c r="A210" s="23" t="s">
        <v>336</v>
      </c>
      <c r="B210" s="23" t="s">
        <v>273</v>
      </c>
      <c r="C210" s="23" t="s">
        <v>52</v>
      </c>
      <c r="D210" s="24">
        <v>1.0</v>
      </c>
      <c r="E210" s="24">
        <v>2500.0</v>
      </c>
      <c r="F210" s="24">
        <v>0.6</v>
      </c>
      <c r="G210" s="6">
        <f t="shared" si="1"/>
        <v>18000</v>
      </c>
      <c r="H210" s="24">
        <v>111.0</v>
      </c>
      <c r="I210" s="24">
        <v>868.0</v>
      </c>
      <c r="J210" s="24">
        <v>471.0</v>
      </c>
      <c r="K210" s="24">
        <v>0.6</v>
      </c>
    </row>
    <row r="211" ht="15.75" customHeight="1">
      <c r="A211" s="23" t="s">
        <v>337</v>
      </c>
      <c r="B211" s="23" t="s">
        <v>322</v>
      </c>
      <c r="C211" s="23" t="s">
        <v>52</v>
      </c>
      <c r="D211" s="24">
        <v>1.0</v>
      </c>
      <c r="E211" s="24">
        <v>900.0</v>
      </c>
      <c r="F211" s="24">
        <v>0.5479</v>
      </c>
      <c r="G211" s="6">
        <f t="shared" si="1"/>
        <v>5917.32</v>
      </c>
      <c r="H211" s="24">
        <v>116.0</v>
      </c>
      <c r="I211" s="24">
        <v>296.0</v>
      </c>
      <c r="J211" s="24">
        <v>141.0</v>
      </c>
      <c r="K211" s="24">
        <v>0.5479</v>
      </c>
    </row>
    <row r="212" ht="15.75" customHeight="1">
      <c r="A212" s="23" t="s">
        <v>338</v>
      </c>
      <c r="B212" s="23" t="s">
        <v>287</v>
      </c>
      <c r="C212" s="23" t="s">
        <v>52</v>
      </c>
      <c r="D212" s="24">
        <v>2.0</v>
      </c>
      <c r="E212" s="24">
        <v>4500.0</v>
      </c>
      <c r="F212" s="24">
        <v>0.4301</v>
      </c>
      <c r="G212" s="6">
        <f t="shared" si="1"/>
        <v>23225.4</v>
      </c>
      <c r="H212" s="24">
        <v>530.0</v>
      </c>
      <c r="I212" s="24">
        <v>1354.0</v>
      </c>
      <c r="J212" s="24">
        <v>994.0</v>
      </c>
      <c r="K212" s="24">
        <v>0.4301</v>
      </c>
    </row>
    <row r="213" ht="15.75" customHeight="1">
      <c r="A213" s="23" t="s">
        <v>339</v>
      </c>
      <c r="B213" s="23" t="s">
        <v>287</v>
      </c>
      <c r="C213" s="23" t="s">
        <v>43</v>
      </c>
      <c r="D213" s="24">
        <v>1.0</v>
      </c>
      <c r="E213" s="24">
        <v>2700.0</v>
      </c>
      <c r="F213" s="24">
        <v>0.6055</v>
      </c>
      <c r="G213" s="6">
        <f t="shared" si="1"/>
        <v>19618.2</v>
      </c>
      <c r="H213" s="24">
        <v>103.0</v>
      </c>
      <c r="I213" s="24">
        <v>483.0</v>
      </c>
      <c r="J213" s="24">
        <v>284.0</v>
      </c>
      <c r="K213" s="24">
        <v>0.6055</v>
      </c>
    </row>
    <row r="214" ht="15.75" customHeight="1">
      <c r="A214" s="23" t="s">
        <v>340</v>
      </c>
      <c r="B214" s="23" t="s">
        <v>341</v>
      </c>
      <c r="C214" s="23" t="s">
        <v>43</v>
      </c>
      <c r="D214" s="24">
        <v>1.0</v>
      </c>
      <c r="E214" s="24">
        <v>2700.0</v>
      </c>
      <c r="F214" s="24">
        <v>0.5671</v>
      </c>
      <c r="G214" s="6">
        <f t="shared" si="1"/>
        <v>18374.04</v>
      </c>
      <c r="H214" s="24">
        <v>110.0</v>
      </c>
      <c r="I214" s="24">
        <v>515.0</v>
      </c>
      <c r="J214" s="24">
        <v>236.0</v>
      </c>
      <c r="K214" s="24">
        <v>0.5671</v>
      </c>
    </row>
    <row r="215" ht="15.75" customHeight="1">
      <c r="A215" s="23" t="s">
        <v>342</v>
      </c>
      <c r="B215" s="23" t="s">
        <v>322</v>
      </c>
      <c r="C215" s="23" t="s">
        <v>52</v>
      </c>
      <c r="D215" s="24">
        <v>2.0</v>
      </c>
      <c r="E215" s="24">
        <v>1100.0</v>
      </c>
      <c r="F215" s="24">
        <v>0.6192</v>
      </c>
      <c r="G215" s="6">
        <f t="shared" si="1"/>
        <v>8173.44</v>
      </c>
      <c r="H215" s="24">
        <v>136.0</v>
      </c>
      <c r="I215" s="24">
        <v>335.0</v>
      </c>
      <c r="J215" s="24">
        <v>188.0</v>
      </c>
      <c r="K215" s="24">
        <v>0.6192</v>
      </c>
    </row>
    <row r="216" ht="15.75" customHeight="1">
      <c r="A216" s="23" t="s">
        <v>343</v>
      </c>
      <c r="B216" s="23" t="s">
        <v>341</v>
      </c>
      <c r="C216" s="23" t="s">
        <v>43</v>
      </c>
      <c r="D216" s="24">
        <v>2.0</v>
      </c>
      <c r="E216" s="24">
        <v>3000.0</v>
      </c>
      <c r="F216" s="24">
        <v>0.7041</v>
      </c>
      <c r="G216" s="6">
        <f t="shared" si="1"/>
        <v>25347.6</v>
      </c>
      <c r="H216" s="24">
        <v>270.0</v>
      </c>
      <c r="I216" s="24">
        <v>544.0</v>
      </c>
      <c r="J216" s="24">
        <v>329.0</v>
      </c>
      <c r="K216" s="24">
        <v>0.7041</v>
      </c>
    </row>
    <row r="217" ht="15.75" customHeight="1">
      <c r="A217" s="23" t="s">
        <v>344</v>
      </c>
      <c r="B217" s="23" t="s">
        <v>341</v>
      </c>
      <c r="C217" s="23" t="s">
        <v>52</v>
      </c>
      <c r="D217" s="24">
        <v>1.0</v>
      </c>
      <c r="E217" s="24">
        <v>4500.0</v>
      </c>
      <c r="F217" s="24">
        <v>0.4438</v>
      </c>
      <c r="G217" s="6">
        <f t="shared" si="1"/>
        <v>23965.2</v>
      </c>
      <c r="H217" s="24">
        <v>231.0</v>
      </c>
      <c r="I217" s="24">
        <v>1027.0</v>
      </c>
      <c r="J217" s="24">
        <v>549.0</v>
      </c>
      <c r="K217" s="24">
        <v>0.4438</v>
      </c>
    </row>
    <row r="218" ht="15.75" customHeight="1">
      <c r="A218" s="23" t="s">
        <v>345</v>
      </c>
      <c r="B218" s="23" t="s">
        <v>341</v>
      </c>
      <c r="C218" s="23" t="s">
        <v>52</v>
      </c>
      <c r="D218" s="24">
        <v>2.0</v>
      </c>
      <c r="E218" s="24">
        <v>4900.0</v>
      </c>
      <c r="F218" s="24">
        <v>0.4466</v>
      </c>
      <c r="G218" s="6">
        <f t="shared" si="1"/>
        <v>26260.08</v>
      </c>
      <c r="H218" s="24">
        <v>379.0</v>
      </c>
      <c r="I218" s="24">
        <v>969.0</v>
      </c>
      <c r="J218" s="24">
        <v>652.0</v>
      </c>
      <c r="K218" s="24">
        <v>0.4466</v>
      </c>
    </row>
    <row r="219" ht="15.75" customHeight="1">
      <c r="A219" s="23" t="s">
        <v>346</v>
      </c>
      <c r="B219" s="23" t="s">
        <v>347</v>
      </c>
      <c r="C219" s="23" t="s">
        <v>43</v>
      </c>
      <c r="D219" s="24">
        <v>2.0</v>
      </c>
      <c r="E219" s="24">
        <v>3300.0</v>
      </c>
      <c r="F219" s="24">
        <v>0.4219</v>
      </c>
      <c r="G219" s="6">
        <f t="shared" si="1"/>
        <v>16707.24</v>
      </c>
      <c r="H219" s="24">
        <v>264.0</v>
      </c>
      <c r="I219" s="24">
        <v>532.0</v>
      </c>
      <c r="J219" s="24">
        <v>378.0</v>
      </c>
      <c r="K219" s="24">
        <v>0.4219</v>
      </c>
    </row>
    <row r="220" ht="15.75" customHeight="1">
      <c r="A220" s="23" t="s">
        <v>348</v>
      </c>
      <c r="B220" s="23" t="s">
        <v>347</v>
      </c>
      <c r="C220" s="23" t="s">
        <v>52</v>
      </c>
      <c r="D220" s="24">
        <v>1.0</v>
      </c>
      <c r="E220" s="24">
        <v>4500.0</v>
      </c>
      <c r="F220" s="24">
        <v>0.5918</v>
      </c>
      <c r="G220" s="6">
        <f t="shared" si="1"/>
        <v>31957.2</v>
      </c>
      <c r="H220" s="24">
        <v>151.0</v>
      </c>
      <c r="I220" s="24">
        <v>673.0</v>
      </c>
      <c r="J220" s="24">
        <v>255.0</v>
      </c>
      <c r="K220" s="24">
        <v>0.5918</v>
      </c>
    </row>
    <row r="221" ht="15.75" customHeight="1">
      <c r="A221" s="23" t="s">
        <v>349</v>
      </c>
      <c r="B221" s="23" t="s">
        <v>347</v>
      </c>
      <c r="C221" s="23" t="s">
        <v>52</v>
      </c>
      <c r="D221" s="24">
        <v>2.0</v>
      </c>
      <c r="E221" s="24">
        <v>4200.0</v>
      </c>
      <c r="F221" s="24">
        <v>0.5726</v>
      </c>
      <c r="G221" s="6">
        <f t="shared" si="1"/>
        <v>28859.04</v>
      </c>
      <c r="H221" s="24">
        <v>278.0</v>
      </c>
      <c r="I221" s="24">
        <v>711.0</v>
      </c>
      <c r="J221" s="24">
        <v>441.0</v>
      </c>
      <c r="K221" s="24">
        <v>0.5726</v>
      </c>
    </row>
    <row r="222" ht="15.75" customHeight="1">
      <c r="A222" s="23" t="s">
        <v>350</v>
      </c>
      <c r="B222" s="23" t="s">
        <v>347</v>
      </c>
      <c r="C222" s="23" t="s">
        <v>43</v>
      </c>
      <c r="D222" s="24">
        <v>1.0</v>
      </c>
      <c r="E222" s="24">
        <v>2500.0</v>
      </c>
      <c r="F222" s="24">
        <v>0.4247</v>
      </c>
      <c r="G222" s="6">
        <f t="shared" si="1"/>
        <v>12741</v>
      </c>
      <c r="H222" s="24">
        <v>98.0</v>
      </c>
      <c r="I222" s="24">
        <v>460.0</v>
      </c>
      <c r="J222" s="24">
        <v>356.0</v>
      </c>
      <c r="K222" s="24">
        <v>0.4247</v>
      </c>
    </row>
    <row r="223" ht="15.75" customHeight="1">
      <c r="A223" s="23" t="s">
        <v>351</v>
      </c>
      <c r="B223" s="23" t="s">
        <v>352</v>
      </c>
      <c r="C223" s="23" t="s">
        <v>43</v>
      </c>
      <c r="D223" s="24">
        <v>1.0</v>
      </c>
      <c r="E223" s="24">
        <v>2500.0</v>
      </c>
      <c r="F223" s="24">
        <v>0.0795</v>
      </c>
      <c r="G223" s="6">
        <f t="shared" si="1"/>
        <v>2385</v>
      </c>
      <c r="H223" s="24">
        <v>108.0</v>
      </c>
      <c r="I223" s="24">
        <v>507.0</v>
      </c>
      <c r="J223" s="24">
        <v>437.0</v>
      </c>
      <c r="K223" s="24">
        <v>0.0795</v>
      </c>
    </row>
    <row r="224" ht="15.75" customHeight="1">
      <c r="A224" s="23" t="s">
        <v>353</v>
      </c>
      <c r="B224" s="23" t="s">
        <v>352</v>
      </c>
      <c r="C224" s="23" t="s">
        <v>43</v>
      </c>
      <c r="D224" s="24">
        <v>2.0</v>
      </c>
      <c r="E224" s="24">
        <v>3300.0</v>
      </c>
      <c r="F224" s="24">
        <v>0.3178</v>
      </c>
      <c r="G224" s="6">
        <f t="shared" si="1"/>
        <v>12584.88</v>
      </c>
      <c r="H224" s="24">
        <v>270.0</v>
      </c>
      <c r="I224" s="24">
        <v>543.0</v>
      </c>
      <c r="J224" s="24">
        <v>461.0</v>
      </c>
      <c r="K224" s="24">
        <v>0.3178</v>
      </c>
    </row>
    <row r="225" ht="15.75" customHeight="1">
      <c r="A225" s="23" t="s">
        <v>354</v>
      </c>
      <c r="B225" s="23" t="s">
        <v>352</v>
      </c>
      <c r="C225" s="23" t="s">
        <v>52</v>
      </c>
      <c r="D225" s="24">
        <v>1.0</v>
      </c>
      <c r="E225" s="24">
        <v>4500.0</v>
      </c>
      <c r="F225" s="24">
        <v>0.3123</v>
      </c>
      <c r="G225" s="6">
        <f t="shared" si="1"/>
        <v>16864.2</v>
      </c>
      <c r="H225" s="24">
        <v>186.0</v>
      </c>
      <c r="I225" s="24">
        <v>829.0</v>
      </c>
      <c r="J225" s="24">
        <v>669.0</v>
      </c>
      <c r="K225" s="24">
        <v>0.3123</v>
      </c>
    </row>
    <row r="226" ht="15.75" customHeight="1">
      <c r="A226" s="23" t="s">
        <v>355</v>
      </c>
      <c r="B226" s="23" t="s">
        <v>322</v>
      </c>
      <c r="C226" s="23" t="s">
        <v>43</v>
      </c>
      <c r="D226" s="24">
        <v>1.0</v>
      </c>
      <c r="E226" s="24">
        <v>500.0</v>
      </c>
      <c r="F226" s="24">
        <v>0.3973</v>
      </c>
      <c r="G226" s="6">
        <f t="shared" si="1"/>
        <v>2383.8</v>
      </c>
      <c r="H226" s="24">
        <v>50.0</v>
      </c>
      <c r="I226" s="24">
        <v>174.0</v>
      </c>
      <c r="J226" s="24">
        <v>121.0</v>
      </c>
      <c r="K226" s="24">
        <v>0.3973</v>
      </c>
    </row>
    <row r="227" ht="15.75" customHeight="1">
      <c r="A227" s="23" t="s">
        <v>356</v>
      </c>
      <c r="B227" s="23" t="s">
        <v>352</v>
      </c>
      <c r="C227" s="23" t="s">
        <v>52</v>
      </c>
      <c r="D227" s="24">
        <v>2.0</v>
      </c>
      <c r="E227" s="24">
        <v>4200.0</v>
      </c>
      <c r="F227" s="24">
        <v>0.611</v>
      </c>
      <c r="G227" s="6">
        <f t="shared" si="1"/>
        <v>30794.4</v>
      </c>
      <c r="H227" s="24">
        <v>319.0</v>
      </c>
      <c r="I227" s="24">
        <v>815.0</v>
      </c>
      <c r="J227" s="24">
        <v>437.0</v>
      </c>
      <c r="K227" s="24">
        <v>0.611</v>
      </c>
    </row>
    <row r="228" ht="15.75" customHeight="1">
      <c r="A228" s="23" t="s">
        <v>357</v>
      </c>
      <c r="B228" s="23" t="s">
        <v>358</v>
      </c>
      <c r="C228" s="23" t="s">
        <v>43</v>
      </c>
      <c r="D228" s="24">
        <v>2.0</v>
      </c>
      <c r="E228" s="24">
        <v>3600.0</v>
      </c>
      <c r="F228" s="24">
        <v>0.2329</v>
      </c>
      <c r="G228" s="6">
        <f t="shared" si="1"/>
        <v>10061.28</v>
      </c>
      <c r="H228" s="24">
        <v>332.0</v>
      </c>
      <c r="I228" s="24">
        <v>805.0</v>
      </c>
      <c r="J228" s="24">
        <v>663.0</v>
      </c>
      <c r="K228" s="24">
        <v>0.2329</v>
      </c>
    </row>
    <row r="229" ht="15.75" customHeight="1">
      <c r="A229" s="23" t="s">
        <v>359</v>
      </c>
      <c r="B229" s="23" t="s">
        <v>358</v>
      </c>
      <c r="C229" s="23" t="s">
        <v>52</v>
      </c>
      <c r="D229" s="24">
        <v>1.0</v>
      </c>
      <c r="E229" s="24">
        <v>4000.0</v>
      </c>
      <c r="F229" s="24">
        <v>0.5068</v>
      </c>
      <c r="G229" s="6">
        <f t="shared" si="1"/>
        <v>24326.4</v>
      </c>
      <c r="H229" s="24">
        <v>179.0</v>
      </c>
      <c r="I229" s="24">
        <v>629.0</v>
      </c>
      <c r="J229" s="24">
        <v>337.0</v>
      </c>
      <c r="K229" s="24">
        <v>0.5068</v>
      </c>
    </row>
    <row r="230" ht="15.75" customHeight="1">
      <c r="A230" s="23" t="s">
        <v>360</v>
      </c>
      <c r="B230" s="23" t="s">
        <v>358</v>
      </c>
      <c r="C230" s="23" t="s">
        <v>52</v>
      </c>
      <c r="D230" s="24">
        <v>2.0</v>
      </c>
      <c r="E230" s="24">
        <v>5500.0</v>
      </c>
      <c r="F230" s="24">
        <v>0.6164</v>
      </c>
      <c r="G230" s="6">
        <f t="shared" si="1"/>
        <v>40682.4</v>
      </c>
      <c r="H230" s="24">
        <v>227.0</v>
      </c>
      <c r="I230" s="24">
        <v>813.0</v>
      </c>
      <c r="J230" s="24">
        <v>447.0</v>
      </c>
      <c r="K230" s="24">
        <v>0.6164</v>
      </c>
    </row>
    <row r="231" ht="15.75" customHeight="1">
      <c r="A231" s="23" t="s">
        <v>361</v>
      </c>
      <c r="B231" s="23" t="s">
        <v>358</v>
      </c>
      <c r="C231" s="23" t="s">
        <v>43</v>
      </c>
      <c r="D231" s="24">
        <v>1.0</v>
      </c>
      <c r="E231" s="24">
        <v>3000.0</v>
      </c>
      <c r="F231" s="24">
        <v>0.1014</v>
      </c>
      <c r="G231" s="6">
        <f t="shared" si="1"/>
        <v>3650.4</v>
      </c>
      <c r="H231" s="24">
        <v>115.0</v>
      </c>
      <c r="I231" s="24">
        <v>650.0</v>
      </c>
      <c r="J231" s="24">
        <v>610.0</v>
      </c>
      <c r="K231" s="24">
        <v>0.1014</v>
      </c>
    </row>
    <row r="232" ht="15.75" customHeight="1">
      <c r="A232" s="23" t="s">
        <v>362</v>
      </c>
      <c r="B232" s="23" t="s">
        <v>363</v>
      </c>
      <c r="C232" s="23" t="s">
        <v>43</v>
      </c>
      <c r="D232" s="24">
        <v>2.0</v>
      </c>
      <c r="E232" s="24">
        <v>4000.0</v>
      </c>
      <c r="F232" s="24">
        <v>0.3151</v>
      </c>
      <c r="G232" s="6">
        <f t="shared" si="1"/>
        <v>15124.8</v>
      </c>
      <c r="H232" s="24">
        <v>220.0</v>
      </c>
      <c r="I232" s="24">
        <v>534.0</v>
      </c>
      <c r="J232" s="24">
        <v>302.0</v>
      </c>
      <c r="K232" s="24">
        <v>0.3151</v>
      </c>
    </row>
    <row r="233" ht="15.75" customHeight="1">
      <c r="A233" s="23" t="s">
        <v>364</v>
      </c>
      <c r="B233" s="23" t="s">
        <v>363</v>
      </c>
      <c r="C233" s="23" t="s">
        <v>52</v>
      </c>
      <c r="D233" s="24">
        <v>1.0</v>
      </c>
      <c r="E233" s="24">
        <v>4000.0</v>
      </c>
      <c r="F233" s="24">
        <v>0.6521</v>
      </c>
      <c r="G233" s="6">
        <f t="shared" si="1"/>
        <v>31300.8</v>
      </c>
      <c r="H233" s="24">
        <v>128.0</v>
      </c>
      <c r="I233" s="24">
        <v>450.0</v>
      </c>
      <c r="J233" s="24">
        <v>213.0</v>
      </c>
      <c r="K233" s="24">
        <v>0.6521</v>
      </c>
    </row>
    <row r="234" ht="15.75" customHeight="1">
      <c r="A234" s="23" t="s">
        <v>365</v>
      </c>
      <c r="B234" s="23" t="s">
        <v>363</v>
      </c>
      <c r="C234" s="23" t="s">
        <v>52</v>
      </c>
      <c r="D234" s="24">
        <v>2.0</v>
      </c>
      <c r="E234" s="24">
        <v>5000.0</v>
      </c>
      <c r="F234" s="24">
        <v>0.5123</v>
      </c>
      <c r="G234" s="6">
        <f t="shared" si="1"/>
        <v>30738</v>
      </c>
      <c r="H234" s="24">
        <v>152.0</v>
      </c>
      <c r="I234" s="24">
        <v>546.0</v>
      </c>
      <c r="J234" s="24">
        <v>364.0</v>
      </c>
      <c r="K234" s="24">
        <v>0.5123</v>
      </c>
    </row>
    <row r="235" ht="15.75" customHeight="1">
      <c r="A235" s="23" t="s">
        <v>366</v>
      </c>
      <c r="B235" s="23" t="s">
        <v>363</v>
      </c>
      <c r="C235" s="23" t="s">
        <v>43</v>
      </c>
      <c r="D235" s="24">
        <v>1.0</v>
      </c>
      <c r="E235" s="24">
        <v>3200.0</v>
      </c>
      <c r="F235" s="24">
        <v>0.6274</v>
      </c>
      <c r="G235" s="6">
        <f t="shared" si="1"/>
        <v>24092.16</v>
      </c>
      <c r="H235" s="24">
        <v>94.0</v>
      </c>
      <c r="I235" s="24">
        <v>528.0</v>
      </c>
      <c r="J235" s="24">
        <v>251.0</v>
      </c>
      <c r="K235" s="24">
        <v>0.6274</v>
      </c>
    </row>
    <row r="236" ht="15.75" customHeight="1">
      <c r="A236" s="23" t="s">
        <v>367</v>
      </c>
      <c r="B236" s="23" t="s">
        <v>368</v>
      </c>
      <c r="C236" s="23" t="s">
        <v>43</v>
      </c>
      <c r="D236" s="24">
        <v>2.0</v>
      </c>
      <c r="E236" s="24">
        <v>3500.0</v>
      </c>
      <c r="F236" s="24">
        <v>0.3973</v>
      </c>
      <c r="G236" s="6">
        <f t="shared" si="1"/>
        <v>16686.6</v>
      </c>
      <c r="H236" s="24">
        <v>194.0</v>
      </c>
      <c r="I236" s="24">
        <v>471.0</v>
      </c>
      <c r="J236" s="24">
        <v>343.0</v>
      </c>
      <c r="K236" s="24">
        <v>0.3973</v>
      </c>
    </row>
    <row r="237" ht="15.75" customHeight="1">
      <c r="A237" s="23" t="s">
        <v>369</v>
      </c>
      <c r="B237" s="23" t="s">
        <v>45</v>
      </c>
      <c r="C237" s="23" t="s">
        <v>43</v>
      </c>
      <c r="D237" s="24">
        <v>1.0</v>
      </c>
      <c r="E237" s="24">
        <v>965.0</v>
      </c>
      <c r="F237" s="24">
        <v>0.3753</v>
      </c>
      <c r="G237" s="6">
        <f t="shared" si="1"/>
        <v>4345.974</v>
      </c>
      <c r="H237" s="24">
        <v>50.0</v>
      </c>
      <c r="I237" s="24">
        <v>174.0</v>
      </c>
      <c r="J237" s="24">
        <v>125.0</v>
      </c>
      <c r="K237" s="24">
        <v>0.3753</v>
      </c>
    </row>
    <row r="238" ht="15.75" customHeight="1">
      <c r="A238" s="23" t="s">
        <v>370</v>
      </c>
      <c r="B238" s="23" t="s">
        <v>368</v>
      </c>
      <c r="C238" s="23" t="s">
        <v>52</v>
      </c>
      <c r="D238" s="24">
        <v>1.0</v>
      </c>
      <c r="E238" s="24">
        <v>3200.0</v>
      </c>
      <c r="F238" s="24">
        <v>0.3342</v>
      </c>
      <c r="G238" s="6">
        <f t="shared" si="1"/>
        <v>12833.28</v>
      </c>
      <c r="H238" s="24">
        <v>138.0</v>
      </c>
      <c r="I238" s="24">
        <v>485.0</v>
      </c>
      <c r="J238" s="24">
        <v>251.0</v>
      </c>
      <c r="K238" s="24">
        <v>0.3342</v>
      </c>
    </row>
    <row r="239" ht="15.75" customHeight="1">
      <c r="A239" s="23" t="s">
        <v>371</v>
      </c>
      <c r="B239" s="23" t="s">
        <v>368</v>
      </c>
      <c r="C239" s="23" t="s">
        <v>52</v>
      </c>
      <c r="D239" s="24">
        <v>2.0</v>
      </c>
      <c r="E239" s="24">
        <v>3500.0</v>
      </c>
      <c r="F239" s="24">
        <v>0.3616</v>
      </c>
      <c r="G239" s="6">
        <f t="shared" si="1"/>
        <v>15187.2</v>
      </c>
      <c r="H239" s="24">
        <v>152.0</v>
      </c>
      <c r="I239" s="24">
        <v>547.0</v>
      </c>
      <c r="J239" s="24">
        <v>404.0</v>
      </c>
      <c r="K239" s="24">
        <v>0.3616</v>
      </c>
    </row>
    <row r="240" ht="15.75" customHeight="1">
      <c r="A240" s="23" t="s">
        <v>372</v>
      </c>
      <c r="B240" s="23" t="s">
        <v>368</v>
      </c>
      <c r="C240" s="23" t="s">
        <v>43</v>
      </c>
      <c r="D240" s="24">
        <v>1.0</v>
      </c>
      <c r="E240" s="24">
        <v>3000.0</v>
      </c>
      <c r="F240" s="24">
        <v>0.2658</v>
      </c>
      <c r="G240" s="6">
        <f t="shared" si="1"/>
        <v>9568.8</v>
      </c>
      <c r="H240" s="24">
        <v>77.0</v>
      </c>
      <c r="I240" s="24">
        <v>432.0</v>
      </c>
      <c r="J240" s="24">
        <v>161.0</v>
      </c>
      <c r="K240" s="24">
        <v>0.2658</v>
      </c>
    </row>
    <row r="241" ht="15.75" customHeight="1">
      <c r="A241" s="23" t="s">
        <v>373</v>
      </c>
      <c r="B241" s="23" t="s">
        <v>374</v>
      </c>
      <c r="C241" s="23" t="s">
        <v>43</v>
      </c>
      <c r="D241" s="24">
        <v>1.0</v>
      </c>
      <c r="E241" s="24">
        <v>2600.0</v>
      </c>
      <c r="F241" s="24">
        <v>0.3863</v>
      </c>
      <c r="G241" s="6">
        <f t="shared" si="1"/>
        <v>12052.56</v>
      </c>
      <c r="H241" s="24">
        <v>100.0</v>
      </c>
      <c r="I241" s="24">
        <v>565.0</v>
      </c>
      <c r="J241" s="24">
        <v>408.0</v>
      </c>
      <c r="K241" s="24">
        <v>0.3863</v>
      </c>
    </row>
    <row r="242" ht="15.75" customHeight="1">
      <c r="A242" s="23" t="s">
        <v>375</v>
      </c>
      <c r="B242" s="23" t="s">
        <v>374</v>
      </c>
      <c r="C242" s="23" t="s">
        <v>43</v>
      </c>
      <c r="D242" s="24">
        <v>2.0</v>
      </c>
      <c r="E242" s="24">
        <v>4000.0</v>
      </c>
      <c r="F242" s="24">
        <v>0.3151</v>
      </c>
      <c r="G242" s="6">
        <f t="shared" si="1"/>
        <v>15124.8</v>
      </c>
      <c r="H242" s="24">
        <v>204.0</v>
      </c>
      <c r="I242" s="24">
        <v>494.0</v>
      </c>
      <c r="J242" s="24">
        <v>284.0</v>
      </c>
      <c r="K242" s="24">
        <v>0.3151</v>
      </c>
    </row>
    <row r="243" ht="15.75" customHeight="1">
      <c r="A243" s="23" t="s">
        <v>376</v>
      </c>
      <c r="B243" s="23" t="s">
        <v>374</v>
      </c>
      <c r="C243" s="23" t="s">
        <v>52</v>
      </c>
      <c r="D243" s="24">
        <v>1.0</v>
      </c>
      <c r="E243" s="24">
        <v>4000.0</v>
      </c>
      <c r="F243" s="24">
        <v>0.5562</v>
      </c>
      <c r="G243" s="6">
        <f t="shared" si="1"/>
        <v>26697.6</v>
      </c>
      <c r="H243" s="24">
        <v>257.0</v>
      </c>
      <c r="I243" s="24">
        <v>903.0</v>
      </c>
      <c r="J243" s="24">
        <v>443.0</v>
      </c>
      <c r="K243" s="24">
        <v>0.5562</v>
      </c>
    </row>
    <row r="244" ht="15.75" customHeight="1">
      <c r="A244" s="23" t="s">
        <v>377</v>
      </c>
      <c r="B244" s="23" t="s">
        <v>374</v>
      </c>
      <c r="C244" s="23" t="s">
        <v>52</v>
      </c>
      <c r="D244" s="24">
        <v>2.0</v>
      </c>
      <c r="E244" s="24">
        <v>5100.0</v>
      </c>
      <c r="F244" s="24">
        <v>0.4493</v>
      </c>
      <c r="G244" s="6">
        <f t="shared" si="1"/>
        <v>27497.16</v>
      </c>
      <c r="H244" s="24">
        <v>256.0</v>
      </c>
      <c r="I244" s="24">
        <v>916.0</v>
      </c>
      <c r="J244" s="24">
        <v>718.0</v>
      </c>
      <c r="K244" s="24">
        <v>0.4493</v>
      </c>
    </row>
    <row r="245" ht="15.75" customHeight="1">
      <c r="A245" s="23" t="s">
        <v>378</v>
      </c>
      <c r="B245" s="23" t="s">
        <v>47</v>
      </c>
      <c r="C245" s="23" t="s">
        <v>43</v>
      </c>
      <c r="D245" s="24">
        <v>2.0</v>
      </c>
      <c r="E245" s="24">
        <v>5600.0</v>
      </c>
      <c r="F245" s="24">
        <v>0.3178</v>
      </c>
      <c r="G245" s="6">
        <f t="shared" si="1"/>
        <v>21356.16</v>
      </c>
      <c r="H245" s="24">
        <v>265.0</v>
      </c>
      <c r="I245" s="24">
        <v>644.0</v>
      </c>
      <c r="J245" s="24">
        <v>478.0</v>
      </c>
      <c r="K245" s="24">
        <v>0.3178</v>
      </c>
    </row>
    <row r="246" ht="15.75" customHeight="1">
      <c r="A246" s="23" t="s">
        <v>379</v>
      </c>
      <c r="B246" s="23" t="s">
        <v>47</v>
      </c>
      <c r="C246" s="23" t="s">
        <v>52</v>
      </c>
      <c r="D246" s="24">
        <v>1.0</v>
      </c>
      <c r="E246" s="24">
        <v>5000.0</v>
      </c>
      <c r="F246" s="24">
        <v>0.5123</v>
      </c>
      <c r="G246" s="6">
        <f t="shared" si="1"/>
        <v>30738</v>
      </c>
      <c r="H246" s="24">
        <v>236.0</v>
      </c>
      <c r="I246" s="24">
        <v>829.0</v>
      </c>
      <c r="J246" s="24">
        <v>533.0</v>
      </c>
      <c r="K246" s="24">
        <v>0.5123</v>
      </c>
    </row>
    <row r="247" ht="15.75" customHeight="1">
      <c r="A247" s="23" t="s">
        <v>380</v>
      </c>
      <c r="B247" s="23" t="s">
        <v>47</v>
      </c>
      <c r="C247" s="23" t="s">
        <v>52</v>
      </c>
      <c r="D247" s="24">
        <v>2.0</v>
      </c>
      <c r="E247" s="24">
        <v>6000.0</v>
      </c>
      <c r="F247" s="24">
        <v>0.3699</v>
      </c>
      <c r="G247" s="6">
        <f t="shared" si="1"/>
        <v>26632.8</v>
      </c>
      <c r="H247" s="24">
        <v>244.0</v>
      </c>
      <c r="I247" s="24">
        <v>872.0</v>
      </c>
      <c r="J247" s="24">
        <v>566.0</v>
      </c>
      <c r="K247" s="24">
        <v>0.3699</v>
      </c>
    </row>
    <row r="248" ht="15.75" customHeight="1">
      <c r="G248" s="6"/>
      <c r="K248" s="8">
        <f>AVERAGE(K4:K247)</f>
        <v>0.4560192623</v>
      </c>
    </row>
    <row r="249" ht="15.75" customHeight="1">
      <c r="G249" s="6"/>
      <c r="K249" s="8">
        <f>STDEV(K4:K247)</f>
        <v>0.1636997525</v>
      </c>
    </row>
    <row r="250" ht="15.75" customHeight="1">
      <c r="G250" s="6"/>
      <c r="K250" s="8"/>
    </row>
    <row r="251" ht="15.75" customHeight="1">
      <c r="G251" s="6"/>
      <c r="K251" s="8"/>
    </row>
    <row r="252" ht="15.75" customHeight="1">
      <c r="G252" s="6"/>
      <c r="K252" s="8"/>
    </row>
    <row r="253" ht="15.75" customHeight="1">
      <c r="G253" s="6"/>
      <c r="K253" s="8"/>
    </row>
    <row r="254" ht="15.75" customHeight="1">
      <c r="G254" s="6"/>
      <c r="K254" s="8"/>
    </row>
    <row r="255" ht="15.75" customHeight="1">
      <c r="G255" s="6"/>
      <c r="K255" s="8"/>
    </row>
    <row r="256" ht="15.75" customHeight="1">
      <c r="G256" s="6"/>
      <c r="K256" s="8"/>
    </row>
    <row r="257" ht="15.75" customHeight="1">
      <c r="G257" s="6"/>
      <c r="K257" s="8"/>
    </row>
    <row r="258" ht="15.75" customHeight="1">
      <c r="G258" s="6"/>
      <c r="K258" s="8"/>
    </row>
    <row r="259" ht="15.75" customHeight="1">
      <c r="G259" s="6"/>
      <c r="K259" s="8"/>
    </row>
    <row r="260" ht="15.75" customHeight="1">
      <c r="G260" s="6"/>
      <c r="K260" s="8"/>
    </row>
    <row r="261" ht="15.75" customHeight="1">
      <c r="G261" s="6"/>
      <c r="K261" s="8"/>
    </row>
    <row r="262" ht="15.75" customHeight="1">
      <c r="G262" s="6"/>
      <c r="K262" s="8"/>
    </row>
    <row r="263" ht="15.75" customHeight="1">
      <c r="G263" s="6"/>
      <c r="K263" s="8"/>
    </row>
    <row r="264" ht="15.75" customHeight="1">
      <c r="G264" s="6"/>
      <c r="K264" s="8"/>
    </row>
    <row r="265" ht="15.75" customHeight="1">
      <c r="G265" s="6"/>
      <c r="K265" s="8"/>
    </row>
    <row r="266" ht="15.75" customHeight="1">
      <c r="G266" s="6"/>
      <c r="K266" s="8"/>
    </row>
    <row r="267" ht="15.75" customHeight="1">
      <c r="G267" s="6"/>
      <c r="K267" s="8"/>
    </row>
    <row r="268" ht="15.75" customHeight="1">
      <c r="G268" s="6"/>
      <c r="K268" s="8"/>
    </row>
    <row r="269" ht="15.75" customHeight="1">
      <c r="G269" s="6"/>
      <c r="K269" s="8"/>
    </row>
    <row r="270" ht="15.75" customHeight="1">
      <c r="G270" s="6"/>
      <c r="K270" s="8"/>
    </row>
    <row r="271" ht="15.75" customHeight="1">
      <c r="G271" s="6"/>
      <c r="K271" s="8"/>
    </row>
    <row r="272" ht="15.75" customHeight="1">
      <c r="G272" s="6"/>
      <c r="K272" s="8"/>
    </row>
    <row r="273" ht="15.75" customHeight="1">
      <c r="G273" s="6"/>
      <c r="K273" s="8"/>
    </row>
    <row r="274" ht="15.75" customHeight="1">
      <c r="G274" s="6"/>
      <c r="K274" s="8"/>
    </row>
    <row r="275" ht="15.75" customHeight="1">
      <c r="G275" s="6"/>
      <c r="K275" s="8"/>
    </row>
    <row r="276" ht="15.75" customHeight="1">
      <c r="G276" s="6"/>
      <c r="K276" s="8"/>
    </row>
    <row r="277" ht="15.75" customHeight="1">
      <c r="G277" s="6"/>
      <c r="K277" s="8"/>
    </row>
    <row r="278" ht="15.75" customHeight="1">
      <c r="G278" s="6"/>
      <c r="K278" s="8"/>
    </row>
    <row r="279" ht="15.75" customHeight="1">
      <c r="G279" s="6"/>
      <c r="K279" s="8"/>
    </row>
    <row r="280" ht="15.75" customHeight="1">
      <c r="G280" s="6"/>
      <c r="K280" s="8"/>
    </row>
    <row r="281" ht="15.75" customHeight="1">
      <c r="G281" s="6"/>
      <c r="K281" s="8"/>
    </row>
    <row r="282" ht="15.75" customHeight="1">
      <c r="G282" s="6"/>
      <c r="K282" s="8"/>
    </row>
    <row r="283" ht="15.75" customHeight="1">
      <c r="G283" s="6"/>
      <c r="K283" s="8"/>
    </row>
    <row r="284" ht="15.75" customHeight="1">
      <c r="G284" s="6"/>
      <c r="K284" s="8"/>
    </row>
    <row r="285" ht="15.75" customHeight="1">
      <c r="G285" s="6"/>
      <c r="K285" s="8"/>
    </row>
    <row r="286" ht="15.75" customHeight="1">
      <c r="G286" s="6"/>
      <c r="K286" s="8"/>
    </row>
    <row r="287" ht="15.75" customHeight="1">
      <c r="G287" s="6"/>
      <c r="K287" s="8"/>
    </row>
    <row r="288" ht="15.75" customHeight="1">
      <c r="G288" s="6"/>
      <c r="K288" s="8"/>
    </row>
    <row r="289" ht="15.75" customHeight="1">
      <c r="G289" s="6"/>
      <c r="K289" s="8"/>
    </row>
    <row r="290" ht="15.75" customHeight="1">
      <c r="G290" s="6"/>
      <c r="K290" s="8"/>
    </row>
    <row r="291" ht="15.75" customHeight="1">
      <c r="G291" s="6"/>
      <c r="K291" s="8"/>
    </row>
    <row r="292" ht="15.75" customHeight="1">
      <c r="G292" s="6"/>
      <c r="K292" s="8"/>
    </row>
    <row r="293" ht="15.75" customHeight="1">
      <c r="G293" s="6"/>
      <c r="K293" s="8"/>
    </row>
    <row r="294" ht="15.75" customHeight="1">
      <c r="G294" s="6"/>
      <c r="K294" s="8"/>
    </row>
    <row r="295" ht="15.75" customHeight="1">
      <c r="G295" s="6"/>
      <c r="K295" s="8"/>
    </row>
    <row r="296" ht="15.75" customHeight="1">
      <c r="G296" s="6"/>
      <c r="K296" s="8"/>
    </row>
    <row r="297" ht="15.75" customHeight="1">
      <c r="G297" s="6"/>
      <c r="K297" s="8"/>
    </row>
    <row r="298" ht="15.75" customHeight="1">
      <c r="G298" s="6"/>
      <c r="K298" s="8"/>
    </row>
    <row r="299" ht="15.75" customHeight="1">
      <c r="G299" s="6"/>
      <c r="K299" s="8"/>
    </row>
    <row r="300" ht="15.75" customHeight="1">
      <c r="G300" s="6"/>
      <c r="K300" s="8"/>
    </row>
    <row r="301" ht="15.75" customHeight="1">
      <c r="G301" s="6"/>
      <c r="K301" s="8"/>
    </row>
    <row r="302" ht="15.75" customHeight="1">
      <c r="G302" s="6"/>
      <c r="K302" s="8"/>
    </row>
    <row r="303" ht="15.75" customHeight="1">
      <c r="G303" s="6"/>
      <c r="K303" s="8"/>
    </row>
    <row r="304" ht="15.75" customHeight="1">
      <c r="G304" s="6"/>
      <c r="K304" s="8"/>
    </row>
    <row r="305" ht="15.75" customHeight="1">
      <c r="G305" s="6"/>
      <c r="K305" s="8"/>
    </row>
    <row r="306" ht="15.75" customHeight="1">
      <c r="G306" s="6"/>
      <c r="K306" s="8"/>
    </row>
    <row r="307" ht="15.75" customHeight="1">
      <c r="G307" s="6"/>
      <c r="K307" s="8"/>
    </row>
    <row r="308" ht="15.75" customHeight="1">
      <c r="G308" s="6"/>
      <c r="K308" s="8"/>
    </row>
    <row r="309" ht="15.75" customHeight="1">
      <c r="G309" s="6"/>
      <c r="K309" s="8"/>
    </row>
    <row r="310" ht="15.75" customHeight="1">
      <c r="G310" s="6"/>
      <c r="K310" s="8"/>
    </row>
    <row r="311" ht="15.75" customHeight="1">
      <c r="G311" s="6"/>
      <c r="K311" s="8"/>
    </row>
    <row r="312" ht="15.75" customHeight="1">
      <c r="G312" s="6"/>
      <c r="K312" s="8"/>
    </row>
    <row r="313" ht="15.75" customHeight="1">
      <c r="G313" s="6"/>
      <c r="K313" s="8"/>
    </row>
    <row r="314" ht="15.75" customHeight="1">
      <c r="G314" s="6"/>
      <c r="K314" s="8"/>
    </row>
    <row r="315" ht="15.75" customHeight="1">
      <c r="G315" s="6"/>
      <c r="K315" s="8"/>
    </row>
    <row r="316" ht="15.75" customHeight="1">
      <c r="G316" s="6"/>
      <c r="K316" s="8"/>
    </row>
    <row r="317" ht="15.75" customHeight="1">
      <c r="G317" s="6"/>
      <c r="K317" s="8"/>
    </row>
    <row r="318" ht="15.75" customHeight="1">
      <c r="G318" s="6"/>
      <c r="K318" s="8"/>
    </row>
    <row r="319" ht="15.75" customHeight="1">
      <c r="G319" s="6"/>
      <c r="K319" s="8"/>
    </row>
    <row r="320" ht="15.75" customHeight="1">
      <c r="G320" s="6"/>
      <c r="K320" s="8"/>
    </row>
    <row r="321" ht="15.75" customHeight="1">
      <c r="G321" s="6"/>
      <c r="K321" s="8"/>
    </row>
    <row r="322" ht="15.75" customHeight="1">
      <c r="G322" s="6"/>
      <c r="K322" s="8"/>
    </row>
    <row r="323" ht="15.75" customHeight="1">
      <c r="G323" s="6"/>
      <c r="K323" s="8"/>
    </row>
    <row r="324" ht="15.75" customHeight="1">
      <c r="G324" s="6"/>
      <c r="K324" s="8"/>
    </row>
    <row r="325" ht="15.75" customHeight="1">
      <c r="G325" s="6"/>
      <c r="K325" s="8"/>
    </row>
    <row r="326" ht="15.75" customHeight="1">
      <c r="G326" s="6"/>
      <c r="K326" s="8"/>
    </row>
    <row r="327" ht="15.75" customHeight="1">
      <c r="G327" s="6"/>
      <c r="K327" s="8"/>
    </row>
    <row r="328" ht="15.75" customHeight="1">
      <c r="G328" s="6"/>
      <c r="K328" s="8"/>
    </row>
    <row r="329" ht="15.75" customHeight="1">
      <c r="G329" s="6"/>
      <c r="K329" s="8"/>
    </row>
    <row r="330" ht="15.75" customHeight="1">
      <c r="G330" s="6"/>
      <c r="K330" s="8"/>
    </row>
    <row r="331" ht="15.75" customHeight="1">
      <c r="G331" s="6"/>
      <c r="K331" s="8"/>
    </row>
    <row r="332" ht="15.75" customHeight="1">
      <c r="G332" s="6"/>
      <c r="K332" s="8"/>
    </row>
    <row r="333" ht="15.75" customHeight="1">
      <c r="G333" s="6"/>
      <c r="K333" s="8"/>
    </row>
    <row r="334" ht="15.75" customHeight="1">
      <c r="G334" s="6"/>
      <c r="K334" s="8"/>
    </row>
    <row r="335" ht="15.75" customHeight="1">
      <c r="G335" s="6"/>
      <c r="K335" s="8"/>
    </row>
    <row r="336" ht="15.75" customHeight="1">
      <c r="G336" s="6"/>
      <c r="K336" s="8"/>
    </row>
    <row r="337" ht="15.75" customHeight="1">
      <c r="G337" s="6"/>
      <c r="K337" s="8"/>
    </row>
    <row r="338" ht="15.75" customHeight="1">
      <c r="G338" s="6"/>
      <c r="K338" s="8"/>
    </row>
    <row r="339" ht="15.75" customHeight="1">
      <c r="G339" s="6"/>
      <c r="K339" s="8"/>
    </row>
    <row r="340" ht="15.75" customHeight="1">
      <c r="G340" s="6"/>
      <c r="K340" s="8"/>
    </row>
    <row r="341" ht="15.75" customHeight="1">
      <c r="G341" s="6"/>
      <c r="K341" s="8"/>
    </row>
    <row r="342" ht="15.75" customHeight="1">
      <c r="G342" s="6"/>
      <c r="K342" s="8"/>
    </row>
    <row r="343" ht="15.75" customHeight="1">
      <c r="G343" s="6"/>
      <c r="K343" s="8"/>
    </row>
    <row r="344" ht="15.75" customHeight="1">
      <c r="G344" s="6"/>
      <c r="K344" s="8"/>
    </row>
    <row r="345" ht="15.75" customHeight="1">
      <c r="G345" s="6"/>
      <c r="K345" s="8"/>
    </row>
    <row r="346" ht="15.75" customHeight="1">
      <c r="G346" s="6"/>
      <c r="K346" s="8"/>
    </row>
    <row r="347" ht="15.75" customHeight="1">
      <c r="G347" s="6"/>
      <c r="K347" s="8"/>
    </row>
    <row r="348" ht="15.75" customHeight="1">
      <c r="G348" s="6"/>
      <c r="K348" s="8"/>
    </row>
    <row r="349" ht="15.75" customHeight="1">
      <c r="G349" s="6"/>
      <c r="K349" s="8"/>
    </row>
    <row r="350" ht="15.75" customHeight="1">
      <c r="G350" s="6"/>
      <c r="K350" s="8"/>
    </row>
    <row r="351" ht="15.75" customHeight="1">
      <c r="G351" s="6"/>
      <c r="K351" s="8"/>
    </row>
    <row r="352" ht="15.75" customHeight="1">
      <c r="G352" s="6"/>
      <c r="K352" s="8"/>
    </row>
    <row r="353" ht="15.75" customHeight="1">
      <c r="G353" s="6"/>
      <c r="K353" s="8"/>
    </row>
    <row r="354" ht="15.75" customHeight="1">
      <c r="G354" s="6"/>
      <c r="K354" s="8"/>
    </row>
    <row r="355" ht="15.75" customHeight="1">
      <c r="G355" s="6"/>
      <c r="K355" s="8"/>
    </row>
    <row r="356" ht="15.75" customHeight="1">
      <c r="G356" s="6"/>
      <c r="K356" s="8"/>
    </row>
    <row r="357" ht="15.75" customHeight="1">
      <c r="G357" s="6"/>
      <c r="K357" s="8"/>
    </row>
    <row r="358" ht="15.75" customHeight="1">
      <c r="G358" s="6"/>
      <c r="K358" s="8"/>
    </row>
    <row r="359" ht="15.75" customHeight="1">
      <c r="G359" s="6"/>
      <c r="K359" s="8"/>
    </row>
    <row r="360" ht="15.75" customHeight="1">
      <c r="G360" s="6"/>
      <c r="K360" s="8"/>
    </row>
    <row r="361" ht="15.75" customHeight="1">
      <c r="G361" s="6"/>
      <c r="K361" s="8"/>
    </row>
    <row r="362" ht="15.75" customHeight="1">
      <c r="G362" s="6"/>
      <c r="K362" s="8"/>
    </row>
    <row r="363" ht="15.75" customHeight="1">
      <c r="G363" s="6"/>
      <c r="K363" s="8"/>
    </row>
    <row r="364" ht="15.75" customHeight="1">
      <c r="G364" s="6"/>
      <c r="K364" s="8"/>
    </row>
    <row r="365" ht="15.75" customHeight="1">
      <c r="G365" s="6"/>
      <c r="K365" s="8"/>
    </row>
    <row r="366" ht="15.75" customHeight="1">
      <c r="G366" s="6"/>
      <c r="K366" s="8"/>
    </row>
    <row r="367" ht="15.75" customHeight="1">
      <c r="G367" s="6"/>
      <c r="K367" s="8"/>
    </row>
    <row r="368" ht="15.75" customHeight="1">
      <c r="G368" s="6"/>
      <c r="K368" s="8"/>
    </row>
    <row r="369" ht="15.75" customHeight="1">
      <c r="G369" s="6"/>
      <c r="K369" s="8"/>
    </row>
    <row r="370" ht="15.75" customHeight="1">
      <c r="G370" s="6"/>
      <c r="K370" s="8"/>
    </row>
    <row r="371" ht="15.75" customHeight="1">
      <c r="G371" s="6"/>
      <c r="K371" s="8"/>
    </row>
    <row r="372" ht="15.75" customHeight="1">
      <c r="G372" s="6"/>
      <c r="K372" s="8"/>
    </row>
    <row r="373" ht="15.75" customHeight="1">
      <c r="G373" s="6"/>
      <c r="K373" s="8"/>
    </row>
    <row r="374" ht="15.75" customHeight="1">
      <c r="G374" s="6"/>
      <c r="K374" s="8"/>
    </row>
    <row r="375" ht="15.75" customHeight="1">
      <c r="G375" s="6"/>
      <c r="K375" s="8"/>
    </row>
    <row r="376" ht="15.75" customHeight="1">
      <c r="G376" s="6"/>
      <c r="K376" s="8"/>
    </row>
    <row r="377" ht="15.75" customHeight="1">
      <c r="G377" s="6"/>
      <c r="K377" s="8"/>
    </row>
    <row r="378" ht="15.75" customHeight="1">
      <c r="G378" s="6"/>
      <c r="K378" s="8"/>
    </row>
    <row r="379" ht="15.75" customHeight="1">
      <c r="G379" s="6"/>
      <c r="K379" s="8"/>
    </row>
    <row r="380" ht="15.75" customHeight="1">
      <c r="G380" s="6"/>
      <c r="K380" s="8"/>
    </row>
    <row r="381" ht="15.75" customHeight="1">
      <c r="G381" s="6"/>
      <c r="K381" s="8"/>
    </row>
    <row r="382" ht="15.75" customHeight="1">
      <c r="G382" s="6"/>
      <c r="K382" s="8"/>
    </row>
    <row r="383" ht="15.75" customHeight="1">
      <c r="G383" s="6"/>
      <c r="K383" s="8"/>
    </row>
    <row r="384" ht="15.75" customHeight="1">
      <c r="G384" s="6"/>
      <c r="K384" s="8"/>
    </row>
    <row r="385" ht="15.75" customHeight="1">
      <c r="G385" s="6"/>
      <c r="K385" s="8"/>
    </row>
    <row r="386" ht="15.75" customHeight="1">
      <c r="G386" s="6"/>
      <c r="K386" s="8"/>
    </row>
    <row r="387" ht="15.75" customHeight="1">
      <c r="G387" s="6"/>
      <c r="K387" s="8"/>
    </row>
    <row r="388" ht="15.75" customHeight="1">
      <c r="G388" s="6"/>
      <c r="K388" s="8"/>
    </row>
    <row r="389" ht="15.75" customHeight="1">
      <c r="G389" s="6"/>
      <c r="K389" s="8"/>
    </row>
    <row r="390" ht="15.75" customHeight="1">
      <c r="G390" s="6"/>
      <c r="K390" s="8"/>
    </row>
    <row r="391" ht="15.75" customHeight="1">
      <c r="G391" s="6"/>
      <c r="K391" s="8"/>
    </row>
    <row r="392" ht="15.75" customHeight="1">
      <c r="G392" s="6"/>
      <c r="K392" s="8"/>
    </row>
    <row r="393" ht="15.75" customHeight="1">
      <c r="G393" s="6"/>
      <c r="K393" s="8"/>
    </row>
    <row r="394" ht="15.75" customHeight="1">
      <c r="G394" s="6"/>
      <c r="K394" s="8"/>
    </row>
    <row r="395" ht="15.75" customHeight="1">
      <c r="G395" s="6"/>
      <c r="K395" s="8"/>
    </row>
    <row r="396" ht="15.75" customHeight="1">
      <c r="G396" s="6"/>
      <c r="K396" s="8"/>
    </row>
    <row r="397" ht="15.75" customHeight="1">
      <c r="G397" s="6"/>
      <c r="K397" s="8"/>
    </row>
    <row r="398" ht="15.75" customHeight="1">
      <c r="G398" s="6"/>
      <c r="K398" s="8"/>
    </row>
    <row r="399" ht="15.75" customHeight="1">
      <c r="G399" s="6"/>
      <c r="K399" s="8"/>
    </row>
    <row r="400" ht="15.75" customHeight="1">
      <c r="G400" s="6"/>
      <c r="K400" s="8"/>
    </row>
    <row r="401" ht="15.75" customHeight="1">
      <c r="G401" s="6"/>
      <c r="K401" s="8"/>
    </row>
    <row r="402" ht="15.75" customHeight="1">
      <c r="G402" s="6"/>
      <c r="K402" s="8"/>
    </row>
    <row r="403" ht="15.75" customHeight="1">
      <c r="G403" s="6"/>
      <c r="K403" s="8"/>
    </row>
    <row r="404" ht="15.75" customHeight="1">
      <c r="G404" s="6"/>
      <c r="K404" s="8"/>
    </row>
    <row r="405" ht="15.75" customHeight="1">
      <c r="G405" s="6"/>
      <c r="K405" s="8"/>
    </row>
    <row r="406" ht="15.75" customHeight="1">
      <c r="G406" s="6"/>
      <c r="K406" s="8"/>
    </row>
    <row r="407" ht="15.75" customHeight="1">
      <c r="G407" s="6"/>
      <c r="K407" s="8"/>
    </row>
    <row r="408" ht="15.75" customHeight="1">
      <c r="G408" s="6"/>
      <c r="K408" s="8"/>
    </row>
    <row r="409" ht="15.75" customHeight="1">
      <c r="G409" s="6"/>
      <c r="K409" s="8"/>
    </row>
    <row r="410" ht="15.75" customHeight="1">
      <c r="G410" s="6"/>
      <c r="K410" s="8"/>
    </row>
    <row r="411" ht="15.75" customHeight="1">
      <c r="G411" s="6"/>
      <c r="K411" s="8"/>
    </row>
    <row r="412" ht="15.75" customHeight="1">
      <c r="G412" s="6"/>
      <c r="K412" s="8"/>
    </row>
    <row r="413" ht="15.75" customHeight="1">
      <c r="G413" s="6"/>
      <c r="K413" s="8"/>
    </row>
    <row r="414" ht="15.75" customHeight="1">
      <c r="G414" s="6"/>
      <c r="K414" s="8"/>
    </row>
    <row r="415" ht="15.75" customHeight="1">
      <c r="G415" s="6"/>
      <c r="K415" s="8"/>
    </row>
    <row r="416" ht="15.75" customHeight="1">
      <c r="G416" s="6"/>
      <c r="K416" s="8"/>
    </row>
    <row r="417" ht="15.75" customHeight="1">
      <c r="G417" s="6"/>
      <c r="K417" s="8"/>
    </row>
    <row r="418" ht="15.75" customHeight="1">
      <c r="G418" s="6"/>
      <c r="K418" s="8"/>
    </row>
    <row r="419" ht="15.75" customHeight="1">
      <c r="G419" s="6"/>
      <c r="K419" s="8"/>
    </row>
    <row r="420" ht="15.75" customHeight="1">
      <c r="G420" s="6"/>
      <c r="K420" s="8"/>
    </row>
    <row r="421" ht="15.75" customHeight="1">
      <c r="G421" s="6"/>
      <c r="K421" s="8"/>
    </row>
    <row r="422" ht="15.75" customHeight="1">
      <c r="G422" s="6"/>
      <c r="K422" s="8"/>
    </row>
    <row r="423" ht="15.75" customHeight="1">
      <c r="G423" s="6"/>
      <c r="K423" s="8"/>
    </row>
    <row r="424" ht="15.75" customHeight="1">
      <c r="G424" s="6"/>
      <c r="K424" s="8"/>
    </row>
    <row r="425" ht="15.75" customHeight="1">
      <c r="G425" s="6"/>
      <c r="K425" s="8"/>
    </row>
    <row r="426" ht="15.75" customHeight="1">
      <c r="G426" s="6"/>
      <c r="K426" s="8"/>
    </row>
    <row r="427" ht="15.75" customHeight="1">
      <c r="G427" s="6"/>
      <c r="K427" s="8"/>
    </row>
    <row r="428" ht="15.75" customHeight="1">
      <c r="G428" s="6"/>
      <c r="K428" s="8"/>
    </row>
    <row r="429" ht="15.75" customHeight="1">
      <c r="G429" s="6"/>
      <c r="K429" s="8"/>
    </row>
    <row r="430" ht="15.75" customHeight="1">
      <c r="G430" s="6"/>
      <c r="K430" s="8"/>
    </row>
    <row r="431" ht="15.75" customHeight="1">
      <c r="G431" s="6"/>
      <c r="K431" s="8"/>
    </row>
    <row r="432" ht="15.75" customHeight="1">
      <c r="G432" s="6"/>
      <c r="K432" s="8"/>
    </row>
    <row r="433" ht="15.75" customHeight="1">
      <c r="G433" s="6"/>
      <c r="K433" s="8"/>
    </row>
    <row r="434" ht="15.75" customHeight="1">
      <c r="G434" s="6"/>
      <c r="K434" s="8"/>
    </row>
    <row r="435" ht="15.75" customHeight="1">
      <c r="G435" s="6"/>
      <c r="K435" s="8"/>
    </row>
    <row r="436" ht="15.75" customHeight="1">
      <c r="G436" s="6"/>
      <c r="K436" s="8"/>
    </row>
    <row r="437" ht="15.75" customHeight="1">
      <c r="G437" s="6"/>
      <c r="K437" s="8"/>
    </row>
    <row r="438" ht="15.75" customHeight="1">
      <c r="G438" s="6"/>
      <c r="K438" s="8"/>
    </row>
    <row r="439" ht="15.75" customHeight="1">
      <c r="G439" s="6"/>
      <c r="K439" s="8"/>
    </row>
    <row r="440" ht="15.75" customHeight="1">
      <c r="G440" s="6"/>
      <c r="K440" s="8"/>
    </row>
    <row r="441" ht="15.75" customHeight="1">
      <c r="G441" s="6"/>
      <c r="K441" s="8"/>
    </row>
    <row r="442" ht="15.75" customHeight="1">
      <c r="G442" s="6"/>
      <c r="K442" s="8"/>
    </row>
    <row r="443" ht="15.75" customHeight="1">
      <c r="G443" s="6"/>
      <c r="K443" s="8"/>
    </row>
    <row r="444" ht="15.75" customHeight="1">
      <c r="G444" s="6"/>
      <c r="K444" s="8"/>
    </row>
    <row r="445" ht="15.75" customHeight="1">
      <c r="G445" s="6"/>
      <c r="K445" s="8"/>
    </row>
    <row r="446" ht="15.75" customHeight="1">
      <c r="G446" s="6"/>
      <c r="K446" s="8"/>
    </row>
    <row r="447" ht="15.75" customHeight="1">
      <c r="G447" s="6"/>
      <c r="K447" s="8"/>
    </row>
    <row r="448" ht="15.75" customHeight="1">
      <c r="G448" s="6"/>
      <c r="K448" s="8"/>
    </row>
    <row r="449" ht="15.75" customHeight="1">
      <c r="G449" s="6"/>
      <c r="K449" s="8"/>
    </row>
    <row r="450" ht="15.75" customHeight="1">
      <c r="G450" s="6"/>
      <c r="K450" s="8"/>
    </row>
    <row r="451" ht="15.75" customHeight="1">
      <c r="G451" s="6"/>
      <c r="K451" s="8"/>
    </row>
    <row r="452" ht="15.75" customHeight="1">
      <c r="G452" s="6"/>
      <c r="K452" s="8"/>
    </row>
    <row r="453" ht="15.75" customHeight="1">
      <c r="G453" s="6"/>
      <c r="K453" s="8"/>
    </row>
    <row r="454" ht="15.75" customHeight="1">
      <c r="G454" s="6"/>
      <c r="K454" s="8"/>
    </row>
    <row r="455" ht="15.75" customHeight="1">
      <c r="G455" s="6"/>
      <c r="K455" s="8"/>
    </row>
    <row r="456" ht="15.75" customHeight="1">
      <c r="G456" s="6"/>
      <c r="K456" s="8"/>
    </row>
    <row r="457" ht="15.75" customHeight="1">
      <c r="G457" s="6"/>
      <c r="K457" s="8"/>
    </row>
    <row r="458" ht="15.75" customHeight="1">
      <c r="G458" s="6"/>
      <c r="K458" s="8"/>
    </row>
    <row r="459" ht="15.75" customHeight="1">
      <c r="G459" s="6"/>
      <c r="K459" s="8"/>
    </row>
    <row r="460" ht="15.75" customHeight="1">
      <c r="G460" s="6"/>
      <c r="K460" s="8"/>
    </row>
    <row r="461" ht="15.75" customHeight="1">
      <c r="G461" s="6"/>
      <c r="K461" s="8"/>
    </row>
    <row r="462" ht="15.75" customHeight="1">
      <c r="G462" s="6"/>
      <c r="K462" s="8"/>
    </row>
    <row r="463" ht="15.75" customHeight="1">
      <c r="G463" s="6"/>
      <c r="K463" s="8"/>
    </row>
    <row r="464" ht="15.75" customHeight="1">
      <c r="G464" s="6"/>
      <c r="K464" s="8"/>
    </row>
    <row r="465" ht="15.75" customHeight="1">
      <c r="G465" s="6"/>
      <c r="K465" s="8"/>
    </row>
    <row r="466" ht="15.75" customHeight="1">
      <c r="G466" s="6"/>
      <c r="K466" s="8"/>
    </row>
    <row r="467" ht="15.75" customHeight="1">
      <c r="G467" s="6"/>
      <c r="K467" s="8"/>
    </row>
    <row r="468" ht="15.75" customHeight="1">
      <c r="G468" s="6"/>
      <c r="K468" s="8"/>
    </row>
    <row r="469" ht="15.75" customHeight="1">
      <c r="G469" s="6"/>
      <c r="K469" s="8"/>
    </row>
    <row r="470" ht="15.75" customHeight="1">
      <c r="G470" s="6"/>
      <c r="K470" s="8"/>
    </row>
    <row r="471" ht="15.75" customHeight="1">
      <c r="G471" s="6"/>
      <c r="K471" s="8"/>
    </row>
    <row r="472" ht="15.75" customHeight="1">
      <c r="G472" s="6"/>
      <c r="K472" s="8"/>
    </row>
    <row r="473" ht="15.75" customHeight="1">
      <c r="G473" s="6"/>
      <c r="K473" s="8"/>
    </row>
    <row r="474" ht="15.75" customHeight="1">
      <c r="G474" s="6"/>
      <c r="K474" s="8"/>
    </row>
    <row r="475" ht="15.75" customHeight="1">
      <c r="G475" s="6"/>
      <c r="K475" s="8"/>
    </row>
    <row r="476" ht="15.75" customHeight="1">
      <c r="G476" s="6"/>
      <c r="K476" s="8"/>
    </row>
    <row r="477" ht="15.75" customHeight="1">
      <c r="G477" s="6"/>
      <c r="K477" s="8"/>
    </row>
    <row r="478" ht="15.75" customHeight="1">
      <c r="G478" s="6"/>
      <c r="K478" s="8"/>
    </row>
    <row r="479" ht="15.75" customHeight="1">
      <c r="G479" s="6"/>
      <c r="K479" s="8"/>
    </row>
    <row r="480" ht="15.75" customHeight="1">
      <c r="G480" s="6"/>
      <c r="K480" s="8"/>
    </row>
    <row r="481" ht="15.75" customHeight="1">
      <c r="G481" s="6"/>
      <c r="K481" s="8"/>
    </row>
    <row r="482" ht="15.75" customHeight="1">
      <c r="G482" s="6"/>
      <c r="K482" s="8"/>
    </row>
    <row r="483" ht="15.75" customHeight="1">
      <c r="G483" s="6"/>
      <c r="K483" s="8"/>
    </row>
    <row r="484" ht="15.75" customHeight="1">
      <c r="G484" s="6"/>
      <c r="K484" s="8"/>
    </row>
    <row r="485" ht="15.75" customHeight="1">
      <c r="G485" s="6"/>
      <c r="K485" s="8"/>
    </row>
    <row r="486" ht="15.75" customHeight="1">
      <c r="G486" s="6"/>
      <c r="K486" s="8"/>
    </row>
    <row r="487" ht="15.75" customHeight="1">
      <c r="G487" s="6"/>
      <c r="K487" s="8"/>
    </row>
    <row r="488" ht="15.75" customHeight="1">
      <c r="G488" s="6"/>
      <c r="K488" s="8"/>
    </row>
    <row r="489" ht="15.75" customHeight="1">
      <c r="G489" s="6"/>
      <c r="K489" s="8"/>
    </row>
    <row r="490" ht="15.75" customHeight="1">
      <c r="G490" s="6"/>
      <c r="K490" s="8"/>
    </row>
    <row r="491" ht="15.75" customHeight="1">
      <c r="G491" s="6"/>
      <c r="K491" s="8"/>
    </row>
    <row r="492" ht="15.75" customHeight="1">
      <c r="G492" s="6"/>
      <c r="K492" s="8"/>
    </row>
    <row r="493" ht="15.75" customHeight="1">
      <c r="G493" s="6"/>
      <c r="K493" s="8"/>
    </row>
    <row r="494" ht="15.75" customHeight="1">
      <c r="G494" s="6"/>
      <c r="K494" s="8"/>
    </row>
    <row r="495" ht="15.75" customHeight="1">
      <c r="G495" s="6"/>
      <c r="K495" s="8"/>
    </row>
    <row r="496" ht="15.75" customHeight="1">
      <c r="G496" s="6"/>
      <c r="K496" s="8"/>
    </row>
    <row r="497" ht="15.75" customHeight="1">
      <c r="G497" s="6"/>
      <c r="K497" s="8"/>
    </row>
    <row r="498" ht="15.75" customHeight="1">
      <c r="G498" s="6"/>
      <c r="K498" s="8"/>
    </row>
    <row r="499" ht="15.75" customHeight="1">
      <c r="G499" s="6"/>
      <c r="K499" s="8"/>
    </row>
    <row r="500" ht="15.75" customHeight="1">
      <c r="G500" s="6"/>
      <c r="K500" s="8"/>
    </row>
    <row r="501" ht="15.75" customHeight="1">
      <c r="G501" s="6"/>
      <c r="K501" s="8"/>
    </row>
    <row r="502" ht="15.75" customHeight="1">
      <c r="G502" s="6"/>
      <c r="K502" s="8"/>
    </row>
    <row r="503" ht="15.75" customHeight="1">
      <c r="G503" s="6"/>
      <c r="K503" s="8"/>
    </row>
    <row r="504" ht="15.75" customHeight="1">
      <c r="G504" s="6"/>
      <c r="K504" s="8"/>
    </row>
    <row r="505" ht="15.75" customHeight="1">
      <c r="G505" s="6"/>
      <c r="K505" s="8"/>
    </row>
    <row r="506" ht="15.75" customHeight="1">
      <c r="G506" s="6"/>
      <c r="K506" s="8"/>
    </row>
    <row r="507" ht="15.75" customHeight="1">
      <c r="G507" s="6"/>
      <c r="K507" s="8"/>
    </row>
    <row r="508" ht="15.75" customHeight="1">
      <c r="G508" s="6"/>
      <c r="K508" s="8"/>
    </row>
    <row r="509" ht="15.75" customHeight="1">
      <c r="G509" s="6"/>
      <c r="K509" s="8"/>
    </row>
    <row r="510" ht="15.75" customHeight="1">
      <c r="G510" s="6"/>
      <c r="K510" s="8"/>
    </row>
    <row r="511" ht="15.75" customHeight="1">
      <c r="G511" s="6"/>
      <c r="K511" s="8"/>
    </row>
    <row r="512" ht="15.75" customHeight="1">
      <c r="G512" s="6"/>
      <c r="K512" s="8"/>
    </row>
    <row r="513" ht="15.75" customHeight="1">
      <c r="G513" s="6"/>
      <c r="K513" s="8"/>
    </row>
    <row r="514" ht="15.75" customHeight="1">
      <c r="G514" s="6"/>
      <c r="K514" s="8"/>
    </row>
    <row r="515" ht="15.75" customHeight="1">
      <c r="G515" s="6"/>
      <c r="K515" s="8"/>
    </row>
    <row r="516" ht="15.75" customHeight="1">
      <c r="G516" s="6"/>
      <c r="K516" s="8"/>
    </row>
    <row r="517" ht="15.75" customHeight="1">
      <c r="G517" s="6"/>
      <c r="K517" s="8"/>
    </row>
    <row r="518" ht="15.75" customHeight="1">
      <c r="G518" s="6"/>
      <c r="K518" s="8"/>
    </row>
    <row r="519" ht="15.75" customHeight="1">
      <c r="G519" s="6"/>
      <c r="K519" s="8"/>
    </row>
    <row r="520" ht="15.75" customHeight="1">
      <c r="G520" s="6"/>
      <c r="K520" s="8"/>
    </row>
    <row r="521" ht="15.75" customHeight="1">
      <c r="G521" s="6"/>
      <c r="K521" s="8"/>
    </row>
    <row r="522" ht="15.75" customHeight="1">
      <c r="G522" s="6"/>
      <c r="K522" s="8"/>
    </row>
    <row r="523" ht="15.75" customHeight="1">
      <c r="G523" s="6"/>
      <c r="K523" s="8"/>
    </row>
    <row r="524" ht="15.75" customHeight="1">
      <c r="G524" s="6"/>
      <c r="K524" s="8"/>
    </row>
    <row r="525" ht="15.75" customHeight="1">
      <c r="G525" s="6"/>
      <c r="K525" s="8"/>
    </row>
    <row r="526" ht="15.75" customHeight="1">
      <c r="G526" s="6"/>
      <c r="K526" s="8"/>
    </row>
    <row r="527" ht="15.75" customHeight="1">
      <c r="G527" s="6"/>
      <c r="K527" s="8"/>
    </row>
    <row r="528" ht="15.75" customHeight="1">
      <c r="G528" s="6"/>
      <c r="K528" s="8"/>
    </row>
    <row r="529" ht="15.75" customHeight="1">
      <c r="G529" s="6"/>
      <c r="K529" s="8"/>
    </row>
    <row r="530" ht="15.75" customHeight="1">
      <c r="G530" s="6"/>
      <c r="K530" s="8"/>
    </row>
    <row r="531" ht="15.75" customHeight="1">
      <c r="G531" s="6"/>
      <c r="K531" s="8"/>
    </row>
    <row r="532" ht="15.75" customHeight="1">
      <c r="G532" s="6"/>
      <c r="K532" s="8"/>
    </row>
    <row r="533" ht="15.75" customHeight="1">
      <c r="G533" s="6"/>
      <c r="K533" s="8"/>
    </row>
    <row r="534" ht="15.75" customHeight="1">
      <c r="G534" s="6"/>
      <c r="K534" s="8"/>
    </row>
    <row r="535" ht="15.75" customHeight="1">
      <c r="G535" s="6"/>
      <c r="K535" s="8"/>
    </row>
    <row r="536" ht="15.75" customHeight="1">
      <c r="G536" s="6"/>
      <c r="K536" s="8"/>
    </row>
    <row r="537" ht="15.75" customHeight="1">
      <c r="G537" s="6"/>
      <c r="K537" s="8"/>
    </row>
    <row r="538" ht="15.75" customHeight="1">
      <c r="G538" s="6"/>
      <c r="K538" s="8"/>
    </row>
    <row r="539" ht="15.75" customHeight="1">
      <c r="G539" s="6"/>
      <c r="K539" s="8"/>
    </row>
    <row r="540" ht="15.75" customHeight="1">
      <c r="G540" s="6"/>
      <c r="K540" s="8"/>
    </row>
    <row r="541" ht="15.75" customHeight="1">
      <c r="G541" s="6"/>
      <c r="K541" s="8"/>
    </row>
    <row r="542" ht="15.75" customHeight="1">
      <c r="G542" s="6"/>
      <c r="K542" s="8"/>
    </row>
    <row r="543" ht="15.75" customHeight="1">
      <c r="G543" s="6"/>
      <c r="K543" s="8"/>
    </row>
    <row r="544" ht="15.75" customHeight="1">
      <c r="G544" s="6"/>
      <c r="K544" s="8"/>
    </row>
    <row r="545" ht="15.75" customHeight="1">
      <c r="G545" s="6"/>
      <c r="K545" s="8"/>
    </row>
    <row r="546" ht="15.75" customHeight="1">
      <c r="G546" s="6"/>
      <c r="K546" s="8"/>
    </row>
    <row r="547" ht="15.75" customHeight="1">
      <c r="G547" s="6"/>
      <c r="K547" s="8"/>
    </row>
    <row r="548" ht="15.75" customHeight="1">
      <c r="G548" s="6"/>
      <c r="K548" s="8"/>
    </row>
    <row r="549" ht="15.75" customHeight="1">
      <c r="G549" s="6"/>
      <c r="K549" s="8"/>
    </row>
    <row r="550" ht="15.75" customHeight="1">
      <c r="G550" s="6"/>
      <c r="K550" s="8"/>
    </row>
    <row r="551" ht="15.75" customHeight="1">
      <c r="G551" s="6"/>
      <c r="K551" s="8"/>
    </row>
    <row r="552" ht="15.75" customHeight="1">
      <c r="G552" s="6"/>
      <c r="K552" s="8"/>
    </row>
    <row r="553" ht="15.75" customHeight="1">
      <c r="G553" s="6"/>
      <c r="K553" s="8"/>
    </row>
    <row r="554" ht="15.75" customHeight="1">
      <c r="G554" s="6"/>
      <c r="K554" s="8"/>
    </row>
    <row r="555" ht="15.75" customHeight="1">
      <c r="G555" s="6"/>
      <c r="K555" s="8"/>
    </row>
    <row r="556" ht="15.75" customHeight="1">
      <c r="G556" s="6"/>
      <c r="K556" s="8"/>
    </row>
    <row r="557" ht="15.75" customHeight="1">
      <c r="G557" s="6"/>
      <c r="K557" s="8"/>
    </row>
    <row r="558" ht="15.75" customHeight="1">
      <c r="G558" s="6"/>
      <c r="K558" s="8"/>
    </row>
    <row r="559" ht="15.75" customHeight="1">
      <c r="G559" s="6"/>
      <c r="K559" s="8"/>
    </row>
    <row r="560" ht="15.75" customHeight="1">
      <c r="G560" s="6"/>
      <c r="K560" s="8"/>
    </row>
    <row r="561" ht="15.75" customHeight="1">
      <c r="G561" s="6"/>
      <c r="K561" s="8"/>
    </row>
    <row r="562" ht="15.75" customHeight="1">
      <c r="G562" s="6"/>
      <c r="K562" s="8"/>
    </row>
    <row r="563" ht="15.75" customHeight="1">
      <c r="G563" s="6"/>
      <c r="K563" s="8"/>
    </row>
    <row r="564" ht="15.75" customHeight="1">
      <c r="G564" s="6"/>
      <c r="K564" s="8"/>
    </row>
    <row r="565" ht="15.75" customHeight="1">
      <c r="G565" s="6"/>
      <c r="K565" s="8"/>
    </row>
    <row r="566" ht="15.75" customHeight="1">
      <c r="G566" s="6"/>
      <c r="K566" s="8"/>
    </row>
    <row r="567" ht="15.75" customHeight="1">
      <c r="G567" s="6"/>
      <c r="K567" s="8"/>
    </row>
    <row r="568" ht="15.75" customHeight="1">
      <c r="G568" s="6"/>
      <c r="K568" s="8"/>
    </row>
    <row r="569" ht="15.75" customHeight="1">
      <c r="G569" s="6"/>
      <c r="K569" s="8"/>
    </row>
    <row r="570" ht="15.75" customHeight="1">
      <c r="G570" s="6"/>
      <c r="K570" s="8"/>
    </row>
    <row r="571" ht="15.75" customHeight="1">
      <c r="G571" s="6"/>
      <c r="K571" s="8"/>
    </row>
    <row r="572" ht="15.75" customHeight="1">
      <c r="G572" s="6"/>
      <c r="K572" s="8"/>
    </row>
    <row r="573" ht="15.75" customHeight="1">
      <c r="G573" s="6"/>
      <c r="K573" s="8"/>
    </row>
    <row r="574" ht="15.75" customHeight="1">
      <c r="G574" s="6"/>
      <c r="K574" s="8"/>
    </row>
    <row r="575" ht="15.75" customHeight="1">
      <c r="G575" s="6"/>
      <c r="K575" s="8"/>
    </row>
    <row r="576" ht="15.75" customHeight="1">
      <c r="G576" s="6"/>
      <c r="K576" s="8"/>
    </row>
    <row r="577" ht="15.75" customHeight="1">
      <c r="G577" s="6"/>
      <c r="K577" s="8"/>
    </row>
    <row r="578" ht="15.75" customHeight="1">
      <c r="G578" s="6"/>
      <c r="K578" s="8"/>
    </row>
    <row r="579" ht="15.75" customHeight="1">
      <c r="G579" s="6"/>
      <c r="K579" s="8"/>
    </row>
    <row r="580" ht="15.75" customHeight="1">
      <c r="G580" s="6"/>
      <c r="K580" s="8"/>
    </row>
    <row r="581" ht="15.75" customHeight="1">
      <c r="G581" s="6"/>
      <c r="K581" s="8"/>
    </row>
    <row r="582" ht="15.75" customHeight="1">
      <c r="G582" s="6"/>
      <c r="K582" s="8"/>
    </row>
    <row r="583" ht="15.75" customHeight="1">
      <c r="G583" s="6"/>
      <c r="K583" s="8"/>
    </row>
    <row r="584" ht="15.75" customHeight="1">
      <c r="G584" s="6"/>
      <c r="K584" s="8"/>
    </row>
    <row r="585" ht="15.75" customHeight="1">
      <c r="G585" s="6"/>
      <c r="K585" s="8"/>
    </row>
    <row r="586" ht="15.75" customHeight="1">
      <c r="G586" s="6"/>
      <c r="K586" s="8"/>
    </row>
    <row r="587" ht="15.75" customHeight="1">
      <c r="G587" s="6"/>
      <c r="K587" s="8"/>
    </row>
    <row r="588" ht="15.75" customHeight="1">
      <c r="G588" s="6"/>
      <c r="K588" s="8"/>
    </row>
    <row r="589" ht="15.75" customHeight="1">
      <c r="G589" s="6"/>
      <c r="K589" s="8"/>
    </row>
    <row r="590" ht="15.75" customHeight="1">
      <c r="G590" s="6"/>
      <c r="K590" s="8"/>
    </row>
    <row r="591" ht="15.75" customHeight="1">
      <c r="G591" s="6"/>
      <c r="K591" s="8"/>
    </row>
    <row r="592" ht="15.75" customHeight="1">
      <c r="G592" s="6"/>
      <c r="K592" s="8"/>
    </row>
    <row r="593" ht="15.75" customHeight="1">
      <c r="G593" s="6"/>
      <c r="K593" s="8"/>
    </row>
    <row r="594" ht="15.75" customHeight="1">
      <c r="G594" s="6"/>
      <c r="K594" s="8"/>
    </row>
    <row r="595" ht="15.75" customHeight="1">
      <c r="G595" s="6"/>
      <c r="K595" s="8"/>
    </row>
    <row r="596" ht="15.75" customHeight="1">
      <c r="G596" s="6"/>
      <c r="K596" s="8"/>
    </row>
    <row r="597" ht="15.75" customHeight="1">
      <c r="G597" s="6"/>
      <c r="K597" s="8"/>
    </row>
    <row r="598" ht="15.75" customHeight="1">
      <c r="G598" s="6"/>
      <c r="K598" s="8"/>
    </row>
    <row r="599" ht="15.75" customHeight="1">
      <c r="G599" s="6"/>
      <c r="K599" s="8"/>
    </row>
    <row r="600" ht="15.75" customHeight="1">
      <c r="G600" s="6"/>
      <c r="K600" s="8"/>
    </row>
    <row r="601" ht="15.75" customHeight="1">
      <c r="G601" s="6"/>
      <c r="K601" s="8"/>
    </row>
    <row r="602" ht="15.75" customHeight="1">
      <c r="G602" s="6"/>
      <c r="K602" s="8"/>
    </row>
    <row r="603" ht="15.75" customHeight="1">
      <c r="G603" s="6"/>
      <c r="K603" s="8"/>
    </row>
    <row r="604" ht="15.75" customHeight="1">
      <c r="G604" s="6"/>
      <c r="K604" s="8"/>
    </row>
    <row r="605" ht="15.75" customHeight="1">
      <c r="G605" s="6"/>
      <c r="K605" s="8"/>
    </row>
    <row r="606" ht="15.75" customHeight="1">
      <c r="G606" s="6"/>
      <c r="K606" s="8"/>
    </row>
    <row r="607" ht="15.75" customHeight="1">
      <c r="G607" s="6"/>
      <c r="K607" s="8"/>
    </row>
    <row r="608" ht="15.75" customHeight="1">
      <c r="G608" s="6"/>
      <c r="K608" s="8"/>
    </row>
    <row r="609" ht="15.75" customHeight="1">
      <c r="G609" s="6"/>
      <c r="K609" s="8"/>
    </row>
    <row r="610" ht="15.75" customHeight="1">
      <c r="G610" s="6"/>
      <c r="K610" s="8"/>
    </row>
    <row r="611" ht="15.75" customHeight="1">
      <c r="G611" s="6"/>
      <c r="K611" s="8"/>
    </row>
    <row r="612" ht="15.75" customHeight="1">
      <c r="G612" s="6"/>
      <c r="K612" s="8"/>
    </row>
    <row r="613" ht="15.75" customHeight="1">
      <c r="G613" s="6"/>
      <c r="K613" s="8"/>
    </row>
    <row r="614" ht="15.75" customHeight="1">
      <c r="G614" s="6"/>
      <c r="K614" s="8"/>
    </row>
    <row r="615" ht="15.75" customHeight="1">
      <c r="G615" s="6"/>
      <c r="K615" s="8"/>
    </row>
    <row r="616" ht="15.75" customHeight="1">
      <c r="G616" s="6"/>
      <c r="K616" s="8"/>
    </row>
    <row r="617" ht="15.75" customHeight="1">
      <c r="G617" s="6"/>
      <c r="K617" s="8"/>
    </row>
    <row r="618" ht="15.75" customHeight="1">
      <c r="G618" s="6"/>
      <c r="K618" s="8"/>
    </row>
    <row r="619" ht="15.75" customHeight="1">
      <c r="G619" s="6"/>
      <c r="K619" s="8"/>
    </row>
    <row r="620" ht="15.75" customHeight="1">
      <c r="G620" s="6"/>
      <c r="K620" s="8"/>
    </row>
    <row r="621" ht="15.75" customHeight="1">
      <c r="G621" s="6"/>
      <c r="K621" s="8"/>
    </row>
    <row r="622" ht="15.75" customHeight="1">
      <c r="G622" s="6"/>
      <c r="K622" s="8"/>
    </row>
    <row r="623" ht="15.75" customHeight="1">
      <c r="G623" s="6"/>
      <c r="K623" s="8"/>
    </row>
    <row r="624" ht="15.75" customHeight="1">
      <c r="G624" s="6"/>
      <c r="K624" s="8"/>
    </row>
    <row r="625" ht="15.75" customHeight="1">
      <c r="G625" s="6"/>
      <c r="K625" s="8"/>
    </row>
    <row r="626" ht="15.75" customHeight="1">
      <c r="G626" s="6"/>
      <c r="K626" s="8"/>
    </row>
    <row r="627" ht="15.75" customHeight="1">
      <c r="G627" s="6"/>
      <c r="K627" s="8"/>
    </row>
    <row r="628" ht="15.75" customHeight="1">
      <c r="G628" s="6"/>
      <c r="K628" s="8"/>
    </row>
    <row r="629" ht="15.75" customHeight="1">
      <c r="G629" s="6"/>
      <c r="K629" s="8"/>
    </row>
    <row r="630" ht="15.75" customHeight="1">
      <c r="G630" s="6"/>
      <c r="K630" s="8"/>
    </row>
    <row r="631" ht="15.75" customHeight="1">
      <c r="G631" s="6"/>
      <c r="K631" s="8"/>
    </row>
    <row r="632" ht="15.75" customHeight="1">
      <c r="G632" s="6"/>
      <c r="K632" s="8"/>
    </row>
    <row r="633" ht="15.75" customHeight="1">
      <c r="G633" s="6"/>
      <c r="K633" s="8"/>
    </row>
    <row r="634" ht="15.75" customHeight="1">
      <c r="G634" s="6"/>
      <c r="K634" s="8"/>
    </row>
    <row r="635" ht="15.75" customHeight="1">
      <c r="G635" s="6"/>
      <c r="K635" s="8"/>
    </row>
    <row r="636" ht="15.75" customHeight="1">
      <c r="G636" s="6"/>
      <c r="K636" s="8"/>
    </row>
    <row r="637" ht="15.75" customHeight="1">
      <c r="G637" s="6"/>
      <c r="K637" s="8"/>
    </row>
    <row r="638" ht="15.75" customHeight="1">
      <c r="G638" s="6"/>
      <c r="K638" s="8"/>
    </row>
    <row r="639" ht="15.75" customHeight="1">
      <c r="G639" s="6"/>
      <c r="K639" s="8"/>
    </row>
    <row r="640" ht="15.75" customHeight="1">
      <c r="G640" s="6"/>
      <c r="K640" s="8"/>
    </row>
    <row r="641" ht="15.75" customHeight="1">
      <c r="G641" s="6"/>
      <c r="K641" s="8"/>
    </row>
    <row r="642" ht="15.75" customHeight="1">
      <c r="G642" s="6"/>
      <c r="K642" s="8"/>
    </row>
    <row r="643" ht="15.75" customHeight="1">
      <c r="G643" s="6"/>
      <c r="K643" s="8"/>
    </row>
    <row r="644" ht="15.75" customHeight="1">
      <c r="G644" s="6"/>
      <c r="K644" s="8"/>
    </row>
    <row r="645" ht="15.75" customHeight="1">
      <c r="G645" s="6"/>
      <c r="K645" s="8"/>
    </row>
    <row r="646" ht="15.75" customHeight="1">
      <c r="G646" s="6"/>
      <c r="K646" s="8"/>
    </row>
    <row r="647" ht="15.75" customHeight="1">
      <c r="G647" s="6"/>
      <c r="K647" s="8"/>
    </row>
    <row r="648" ht="15.75" customHeight="1">
      <c r="G648" s="6"/>
      <c r="K648" s="8"/>
    </row>
    <row r="649" ht="15.75" customHeight="1">
      <c r="G649" s="6"/>
      <c r="K649" s="8"/>
    </row>
    <row r="650" ht="15.75" customHeight="1">
      <c r="G650" s="6"/>
      <c r="K650" s="8"/>
    </row>
    <row r="651" ht="15.75" customHeight="1">
      <c r="G651" s="6"/>
      <c r="K651" s="8"/>
    </row>
    <row r="652" ht="15.75" customHeight="1">
      <c r="G652" s="6"/>
      <c r="K652" s="8"/>
    </row>
    <row r="653" ht="15.75" customHeight="1">
      <c r="G653" s="6"/>
      <c r="K653" s="8"/>
    </row>
    <row r="654" ht="15.75" customHeight="1">
      <c r="G654" s="6"/>
      <c r="K654" s="8"/>
    </row>
    <row r="655" ht="15.75" customHeight="1">
      <c r="G655" s="6"/>
      <c r="K655" s="8"/>
    </row>
    <row r="656" ht="15.75" customHeight="1">
      <c r="G656" s="6"/>
      <c r="K656" s="8"/>
    </row>
    <row r="657" ht="15.75" customHeight="1">
      <c r="G657" s="6"/>
      <c r="K657" s="8"/>
    </row>
    <row r="658" ht="15.75" customHeight="1">
      <c r="G658" s="6"/>
      <c r="K658" s="8"/>
    </row>
    <row r="659" ht="15.75" customHeight="1">
      <c r="G659" s="6"/>
      <c r="K659" s="8"/>
    </row>
    <row r="660" ht="15.75" customHeight="1">
      <c r="G660" s="6"/>
      <c r="K660" s="8"/>
    </row>
    <row r="661" ht="15.75" customHeight="1">
      <c r="G661" s="6"/>
      <c r="K661" s="8"/>
    </row>
    <row r="662" ht="15.75" customHeight="1">
      <c r="G662" s="6"/>
      <c r="K662" s="8"/>
    </row>
    <row r="663" ht="15.75" customHeight="1">
      <c r="G663" s="6"/>
      <c r="K663" s="8"/>
    </row>
    <row r="664" ht="15.75" customHeight="1">
      <c r="G664" s="6"/>
      <c r="K664" s="8"/>
    </row>
    <row r="665" ht="15.75" customHeight="1">
      <c r="G665" s="6"/>
      <c r="K665" s="8"/>
    </row>
    <row r="666" ht="15.75" customHeight="1">
      <c r="G666" s="6"/>
      <c r="K666" s="8"/>
    </row>
    <row r="667" ht="15.75" customHeight="1">
      <c r="G667" s="6"/>
      <c r="K667" s="8"/>
    </row>
    <row r="668" ht="15.75" customHeight="1">
      <c r="G668" s="6"/>
      <c r="K668" s="8"/>
    </row>
    <row r="669" ht="15.75" customHeight="1">
      <c r="G669" s="6"/>
      <c r="K669" s="8"/>
    </row>
    <row r="670" ht="15.75" customHeight="1">
      <c r="G670" s="6"/>
      <c r="K670" s="8"/>
    </row>
    <row r="671" ht="15.75" customHeight="1">
      <c r="G671" s="6"/>
      <c r="K671" s="8"/>
    </row>
    <row r="672" ht="15.75" customHeight="1">
      <c r="G672" s="6"/>
      <c r="K672" s="8"/>
    </row>
    <row r="673" ht="15.75" customHeight="1">
      <c r="G673" s="6"/>
      <c r="K673" s="8"/>
    </row>
    <row r="674" ht="15.75" customHeight="1">
      <c r="G674" s="6"/>
      <c r="K674" s="8"/>
    </row>
    <row r="675" ht="15.75" customHeight="1">
      <c r="G675" s="6"/>
      <c r="K675" s="8"/>
    </row>
    <row r="676" ht="15.75" customHeight="1">
      <c r="G676" s="6"/>
      <c r="K676" s="8"/>
    </row>
    <row r="677" ht="15.75" customHeight="1">
      <c r="G677" s="6"/>
      <c r="K677" s="8"/>
    </row>
    <row r="678" ht="15.75" customHeight="1">
      <c r="G678" s="6"/>
      <c r="K678" s="8"/>
    </row>
    <row r="679" ht="15.75" customHeight="1">
      <c r="G679" s="6"/>
      <c r="K679" s="8"/>
    </row>
    <row r="680" ht="15.75" customHeight="1">
      <c r="G680" s="6"/>
      <c r="K680" s="8"/>
    </row>
    <row r="681" ht="15.75" customHeight="1">
      <c r="G681" s="6"/>
      <c r="K681" s="8"/>
    </row>
    <row r="682" ht="15.75" customHeight="1">
      <c r="G682" s="6"/>
      <c r="K682" s="8"/>
    </row>
    <row r="683" ht="15.75" customHeight="1">
      <c r="G683" s="6"/>
      <c r="K683" s="8"/>
    </row>
    <row r="684" ht="15.75" customHeight="1">
      <c r="G684" s="6"/>
      <c r="K684" s="8"/>
    </row>
    <row r="685" ht="15.75" customHeight="1">
      <c r="G685" s="6"/>
      <c r="K685" s="8"/>
    </row>
    <row r="686" ht="15.75" customHeight="1">
      <c r="G686" s="6"/>
      <c r="K686" s="8"/>
    </row>
    <row r="687" ht="15.75" customHeight="1">
      <c r="G687" s="6"/>
      <c r="K687" s="8"/>
    </row>
    <row r="688" ht="15.75" customHeight="1">
      <c r="G688" s="6"/>
      <c r="K688" s="8"/>
    </row>
    <row r="689" ht="15.75" customHeight="1">
      <c r="G689" s="6"/>
      <c r="K689" s="8"/>
    </row>
    <row r="690" ht="15.75" customHeight="1">
      <c r="G690" s="6"/>
      <c r="K690" s="8"/>
    </row>
    <row r="691" ht="15.75" customHeight="1">
      <c r="G691" s="6"/>
      <c r="K691" s="8"/>
    </row>
    <row r="692" ht="15.75" customHeight="1">
      <c r="G692" s="6"/>
      <c r="K692" s="8"/>
    </row>
    <row r="693" ht="15.75" customHeight="1">
      <c r="G693" s="6"/>
      <c r="K693" s="8"/>
    </row>
    <row r="694" ht="15.75" customHeight="1">
      <c r="G694" s="6"/>
      <c r="K694" s="8"/>
    </row>
    <row r="695" ht="15.75" customHeight="1">
      <c r="G695" s="6"/>
      <c r="K695" s="8"/>
    </row>
    <row r="696" ht="15.75" customHeight="1">
      <c r="G696" s="6"/>
      <c r="K696" s="8"/>
    </row>
    <row r="697" ht="15.75" customHeight="1">
      <c r="G697" s="6"/>
      <c r="K697" s="8"/>
    </row>
    <row r="698" ht="15.75" customHeight="1">
      <c r="G698" s="6"/>
      <c r="K698" s="8"/>
    </row>
    <row r="699" ht="15.75" customHeight="1">
      <c r="G699" s="6"/>
      <c r="K699" s="8"/>
    </row>
    <row r="700" ht="15.75" customHeight="1">
      <c r="G700" s="6"/>
      <c r="K700" s="8"/>
    </row>
    <row r="701" ht="15.75" customHeight="1">
      <c r="G701" s="6"/>
      <c r="K701" s="8"/>
    </row>
    <row r="702" ht="15.75" customHeight="1">
      <c r="G702" s="6"/>
      <c r="K702" s="8"/>
    </row>
    <row r="703" ht="15.75" customHeight="1">
      <c r="G703" s="6"/>
      <c r="K703" s="8"/>
    </row>
    <row r="704" ht="15.75" customHeight="1">
      <c r="G704" s="6"/>
      <c r="K704" s="8"/>
    </row>
    <row r="705" ht="15.75" customHeight="1">
      <c r="G705" s="6"/>
      <c r="K705" s="8"/>
    </row>
    <row r="706" ht="15.75" customHeight="1">
      <c r="G706" s="6"/>
      <c r="K706" s="8"/>
    </row>
    <row r="707" ht="15.75" customHeight="1">
      <c r="G707" s="6"/>
      <c r="K707" s="8"/>
    </row>
    <row r="708" ht="15.75" customHeight="1">
      <c r="G708" s="6"/>
      <c r="K708" s="8"/>
    </row>
    <row r="709" ht="15.75" customHeight="1">
      <c r="G709" s="6"/>
      <c r="K709" s="8"/>
    </row>
    <row r="710" ht="15.75" customHeight="1">
      <c r="G710" s="6"/>
      <c r="K710" s="8"/>
    </row>
    <row r="711" ht="15.75" customHeight="1">
      <c r="G711" s="6"/>
      <c r="K711" s="8"/>
    </row>
    <row r="712" ht="15.75" customHeight="1">
      <c r="G712" s="6"/>
      <c r="K712" s="8"/>
    </row>
    <row r="713" ht="15.75" customHeight="1">
      <c r="G713" s="6"/>
      <c r="K713" s="8"/>
    </row>
    <row r="714" ht="15.75" customHeight="1">
      <c r="G714" s="6"/>
      <c r="K714" s="8"/>
    </row>
    <row r="715" ht="15.75" customHeight="1">
      <c r="G715" s="6"/>
      <c r="K715" s="8"/>
    </row>
    <row r="716" ht="15.75" customHeight="1">
      <c r="G716" s="6"/>
      <c r="K716" s="8"/>
    </row>
    <row r="717" ht="15.75" customHeight="1">
      <c r="G717" s="6"/>
      <c r="K717" s="8"/>
    </row>
    <row r="718" ht="15.75" customHeight="1">
      <c r="G718" s="6"/>
      <c r="K718" s="8"/>
    </row>
    <row r="719" ht="15.75" customHeight="1">
      <c r="G719" s="6"/>
      <c r="K719" s="8"/>
    </row>
    <row r="720" ht="15.75" customHeight="1">
      <c r="G720" s="6"/>
      <c r="K720" s="8"/>
    </row>
    <row r="721" ht="15.75" customHeight="1">
      <c r="G721" s="6"/>
      <c r="K721" s="8"/>
    </row>
    <row r="722" ht="15.75" customHeight="1">
      <c r="G722" s="6"/>
      <c r="K722" s="8"/>
    </row>
    <row r="723" ht="15.75" customHeight="1">
      <c r="G723" s="6"/>
      <c r="K723" s="8"/>
    </row>
    <row r="724" ht="15.75" customHeight="1">
      <c r="G724" s="6"/>
      <c r="K724" s="8"/>
    </row>
    <row r="725" ht="15.75" customHeight="1">
      <c r="G725" s="6"/>
      <c r="K725" s="8"/>
    </row>
    <row r="726" ht="15.75" customHeight="1">
      <c r="G726" s="6"/>
      <c r="K726" s="8"/>
    </row>
    <row r="727" ht="15.75" customHeight="1">
      <c r="G727" s="6"/>
      <c r="K727" s="8"/>
    </row>
    <row r="728" ht="15.75" customHeight="1">
      <c r="G728" s="6"/>
      <c r="K728" s="8"/>
    </row>
    <row r="729" ht="15.75" customHeight="1">
      <c r="G729" s="6"/>
      <c r="K729" s="8"/>
    </row>
    <row r="730" ht="15.75" customHeight="1">
      <c r="G730" s="6"/>
      <c r="K730" s="8"/>
    </row>
    <row r="731" ht="15.75" customHeight="1">
      <c r="G731" s="6"/>
      <c r="K731" s="8"/>
    </row>
    <row r="732" ht="15.75" customHeight="1">
      <c r="G732" s="6"/>
      <c r="K732" s="8"/>
    </row>
    <row r="733" ht="15.75" customHeight="1">
      <c r="G733" s="6"/>
      <c r="K733" s="8"/>
    </row>
    <row r="734" ht="15.75" customHeight="1">
      <c r="G734" s="6"/>
      <c r="K734" s="8"/>
    </row>
    <row r="735" ht="15.75" customHeight="1">
      <c r="G735" s="6"/>
      <c r="K735" s="8"/>
    </row>
    <row r="736" ht="15.75" customHeight="1">
      <c r="G736" s="6"/>
      <c r="K736" s="8"/>
    </row>
    <row r="737" ht="15.75" customHeight="1">
      <c r="G737" s="6"/>
      <c r="K737" s="8"/>
    </row>
    <row r="738" ht="15.75" customHeight="1">
      <c r="G738" s="6"/>
      <c r="K738" s="8"/>
    </row>
    <row r="739" ht="15.75" customHeight="1">
      <c r="G739" s="6"/>
      <c r="K739" s="8"/>
    </row>
    <row r="740" ht="15.75" customHeight="1">
      <c r="G740" s="6"/>
      <c r="K740" s="8"/>
    </row>
    <row r="741" ht="15.75" customHeight="1">
      <c r="G741" s="6"/>
      <c r="K741" s="8"/>
    </row>
    <row r="742" ht="15.75" customHeight="1">
      <c r="G742" s="6"/>
      <c r="K742" s="8"/>
    </row>
    <row r="743" ht="15.75" customHeight="1">
      <c r="G743" s="6"/>
      <c r="K743" s="8"/>
    </row>
    <row r="744" ht="15.75" customHeight="1">
      <c r="G744" s="6"/>
      <c r="K744" s="8"/>
    </row>
    <row r="745" ht="15.75" customHeight="1">
      <c r="G745" s="6"/>
      <c r="K745" s="8"/>
    </row>
    <row r="746" ht="15.75" customHeight="1">
      <c r="G746" s="6"/>
      <c r="K746" s="8"/>
    </row>
    <row r="747" ht="15.75" customHeight="1">
      <c r="G747" s="6"/>
      <c r="K747" s="8"/>
    </row>
    <row r="748" ht="15.75" customHeight="1">
      <c r="G748" s="6"/>
      <c r="K748" s="8"/>
    </row>
    <row r="749" ht="15.75" customHeight="1">
      <c r="G749" s="6"/>
      <c r="K749" s="8"/>
    </row>
    <row r="750" ht="15.75" customHeight="1">
      <c r="G750" s="6"/>
      <c r="K750" s="8"/>
    </row>
    <row r="751" ht="15.75" customHeight="1">
      <c r="G751" s="6"/>
      <c r="K751" s="8"/>
    </row>
    <row r="752" ht="15.75" customHeight="1">
      <c r="G752" s="6"/>
      <c r="K752" s="8"/>
    </row>
    <row r="753" ht="15.75" customHeight="1">
      <c r="G753" s="6"/>
      <c r="K753" s="8"/>
    </row>
    <row r="754" ht="15.75" customHeight="1">
      <c r="G754" s="6"/>
      <c r="K754" s="8"/>
    </row>
    <row r="755" ht="15.75" customHeight="1">
      <c r="G755" s="6"/>
      <c r="K755" s="8"/>
    </row>
    <row r="756" ht="15.75" customHeight="1">
      <c r="G756" s="6"/>
      <c r="K756" s="8"/>
    </row>
    <row r="757" ht="15.75" customHeight="1">
      <c r="G757" s="6"/>
      <c r="K757" s="8"/>
    </row>
    <row r="758" ht="15.75" customHeight="1">
      <c r="G758" s="6"/>
      <c r="K758" s="8"/>
    </row>
    <row r="759" ht="15.75" customHeight="1">
      <c r="G759" s="6"/>
      <c r="K759" s="8"/>
    </row>
    <row r="760" ht="15.75" customHeight="1">
      <c r="G760" s="6"/>
      <c r="K760" s="8"/>
    </row>
    <row r="761" ht="15.75" customHeight="1">
      <c r="G761" s="6"/>
      <c r="K761" s="8"/>
    </row>
    <row r="762" ht="15.75" customHeight="1">
      <c r="G762" s="6"/>
      <c r="K762" s="8"/>
    </row>
    <row r="763" ht="15.75" customHeight="1">
      <c r="G763" s="6"/>
      <c r="K763" s="8"/>
    </row>
    <row r="764" ht="15.75" customHeight="1">
      <c r="G764" s="6"/>
      <c r="K764" s="8"/>
    </row>
    <row r="765" ht="15.75" customHeight="1">
      <c r="G765" s="6"/>
      <c r="K765" s="8"/>
    </row>
    <row r="766" ht="15.75" customHeight="1">
      <c r="G766" s="6"/>
      <c r="K766" s="8"/>
    </row>
    <row r="767" ht="15.75" customHeight="1">
      <c r="G767" s="6"/>
      <c r="K767" s="8"/>
    </row>
    <row r="768" ht="15.75" customHeight="1">
      <c r="G768" s="6"/>
      <c r="K768" s="8"/>
    </row>
    <row r="769" ht="15.75" customHeight="1">
      <c r="G769" s="6"/>
      <c r="K769" s="8"/>
    </row>
    <row r="770" ht="15.75" customHeight="1">
      <c r="G770" s="6"/>
      <c r="K770" s="8"/>
    </row>
    <row r="771" ht="15.75" customHeight="1">
      <c r="G771" s="6"/>
      <c r="K771" s="8"/>
    </row>
    <row r="772" ht="15.75" customHeight="1">
      <c r="G772" s="6"/>
      <c r="K772" s="8"/>
    </row>
    <row r="773" ht="15.75" customHeight="1">
      <c r="G773" s="6"/>
      <c r="K773" s="8"/>
    </row>
    <row r="774" ht="15.75" customHeight="1">
      <c r="G774" s="6"/>
      <c r="K774" s="8"/>
    </row>
    <row r="775" ht="15.75" customHeight="1">
      <c r="G775" s="6"/>
      <c r="K775" s="8"/>
    </row>
    <row r="776" ht="15.75" customHeight="1">
      <c r="G776" s="6"/>
      <c r="K776" s="8"/>
    </row>
    <row r="777" ht="15.75" customHeight="1">
      <c r="G777" s="6"/>
      <c r="K777" s="8"/>
    </row>
    <row r="778" ht="15.75" customHeight="1">
      <c r="G778" s="6"/>
      <c r="K778" s="8"/>
    </row>
    <row r="779" ht="15.75" customHeight="1">
      <c r="G779" s="6"/>
      <c r="K779" s="8"/>
    </row>
    <row r="780" ht="15.75" customHeight="1">
      <c r="G780" s="6"/>
      <c r="K780" s="8"/>
    </row>
    <row r="781" ht="15.75" customHeight="1">
      <c r="G781" s="6"/>
      <c r="K781" s="8"/>
    </row>
    <row r="782" ht="15.75" customHeight="1">
      <c r="G782" s="6"/>
      <c r="K782" s="8"/>
    </row>
    <row r="783" ht="15.75" customHeight="1">
      <c r="G783" s="6"/>
      <c r="K783" s="8"/>
    </row>
    <row r="784" ht="15.75" customHeight="1">
      <c r="G784" s="6"/>
      <c r="K784" s="8"/>
    </row>
    <row r="785" ht="15.75" customHeight="1">
      <c r="G785" s="6"/>
      <c r="K785" s="8"/>
    </row>
    <row r="786" ht="15.75" customHeight="1">
      <c r="G786" s="6"/>
      <c r="K786" s="8"/>
    </row>
    <row r="787" ht="15.75" customHeight="1">
      <c r="G787" s="6"/>
      <c r="K787" s="8"/>
    </row>
    <row r="788" ht="15.75" customHeight="1">
      <c r="G788" s="6"/>
      <c r="K788" s="8"/>
    </row>
    <row r="789" ht="15.75" customHeight="1">
      <c r="G789" s="6"/>
      <c r="K789" s="8"/>
    </row>
    <row r="790" ht="15.75" customHeight="1">
      <c r="G790" s="6"/>
      <c r="K790" s="8"/>
    </row>
    <row r="791" ht="15.75" customHeight="1">
      <c r="G791" s="6"/>
      <c r="K791" s="8"/>
    </row>
    <row r="792" ht="15.75" customHeight="1">
      <c r="G792" s="6"/>
      <c r="K792" s="8"/>
    </row>
    <row r="793" ht="15.75" customHeight="1">
      <c r="G793" s="6"/>
      <c r="K793" s="8"/>
    </row>
    <row r="794" ht="15.75" customHeight="1">
      <c r="G794" s="6"/>
      <c r="K794" s="8"/>
    </row>
    <row r="795" ht="15.75" customHeight="1">
      <c r="G795" s="6"/>
      <c r="K795" s="8"/>
    </row>
    <row r="796" ht="15.75" customHeight="1">
      <c r="G796" s="6"/>
      <c r="K796" s="8"/>
    </row>
    <row r="797" ht="15.75" customHeight="1">
      <c r="G797" s="6"/>
      <c r="K797" s="8"/>
    </row>
    <row r="798" ht="15.75" customHeight="1">
      <c r="G798" s="6"/>
      <c r="K798" s="8"/>
    </row>
    <row r="799" ht="15.75" customHeight="1">
      <c r="G799" s="6"/>
      <c r="K799" s="8"/>
    </row>
    <row r="800" ht="15.75" customHeight="1">
      <c r="G800" s="6"/>
      <c r="K800" s="8"/>
    </row>
    <row r="801" ht="15.75" customHeight="1">
      <c r="G801" s="6"/>
      <c r="K801" s="8"/>
    </row>
    <row r="802" ht="15.75" customHeight="1">
      <c r="G802" s="6"/>
      <c r="K802" s="8"/>
    </row>
    <row r="803" ht="15.75" customHeight="1">
      <c r="G803" s="6"/>
      <c r="K803" s="8"/>
    </row>
    <row r="804" ht="15.75" customHeight="1">
      <c r="G804" s="6"/>
      <c r="K804" s="8"/>
    </row>
    <row r="805" ht="15.75" customHeight="1">
      <c r="G805" s="6"/>
      <c r="K805" s="8"/>
    </row>
    <row r="806" ht="15.75" customHeight="1">
      <c r="G806" s="6"/>
      <c r="K806" s="8"/>
    </row>
    <row r="807" ht="15.75" customHeight="1">
      <c r="G807" s="6"/>
      <c r="K807" s="8"/>
    </row>
    <row r="808" ht="15.75" customHeight="1">
      <c r="G808" s="6"/>
      <c r="K808" s="8"/>
    </row>
    <row r="809" ht="15.75" customHeight="1">
      <c r="G809" s="6"/>
      <c r="K809" s="8"/>
    </row>
    <row r="810" ht="15.75" customHeight="1">
      <c r="G810" s="6"/>
      <c r="K810" s="8"/>
    </row>
    <row r="811" ht="15.75" customHeight="1">
      <c r="G811" s="6"/>
      <c r="K811" s="8"/>
    </row>
    <row r="812" ht="15.75" customHeight="1">
      <c r="G812" s="6"/>
      <c r="K812" s="8"/>
    </row>
    <row r="813" ht="15.75" customHeight="1">
      <c r="G813" s="6"/>
      <c r="K813" s="8"/>
    </row>
    <row r="814" ht="15.75" customHeight="1">
      <c r="G814" s="6"/>
      <c r="K814" s="8"/>
    </row>
    <row r="815" ht="15.75" customHeight="1">
      <c r="G815" s="6"/>
      <c r="K815" s="8"/>
    </row>
    <row r="816" ht="15.75" customHeight="1">
      <c r="G816" s="6"/>
      <c r="K816" s="8"/>
    </row>
    <row r="817" ht="15.75" customHeight="1">
      <c r="G817" s="6"/>
      <c r="K817" s="8"/>
    </row>
    <row r="818" ht="15.75" customHeight="1">
      <c r="G818" s="6"/>
      <c r="K818" s="8"/>
    </row>
    <row r="819" ht="15.75" customHeight="1">
      <c r="G819" s="6"/>
      <c r="K819" s="8"/>
    </row>
    <row r="820" ht="15.75" customHeight="1">
      <c r="G820" s="6"/>
      <c r="K820" s="8"/>
    </row>
    <row r="821" ht="15.75" customHeight="1">
      <c r="G821" s="6"/>
      <c r="K821" s="8"/>
    </row>
    <row r="822" ht="15.75" customHeight="1">
      <c r="G822" s="6"/>
      <c r="K822" s="8"/>
    </row>
    <row r="823" ht="15.75" customHeight="1">
      <c r="G823" s="6"/>
      <c r="K823" s="8"/>
    </row>
    <row r="824" ht="15.75" customHeight="1">
      <c r="G824" s="6"/>
      <c r="K824" s="8"/>
    </row>
    <row r="825" ht="15.75" customHeight="1">
      <c r="G825" s="6"/>
      <c r="K825" s="8"/>
    </row>
    <row r="826" ht="15.75" customHeight="1">
      <c r="G826" s="6"/>
      <c r="K826" s="8"/>
    </row>
    <row r="827" ht="15.75" customHeight="1">
      <c r="G827" s="6"/>
      <c r="K827" s="8"/>
    </row>
    <row r="828" ht="15.75" customHeight="1">
      <c r="G828" s="6"/>
      <c r="K828" s="8"/>
    </row>
    <row r="829" ht="15.75" customHeight="1">
      <c r="G829" s="6"/>
      <c r="K829" s="8"/>
    </row>
    <row r="830" ht="15.75" customHeight="1">
      <c r="G830" s="6"/>
      <c r="K830" s="8"/>
    </row>
    <row r="831" ht="15.75" customHeight="1">
      <c r="G831" s="6"/>
      <c r="K831" s="8"/>
    </row>
    <row r="832" ht="15.75" customHeight="1">
      <c r="G832" s="6"/>
      <c r="K832" s="8"/>
    </row>
    <row r="833" ht="15.75" customHeight="1">
      <c r="G833" s="6"/>
      <c r="K833" s="8"/>
    </row>
    <row r="834" ht="15.75" customHeight="1">
      <c r="G834" s="6"/>
      <c r="K834" s="8"/>
    </row>
    <row r="835" ht="15.75" customHeight="1">
      <c r="G835" s="6"/>
      <c r="K835" s="8"/>
    </row>
    <row r="836" ht="15.75" customHeight="1">
      <c r="G836" s="6"/>
      <c r="K836" s="8"/>
    </row>
    <row r="837" ht="15.75" customHeight="1">
      <c r="G837" s="6"/>
      <c r="K837" s="8"/>
    </row>
    <row r="838" ht="15.75" customHeight="1">
      <c r="G838" s="6"/>
      <c r="K838" s="8"/>
    </row>
    <row r="839" ht="15.75" customHeight="1">
      <c r="G839" s="6"/>
      <c r="K839" s="8"/>
    </row>
    <row r="840" ht="15.75" customHeight="1">
      <c r="G840" s="6"/>
      <c r="K840" s="8"/>
    </row>
    <row r="841" ht="15.75" customHeight="1">
      <c r="G841" s="6"/>
      <c r="K841" s="8"/>
    </row>
    <row r="842" ht="15.75" customHeight="1">
      <c r="G842" s="6"/>
      <c r="K842" s="8"/>
    </row>
    <row r="843" ht="15.75" customHeight="1">
      <c r="G843" s="6"/>
      <c r="K843" s="8"/>
    </row>
    <row r="844" ht="15.75" customHeight="1">
      <c r="G844" s="6"/>
      <c r="K844" s="8"/>
    </row>
    <row r="845" ht="15.75" customHeight="1">
      <c r="G845" s="6"/>
      <c r="K845" s="8"/>
    </row>
    <row r="846" ht="15.75" customHeight="1">
      <c r="G846" s="6"/>
      <c r="K846" s="8"/>
    </row>
    <row r="847" ht="15.75" customHeight="1">
      <c r="G847" s="6"/>
      <c r="K847" s="8"/>
    </row>
    <row r="848" ht="15.75" customHeight="1">
      <c r="G848" s="6"/>
      <c r="K848" s="8"/>
    </row>
    <row r="849" ht="15.75" customHeight="1">
      <c r="G849" s="6"/>
      <c r="K849" s="8"/>
    </row>
    <row r="850" ht="15.75" customHeight="1">
      <c r="G850" s="6"/>
      <c r="K850" s="8"/>
    </row>
    <row r="851" ht="15.75" customHeight="1">
      <c r="G851" s="6"/>
      <c r="K851" s="8"/>
    </row>
    <row r="852" ht="15.75" customHeight="1">
      <c r="G852" s="6"/>
      <c r="K852" s="8"/>
    </row>
    <row r="853" ht="15.75" customHeight="1">
      <c r="G853" s="6"/>
      <c r="K853" s="8"/>
    </row>
    <row r="854" ht="15.75" customHeight="1">
      <c r="G854" s="6"/>
      <c r="K854" s="8"/>
    </row>
    <row r="855" ht="15.75" customHeight="1">
      <c r="G855" s="6"/>
      <c r="K855" s="8"/>
    </row>
    <row r="856" ht="15.75" customHeight="1">
      <c r="G856" s="6"/>
      <c r="K856" s="8"/>
    </row>
    <row r="857" ht="15.75" customHeight="1">
      <c r="G857" s="6"/>
      <c r="K857" s="8"/>
    </row>
    <row r="858" ht="15.75" customHeight="1">
      <c r="G858" s="6"/>
      <c r="K858" s="8"/>
    </row>
    <row r="859" ht="15.75" customHeight="1">
      <c r="G859" s="6"/>
      <c r="K859" s="8"/>
    </row>
    <row r="860" ht="15.75" customHeight="1">
      <c r="G860" s="6"/>
      <c r="K860" s="8"/>
    </row>
    <row r="861" ht="15.75" customHeight="1">
      <c r="G861" s="6"/>
      <c r="K861" s="8"/>
    </row>
    <row r="862" ht="15.75" customHeight="1">
      <c r="G862" s="6"/>
      <c r="K862" s="8"/>
    </row>
    <row r="863" ht="15.75" customHeight="1">
      <c r="G863" s="6"/>
      <c r="K863" s="8"/>
    </row>
    <row r="864" ht="15.75" customHeight="1">
      <c r="G864" s="6"/>
      <c r="K864" s="8"/>
    </row>
    <row r="865" ht="15.75" customHeight="1">
      <c r="G865" s="6"/>
      <c r="K865" s="8"/>
    </row>
    <row r="866" ht="15.75" customHeight="1">
      <c r="G866" s="6"/>
      <c r="K866" s="8"/>
    </row>
    <row r="867" ht="15.75" customHeight="1">
      <c r="G867" s="6"/>
      <c r="K867" s="8"/>
    </row>
    <row r="868" ht="15.75" customHeight="1">
      <c r="G868" s="6"/>
      <c r="K868" s="8"/>
    </row>
    <row r="869" ht="15.75" customHeight="1">
      <c r="G869" s="6"/>
      <c r="K869" s="8"/>
    </row>
    <row r="870" ht="15.75" customHeight="1">
      <c r="G870" s="6"/>
      <c r="K870" s="8"/>
    </row>
    <row r="871" ht="15.75" customHeight="1">
      <c r="G871" s="6"/>
      <c r="K871" s="8"/>
    </row>
    <row r="872" ht="15.75" customHeight="1">
      <c r="G872" s="6"/>
      <c r="K872" s="8"/>
    </row>
    <row r="873" ht="15.75" customHeight="1">
      <c r="G873" s="6"/>
      <c r="K873" s="8"/>
    </row>
    <row r="874" ht="15.75" customHeight="1">
      <c r="G874" s="6"/>
      <c r="K874" s="8"/>
    </row>
    <row r="875" ht="15.75" customHeight="1">
      <c r="G875" s="6"/>
      <c r="K875" s="8"/>
    </row>
    <row r="876" ht="15.75" customHeight="1">
      <c r="G876" s="6"/>
      <c r="K876" s="8"/>
    </row>
    <row r="877" ht="15.75" customHeight="1">
      <c r="G877" s="6"/>
      <c r="K877" s="8"/>
    </row>
    <row r="878" ht="15.75" customHeight="1">
      <c r="G878" s="6"/>
      <c r="K878" s="8"/>
    </row>
    <row r="879" ht="15.75" customHeight="1">
      <c r="G879" s="6"/>
      <c r="K879" s="8"/>
    </row>
    <row r="880" ht="15.75" customHeight="1">
      <c r="G880" s="6"/>
      <c r="K880" s="8"/>
    </row>
    <row r="881" ht="15.75" customHeight="1">
      <c r="G881" s="6"/>
      <c r="K881" s="8"/>
    </row>
    <row r="882" ht="15.75" customHeight="1">
      <c r="G882" s="6"/>
      <c r="K882" s="8"/>
    </row>
    <row r="883" ht="15.75" customHeight="1">
      <c r="G883" s="6"/>
      <c r="K883" s="8"/>
    </row>
    <row r="884" ht="15.75" customHeight="1">
      <c r="G884" s="6"/>
      <c r="K884" s="8"/>
    </row>
    <row r="885" ht="15.75" customHeight="1">
      <c r="G885" s="6"/>
      <c r="K885" s="8"/>
    </row>
    <row r="886" ht="15.75" customHeight="1">
      <c r="G886" s="6"/>
      <c r="K886" s="8"/>
    </row>
    <row r="887" ht="15.75" customHeight="1">
      <c r="G887" s="6"/>
      <c r="K887" s="8"/>
    </row>
    <row r="888" ht="15.75" customHeight="1">
      <c r="G888" s="6"/>
      <c r="K888" s="8"/>
    </row>
    <row r="889" ht="15.75" customHeight="1">
      <c r="G889" s="6"/>
      <c r="K889" s="8"/>
    </row>
    <row r="890" ht="15.75" customHeight="1">
      <c r="G890" s="6"/>
      <c r="K890" s="8"/>
    </row>
    <row r="891" ht="15.75" customHeight="1">
      <c r="G891" s="6"/>
      <c r="K891" s="8"/>
    </row>
    <row r="892" ht="15.75" customHeight="1">
      <c r="G892" s="6"/>
      <c r="K892" s="8"/>
    </row>
    <row r="893" ht="15.75" customHeight="1">
      <c r="G893" s="6"/>
      <c r="K893" s="8"/>
    </row>
    <row r="894" ht="15.75" customHeight="1">
      <c r="G894" s="6"/>
      <c r="K894" s="8"/>
    </row>
    <row r="895" ht="15.75" customHeight="1">
      <c r="G895" s="6"/>
      <c r="K895" s="8"/>
    </row>
    <row r="896" ht="15.75" customHeight="1">
      <c r="G896" s="6"/>
      <c r="K896" s="8"/>
    </row>
    <row r="897" ht="15.75" customHeight="1">
      <c r="G897" s="6"/>
      <c r="K897" s="8"/>
    </row>
    <row r="898" ht="15.75" customHeight="1">
      <c r="G898" s="6"/>
      <c r="K898" s="8"/>
    </row>
    <row r="899" ht="15.75" customHeight="1">
      <c r="G899" s="6"/>
      <c r="K899" s="8"/>
    </row>
    <row r="900" ht="15.75" customHeight="1">
      <c r="G900" s="6"/>
      <c r="K900" s="8"/>
    </row>
    <row r="901" ht="15.75" customHeight="1">
      <c r="G901" s="6"/>
      <c r="K901" s="8"/>
    </row>
    <row r="902" ht="15.75" customHeight="1">
      <c r="G902" s="6"/>
      <c r="K902" s="8"/>
    </row>
    <row r="903" ht="15.75" customHeight="1">
      <c r="G903" s="6"/>
      <c r="K903" s="8"/>
    </row>
    <row r="904" ht="15.75" customHeight="1">
      <c r="G904" s="6"/>
      <c r="K904" s="8"/>
    </row>
    <row r="905" ht="15.75" customHeight="1">
      <c r="G905" s="6"/>
      <c r="K905" s="8"/>
    </row>
    <row r="906" ht="15.75" customHeight="1">
      <c r="G906" s="6"/>
      <c r="K906" s="8"/>
    </row>
    <row r="907" ht="15.75" customHeight="1">
      <c r="G907" s="6"/>
      <c r="K907" s="8"/>
    </row>
    <row r="908" ht="15.75" customHeight="1">
      <c r="G908" s="6"/>
      <c r="K908" s="8"/>
    </row>
    <row r="909" ht="15.75" customHeight="1">
      <c r="G909" s="6"/>
      <c r="K909" s="8"/>
    </row>
    <row r="910" ht="15.75" customHeight="1">
      <c r="G910" s="6"/>
      <c r="K910" s="8"/>
    </row>
    <row r="911" ht="15.75" customHeight="1">
      <c r="G911" s="6"/>
      <c r="K911" s="8"/>
    </row>
    <row r="912" ht="15.75" customHeight="1">
      <c r="G912" s="6"/>
      <c r="K912" s="8"/>
    </row>
    <row r="913" ht="15.75" customHeight="1">
      <c r="G913" s="6"/>
      <c r="K913" s="8"/>
    </row>
    <row r="914" ht="15.75" customHeight="1">
      <c r="G914" s="6"/>
      <c r="K914" s="8"/>
    </row>
    <row r="915" ht="15.75" customHeight="1">
      <c r="G915" s="6"/>
      <c r="K915" s="8"/>
    </row>
    <row r="916" ht="15.75" customHeight="1">
      <c r="G916" s="6"/>
      <c r="K916" s="8"/>
    </row>
    <row r="917" ht="15.75" customHeight="1">
      <c r="G917" s="6"/>
      <c r="K917" s="8"/>
    </row>
    <row r="918" ht="15.75" customHeight="1">
      <c r="G918" s="6"/>
      <c r="K918" s="8"/>
    </row>
    <row r="919" ht="15.75" customHeight="1">
      <c r="G919" s="6"/>
      <c r="K919" s="8"/>
    </row>
    <row r="920" ht="15.75" customHeight="1">
      <c r="G920" s="6"/>
      <c r="K920" s="8"/>
    </row>
    <row r="921" ht="15.75" customHeight="1">
      <c r="G921" s="6"/>
      <c r="K921" s="8"/>
    </row>
    <row r="922" ht="15.75" customHeight="1">
      <c r="G922" s="6"/>
      <c r="K922" s="8"/>
    </row>
    <row r="923" ht="15.75" customHeight="1">
      <c r="G923" s="6"/>
      <c r="K923" s="8"/>
    </row>
    <row r="924" ht="15.75" customHeight="1">
      <c r="G924" s="6"/>
      <c r="K924" s="8"/>
    </row>
    <row r="925" ht="15.75" customHeight="1">
      <c r="G925" s="6"/>
      <c r="K925" s="8"/>
    </row>
    <row r="926" ht="15.75" customHeight="1">
      <c r="G926" s="6"/>
      <c r="K926" s="8"/>
    </row>
    <row r="927" ht="15.75" customHeight="1">
      <c r="G927" s="6"/>
      <c r="K927" s="8"/>
    </row>
    <row r="928" ht="15.75" customHeight="1">
      <c r="G928" s="6"/>
      <c r="K928" s="8"/>
    </row>
    <row r="929" ht="15.75" customHeight="1">
      <c r="G929" s="6"/>
      <c r="K929" s="8"/>
    </row>
    <row r="930" ht="15.75" customHeight="1">
      <c r="G930" s="6"/>
      <c r="K930" s="8"/>
    </row>
    <row r="931" ht="15.75" customHeight="1">
      <c r="G931" s="6"/>
      <c r="K931" s="8"/>
    </row>
    <row r="932" ht="15.75" customHeight="1">
      <c r="G932" s="6"/>
      <c r="K932" s="8"/>
    </row>
    <row r="933" ht="15.75" customHeight="1">
      <c r="G933" s="6"/>
      <c r="K933" s="8"/>
    </row>
    <row r="934" ht="15.75" customHeight="1">
      <c r="G934" s="6"/>
      <c r="K934" s="8"/>
    </row>
    <row r="935" ht="15.75" customHeight="1">
      <c r="G935" s="6"/>
      <c r="K935" s="8"/>
    </row>
    <row r="936" ht="15.75" customHeight="1">
      <c r="G936" s="6"/>
      <c r="K936" s="8"/>
    </row>
    <row r="937" ht="15.75" customHeight="1">
      <c r="G937" s="6"/>
      <c r="K937" s="8"/>
    </row>
    <row r="938" ht="15.75" customHeight="1">
      <c r="G938" s="6"/>
      <c r="K938" s="8"/>
    </row>
    <row r="939" ht="15.75" customHeight="1">
      <c r="G939" s="6"/>
      <c r="K939" s="8"/>
    </row>
    <row r="940" ht="15.75" customHeight="1">
      <c r="G940" s="6"/>
      <c r="K940" s="8"/>
    </row>
    <row r="941" ht="15.75" customHeight="1">
      <c r="G941" s="6"/>
      <c r="K941" s="8"/>
    </row>
    <row r="942" ht="15.75" customHeight="1">
      <c r="G942" s="6"/>
      <c r="K942" s="8"/>
    </row>
    <row r="943" ht="15.75" customHeight="1">
      <c r="G943" s="6"/>
      <c r="K943" s="8"/>
    </row>
    <row r="944" ht="15.75" customHeight="1">
      <c r="G944" s="6"/>
      <c r="K944" s="8"/>
    </row>
    <row r="945" ht="15.75" customHeight="1">
      <c r="G945" s="6"/>
      <c r="K945" s="8"/>
    </row>
    <row r="946" ht="15.75" customHeight="1">
      <c r="G946" s="6"/>
      <c r="K946" s="8"/>
    </row>
    <row r="947" ht="15.75" customHeight="1">
      <c r="G947" s="6"/>
      <c r="K947" s="8"/>
    </row>
    <row r="948" ht="15.75" customHeight="1">
      <c r="G948" s="6"/>
      <c r="K948" s="8"/>
    </row>
    <row r="949" ht="15.75" customHeight="1">
      <c r="G949" s="6"/>
      <c r="K949" s="8"/>
    </row>
    <row r="950" ht="15.75" customHeight="1">
      <c r="G950" s="6"/>
      <c r="K950" s="8"/>
    </row>
    <row r="951" ht="15.75" customHeight="1">
      <c r="G951" s="6"/>
      <c r="K951" s="8"/>
    </row>
    <row r="952" ht="15.75" customHeight="1">
      <c r="G952" s="6"/>
      <c r="K952" s="8"/>
    </row>
    <row r="953" ht="15.75" customHeight="1">
      <c r="G953" s="6"/>
      <c r="K953" s="8"/>
    </row>
    <row r="954" ht="15.75" customHeight="1">
      <c r="G954" s="6"/>
      <c r="K954" s="8"/>
    </row>
    <row r="955" ht="15.75" customHeight="1">
      <c r="G955" s="6"/>
      <c r="K955" s="8"/>
    </row>
    <row r="956" ht="15.75" customHeight="1">
      <c r="G956" s="6"/>
      <c r="K956" s="8"/>
    </row>
    <row r="957" ht="15.75" customHeight="1">
      <c r="G957" s="6"/>
      <c r="K957" s="8"/>
    </row>
    <row r="958" ht="15.75" customHeight="1">
      <c r="G958" s="6"/>
      <c r="K958" s="8"/>
    </row>
    <row r="959" ht="15.75" customHeight="1">
      <c r="G959" s="6"/>
      <c r="K959" s="8"/>
    </row>
    <row r="960" ht="15.75" customHeight="1">
      <c r="G960" s="6"/>
      <c r="K960" s="8"/>
    </row>
    <row r="961" ht="15.75" customHeight="1">
      <c r="G961" s="6"/>
      <c r="K961" s="8"/>
    </row>
    <row r="962" ht="15.75" customHeight="1">
      <c r="G962" s="6"/>
      <c r="K962" s="8"/>
    </row>
    <row r="963" ht="15.75" customHeight="1">
      <c r="G963" s="6"/>
      <c r="K963" s="8"/>
    </row>
    <row r="964" ht="15.75" customHeight="1">
      <c r="G964" s="6"/>
      <c r="K964" s="8"/>
    </row>
    <row r="965" ht="15.75" customHeight="1">
      <c r="G965" s="6"/>
      <c r="K965" s="8"/>
    </row>
    <row r="966" ht="15.75" customHeight="1">
      <c r="G966" s="6"/>
      <c r="K966" s="8"/>
    </row>
    <row r="967" ht="15.75" customHeight="1">
      <c r="G967" s="6"/>
      <c r="K967" s="8"/>
    </row>
    <row r="968" ht="15.75" customHeight="1">
      <c r="G968" s="6"/>
      <c r="K968" s="8"/>
    </row>
    <row r="969" ht="15.75" customHeight="1">
      <c r="G969" s="6"/>
      <c r="K969" s="8"/>
    </row>
    <row r="970" ht="15.75" customHeight="1">
      <c r="G970" s="6"/>
      <c r="K970" s="8"/>
    </row>
    <row r="971" ht="15.75" customHeight="1">
      <c r="G971" s="6"/>
      <c r="K971" s="8"/>
    </row>
    <row r="972" ht="15.75" customHeight="1">
      <c r="G972" s="6"/>
      <c r="K972" s="8"/>
    </row>
    <row r="973" ht="15.75" customHeight="1">
      <c r="G973" s="6"/>
      <c r="K973" s="8"/>
    </row>
    <row r="974" ht="15.75" customHeight="1">
      <c r="G974" s="6"/>
      <c r="K974" s="8"/>
    </row>
    <row r="975" ht="15.75" customHeight="1">
      <c r="G975" s="6"/>
      <c r="K975" s="8"/>
    </row>
    <row r="976" ht="15.75" customHeight="1">
      <c r="G976" s="6"/>
      <c r="K976" s="8"/>
    </row>
    <row r="977" ht="15.75" customHeight="1">
      <c r="G977" s="6"/>
      <c r="K977" s="8"/>
    </row>
    <row r="978" ht="15.75" customHeight="1">
      <c r="G978" s="6"/>
      <c r="K978" s="8"/>
    </row>
    <row r="979" ht="15.75" customHeight="1">
      <c r="G979" s="6"/>
      <c r="K979" s="8"/>
    </row>
    <row r="980" ht="15.75" customHeight="1">
      <c r="G980" s="6"/>
      <c r="K980" s="8"/>
    </row>
    <row r="981" ht="15.75" customHeight="1">
      <c r="G981" s="6"/>
      <c r="K981" s="8"/>
    </row>
    <row r="982" ht="15.75" customHeight="1">
      <c r="G982" s="6"/>
      <c r="K982" s="8"/>
    </row>
    <row r="983" ht="15.75" customHeight="1">
      <c r="G983" s="6"/>
      <c r="K983" s="8"/>
    </row>
    <row r="984" ht="15.75" customHeight="1">
      <c r="G984" s="6"/>
      <c r="K984" s="8"/>
    </row>
    <row r="985" ht="15.75" customHeight="1">
      <c r="G985" s="6"/>
      <c r="K985" s="8"/>
    </row>
    <row r="986" ht="15.75" customHeight="1">
      <c r="G986" s="6"/>
      <c r="K986" s="8"/>
    </row>
    <row r="987" ht="15.75" customHeight="1">
      <c r="G987" s="6"/>
      <c r="K987" s="8"/>
    </row>
    <row r="988" ht="15.75" customHeight="1">
      <c r="G988" s="6"/>
      <c r="K988" s="8"/>
    </row>
    <row r="989" ht="15.75" customHeight="1">
      <c r="G989" s="6"/>
      <c r="K989" s="8"/>
    </row>
    <row r="990" ht="15.75" customHeight="1">
      <c r="G990" s="6"/>
      <c r="K990" s="8"/>
    </row>
    <row r="991" ht="15.75" customHeight="1">
      <c r="G991" s="6"/>
      <c r="K991" s="8"/>
    </row>
    <row r="992" ht="15.75" customHeight="1">
      <c r="G992" s="6"/>
      <c r="K992" s="8"/>
    </row>
    <row r="993" ht="15.75" customHeight="1">
      <c r="G993" s="6"/>
      <c r="K993" s="8"/>
    </row>
    <row r="994" ht="15.75" customHeight="1">
      <c r="G994" s="6"/>
      <c r="K994" s="8"/>
    </row>
    <row r="995" ht="15.75" customHeight="1">
      <c r="G995" s="6"/>
      <c r="K995" s="8"/>
    </row>
    <row r="996" ht="15.75" customHeight="1">
      <c r="G996" s="6"/>
      <c r="K996" s="8"/>
    </row>
    <row r="997" ht="15.75" customHeight="1">
      <c r="G997" s="6"/>
      <c r="K997" s="8"/>
    </row>
    <row r="998" ht="15.75" customHeight="1">
      <c r="G998" s="6"/>
      <c r="K998" s="8"/>
    </row>
    <row r="999" ht="15.75" customHeight="1">
      <c r="G999" s="6"/>
      <c r="K999" s="8"/>
    </row>
    <row r="1000" ht="15.75" customHeight="1">
      <c r="G1000" s="6"/>
      <c r="K1000" s="8"/>
    </row>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8.33"/>
    <col customWidth="1" min="2" max="4" width="77.44"/>
    <col customWidth="1" min="5" max="5" width="89.78"/>
    <col customWidth="1" min="6" max="6" width="88.0"/>
    <col customWidth="1" min="7" max="7" width="93.0"/>
    <col customWidth="1" min="8" max="8" width="164.33"/>
    <col customWidth="1" min="9" max="26" width="10.56"/>
  </cols>
  <sheetData>
    <row r="1">
      <c r="A1" s="144" t="s">
        <v>477</v>
      </c>
      <c r="B1" s="145" t="s">
        <v>478</v>
      </c>
      <c r="C1" s="146" t="s">
        <v>479</v>
      </c>
      <c r="D1" s="146" t="s">
        <v>480</v>
      </c>
      <c r="E1" s="146" t="s">
        <v>481</v>
      </c>
      <c r="F1" s="145" t="s">
        <v>482</v>
      </c>
      <c r="G1" s="147" t="s">
        <v>483</v>
      </c>
      <c r="H1" s="147" t="s">
        <v>484</v>
      </c>
    </row>
    <row r="2">
      <c r="A2" s="23" t="s">
        <v>41</v>
      </c>
      <c r="B2" s="8">
        <v>-14892.341246666661</v>
      </c>
      <c r="C2" s="13">
        <v>-32892.34124666666</v>
      </c>
      <c r="D2" s="13">
        <v>-8892.341246666661</v>
      </c>
    </row>
    <row r="3">
      <c r="A3" s="23" t="s">
        <v>44</v>
      </c>
      <c r="B3" s="8">
        <v>-17118.305336666665</v>
      </c>
      <c r="C3" s="13">
        <v>-35118.305336666665</v>
      </c>
      <c r="D3" s="13">
        <v>-11118.305336666663</v>
      </c>
    </row>
    <row r="4">
      <c r="A4" s="23" t="s">
        <v>46</v>
      </c>
      <c r="B4" s="8">
        <v>-17926.74856689139</v>
      </c>
      <c r="C4" s="13">
        <v>-35926.748566891394</v>
      </c>
      <c r="D4" s="13">
        <v>-11926.74856689139</v>
      </c>
    </row>
    <row r="5">
      <c r="A5" s="23" t="s">
        <v>48</v>
      </c>
      <c r="B5" s="8">
        <v>3897.0709605603734</v>
      </c>
      <c r="C5" s="13">
        <v>-14102.92903943963</v>
      </c>
      <c r="D5" s="13">
        <v>9897.070960560373</v>
      </c>
    </row>
    <row r="6">
      <c r="A6" s="23" t="s">
        <v>50</v>
      </c>
      <c r="B6" s="8">
        <v>4751.259048932436</v>
      </c>
      <c r="C6" s="13">
        <v>-13248.740951067564</v>
      </c>
      <c r="D6" s="13">
        <v>10751.259048932436</v>
      </c>
    </row>
    <row r="7">
      <c r="A7" s="23" t="s">
        <v>51</v>
      </c>
      <c r="B7" s="8">
        <v>9557.199129605742</v>
      </c>
      <c r="C7" s="13">
        <v>-8442.800870394261</v>
      </c>
      <c r="D7" s="13">
        <v>15557.199129605742</v>
      </c>
    </row>
    <row r="8">
      <c r="A8" s="23" t="s">
        <v>53</v>
      </c>
      <c r="B8" s="8">
        <v>-5196.934032304067</v>
      </c>
      <c r="C8" s="13">
        <v>-23196.93403230407</v>
      </c>
      <c r="D8" s="13">
        <v>803.0659676959331</v>
      </c>
    </row>
    <row r="9">
      <c r="A9" s="23" t="s">
        <v>54</v>
      </c>
      <c r="B9" s="8">
        <v>132.8687308357621</v>
      </c>
      <c r="C9" s="13">
        <v>-17867.131269164238</v>
      </c>
      <c r="D9" s="13">
        <v>6132.86873083576</v>
      </c>
    </row>
    <row r="10">
      <c r="A10" s="23" t="s">
        <v>56</v>
      </c>
      <c r="B10" s="8">
        <v>-4488.859631690659</v>
      </c>
      <c r="C10" s="13">
        <v>-22488.85963169066</v>
      </c>
      <c r="D10" s="13">
        <v>1511.1403683093395</v>
      </c>
    </row>
    <row r="11">
      <c r="A11" s="23" t="s">
        <v>57</v>
      </c>
      <c r="B11" s="8">
        <v>54983.041879525386</v>
      </c>
      <c r="C11" s="13">
        <v>36983.041879525386</v>
      </c>
      <c r="D11" s="13">
        <v>60983.041879525386</v>
      </c>
    </row>
    <row r="12">
      <c r="A12" s="23" t="s">
        <v>58</v>
      </c>
      <c r="B12" s="8">
        <v>44515.737655961755</v>
      </c>
      <c r="C12" s="13">
        <v>26515.737655961755</v>
      </c>
      <c r="D12" s="13">
        <v>50515.737655961755</v>
      </c>
    </row>
    <row r="13">
      <c r="A13" s="23" t="s">
        <v>59</v>
      </c>
      <c r="B13" s="8">
        <v>6948.889191801274</v>
      </c>
      <c r="C13" s="13">
        <v>-11051.110808198726</v>
      </c>
      <c r="D13" s="13">
        <v>12948.889191801274</v>
      </c>
    </row>
    <row r="14">
      <c r="A14" s="23" t="s">
        <v>61</v>
      </c>
      <c r="B14" s="8">
        <v>-9187.720440556885</v>
      </c>
      <c r="C14" s="13">
        <v>-27187.720440556885</v>
      </c>
      <c r="D14" s="13">
        <v>-3187.7204405568846</v>
      </c>
    </row>
    <row r="15">
      <c r="A15" s="23" t="s">
        <v>62</v>
      </c>
      <c r="B15" s="8">
        <v>27088.724812864762</v>
      </c>
      <c r="C15" s="13">
        <v>9088.724812864762</v>
      </c>
      <c r="D15" s="13">
        <v>33088.72481286476</v>
      </c>
    </row>
    <row r="16">
      <c r="A16" s="23" t="s">
        <v>63</v>
      </c>
      <c r="B16" s="8">
        <v>20262.852990792206</v>
      </c>
      <c r="C16" s="13">
        <v>2262.8529907922057</v>
      </c>
      <c r="D16" s="13">
        <v>26262.852990792206</v>
      </c>
    </row>
    <row r="17">
      <c r="A17" s="23" t="s">
        <v>64</v>
      </c>
      <c r="B17" s="8">
        <v>24577.542379507173</v>
      </c>
      <c r="C17" s="13">
        <v>6577.5423795071765</v>
      </c>
      <c r="D17" s="13">
        <v>30577.542379507173</v>
      </c>
    </row>
    <row r="18">
      <c r="A18" s="23" t="s">
        <v>65</v>
      </c>
      <c r="B18" s="8">
        <v>-5816.81569702812</v>
      </c>
      <c r="C18" s="13">
        <v>-23816.815697028123</v>
      </c>
      <c r="D18" s="13">
        <v>183.18430297188024</v>
      </c>
    </row>
    <row r="19">
      <c r="A19" s="23" t="s">
        <v>67</v>
      </c>
      <c r="B19" s="8">
        <v>24727.042776646675</v>
      </c>
      <c r="C19" s="13">
        <v>6727.042776646675</v>
      </c>
      <c r="D19" s="13">
        <v>30727.042776646675</v>
      </c>
    </row>
    <row r="20">
      <c r="A20" s="23" t="s">
        <v>68</v>
      </c>
      <c r="B20" s="8">
        <v>17162.696789375885</v>
      </c>
      <c r="C20" s="13">
        <v>-837.3032106241153</v>
      </c>
      <c r="D20" s="13">
        <v>23162.696789375885</v>
      </c>
    </row>
    <row r="21" ht="15.75" customHeight="1">
      <c r="A21" s="23" t="s">
        <v>69</v>
      </c>
      <c r="B21" s="8">
        <v>17377.636094103887</v>
      </c>
      <c r="C21" s="13">
        <v>-622.3639058961126</v>
      </c>
      <c r="D21" s="13">
        <v>23377.636094103887</v>
      </c>
    </row>
    <row r="22" ht="15.75" customHeight="1">
      <c r="A22" s="23" t="s">
        <v>70</v>
      </c>
      <c r="B22" s="8">
        <v>3888.238606757255</v>
      </c>
      <c r="C22" s="13">
        <v>-14111.761393242741</v>
      </c>
      <c r="D22" s="13">
        <v>9888.238606757255</v>
      </c>
    </row>
    <row r="23" ht="15.75" customHeight="1">
      <c r="A23" s="23" t="s">
        <v>72</v>
      </c>
      <c r="B23" s="8">
        <v>13288.368007374342</v>
      </c>
      <c r="C23" s="13">
        <v>-4711.631992625655</v>
      </c>
      <c r="D23" s="13">
        <v>19288.36800737434</v>
      </c>
    </row>
    <row r="24" ht="15.75" customHeight="1">
      <c r="A24" s="23" t="s">
        <v>73</v>
      </c>
      <c r="B24" s="8">
        <v>24555.998424796937</v>
      </c>
      <c r="C24" s="13">
        <v>6555.9984247969405</v>
      </c>
      <c r="D24" s="13">
        <v>30555.998424796937</v>
      </c>
    </row>
    <row r="25" ht="15.75" customHeight="1">
      <c r="A25" s="23" t="s">
        <v>74</v>
      </c>
      <c r="B25" s="8">
        <v>-8938.709768579254</v>
      </c>
      <c r="C25" s="13">
        <v>-26938.70976857925</v>
      </c>
      <c r="D25" s="13">
        <v>-2938.709768579254</v>
      </c>
    </row>
    <row r="26" ht="15.75" customHeight="1">
      <c r="A26" s="23" t="s">
        <v>75</v>
      </c>
      <c r="B26" s="8">
        <v>46570.56505147446</v>
      </c>
      <c r="C26" s="13">
        <v>28570.565051474463</v>
      </c>
      <c r="D26" s="13">
        <v>52570.56505147446</v>
      </c>
    </row>
    <row r="27" ht="15.75" customHeight="1">
      <c r="A27" s="23" t="s">
        <v>76</v>
      </c>
      <c r="B27" s="8">
        <v>-5973.43670666666</v>
      </c>
      <c r="C27" s="13">
        <v>-23973.43670666666</v>
      </c>
      <c r="D27" s="13">
        <v>26.56329333333997</v>
      </c>
    </row>
    <row r="28" ht="15.75" customHeight="1">
      <c r="A28" s="23" t="s">
        <v>78</v>
      </c>
      <c r="B28" s="8">
        <v>-1029.9406430212948</v>
      </c>
      <c r="C28" s="13">
        <v>-19029.94064302129</v>
      </c>
      <c r="D28" s="13">
        <v>4970.059356978705</v>
      </c>
    </row>
    <row r="29" ht="15.75" customHeight="1">
      <c r="A29" s="23" t="s">
        <v>79</v>
      </c>
      <c r="B29" s="8">
        <v>9218.929783333333</v>
      </c>
      <c r="C29" s="13">
        <v>-8781.070216666667</v>
      </c>
      <c r="D29" s="13">
        <v>15218.929783333333</v>
      </c>
    </row>
    <row r="30" ht="15.75" customHeight="1">
      <c r="A30" s="23" t="s">
        <v>80</v>
      </c>
      <c r="B30" s="8">
        <v>3337.0433815455035</v>
      </c>
      <c r="C30" s="13">
        <v>-14662.956618454496</v>
      </c>
      <c r="D30" s="13">
        <v>9337.043381545504</v>
      </c>
    </row>
    <row r="31" ht="15.75" customHeight="1">
      <c r="A31" s="23" t="s">
        <v>81</v>
      </c>
      <c r="B31" s="8">
        <v>-3488.5309973872572</v>
      </c>
      <c r="C31" s="13">
        <v>-21488.530997387257</v>
      </c>
      <c r="D31" s="13">
        <v>2511.4690026127428</v>
      </c>
    </row>
    <row r="32" ht="15.75" customHeight="1">
      <c r="A32" s="23" t="s">
        <v>83</v>
      </c>
      <c r="B32" s="8">
        <v>801.2059988403089</v>
      </c>
      <c r="C32" s="13">
        <v>-17198.794001159695</v>
      </c>
      <c r="D32" s="13">
        <v>6801.205998840309</v>
      </c>
    </row>
    <row r="33" ht="15.75" customHeight="1">
      <c r="A33" s="23" t="s">
        <v>84</v>
      </c>
      <c r="B33" s="8">
        <v>-6288.317986424372</v>
      </c>
      <c r="C33" s="13">
        <v>-24288.317986424372</v>
      </c>
      <c r="D33" s="13">
        <v>-288.3179864243739</v>
      </c>
    </row>
    <row r="34" ht="15.75" customHeight="1">
      <c r="A34" s="23" t="s">
        <v>86</v>
      </c>
      <c r="B34" s="8">
        <v>-525.7668380076684</v>
      </c>
      <c r="C34" s="13">
        <v>-18525.766838007665</v>
      </c>
      <c r="D34" s="13">
        <v>5474.233161992332</v>
      </c>
    </row>
    <row r="35" ht="15.75" customHeight="1">
      <c r="A35" s="23" t="s">
        <v>88</v>
      </c>
      <c r="B35" s="8">
        <v>-1651.4358502492032</v>
      </c>
      <c r="C35" s="13">
        <v>-19651.435850249203</v>
      </c>
      <c r="D35" s="13">
        <v>4348.564149750797</v>
      </c>
    </row>
    <row r="36" ht="15.75" customHeight="1">
      <c r="A36" s="23" t="s">
        <v>90</v>
      </c>
      <c r="B36" s="8">
        <v>-13849.025336666664</v>
      </c>
      <c r="C36" s="13">
        <v>-31849.025336666666</v>
      </c>
      <c r="D36" s="13">
        <v>-7849.025336666664</v>
      </c>
    </row>
    <row r="37" ht="15.75" customHeight="1">
      <c r="A37" s="23" t="s">
        <v>92</v>
      </c>
      <c r="B37" s="8">
        <v>6094.127117326956</v>
      </c>
      <c r="C37" s="13">
        <v>-11905.872882673048</v>
      </c>
      <c r="D37" s="13">
        <v>12094.127117326956</v>
      </c>
    </row>
    <row r="38" ht="15.75" customHeight="1">
      <c r="A38" s="23" t="s">
        <v>93</v>
      </c>
      <c r="B38" s="8">
        <v>-7221.058765234555</v>
      </c>
      <c r="C38" s="13">
        <v>-25221.058765234557</v>
      </c>
      <c r="D38" s="13">
        <v>-1221.0587652345548</v>
      </c>
    </row>
    <row r="39" ht="15.75" customHeight="1">
      <c r="A39" s="23" t="s">
        <v>94</v>
      </c>
      <c r="B39" s="8">
        <v>-13542.750200733133</v>
      </c>
      <c r="C39" s="13">
        <v>-31542.750200733128</v>
      </c>
      <c r="D39" s="13">
        <v>-7542.750200733133</v>
      </c>
    </row>
    <row r="40" ht="15.75" customHeight="1">
      <c r="A40" s="23" t="s">
        <v>95</v>
      </c>
      <c r="B40" s="8">
        <v>-15329.28488666666</v>
      </c>
      <c r="C40" s="13">
        <v>-33329.28488666666</v>
      </c>
      <c r="D40" s="13">
        <v>-9329.28488666666</v>
      </c>
    </row>
    <row r="41" ht="15.75" customHeight="1">
      <c r="A41" s="23" t="s">
        <v>99</v>
      </c>
      <c r="B41" s="8">
        <v>-14874.876106666667</v>
      </c>
      <c r="C41" s="13">
        <v>-32874.87610666666</v>
      </c>
      <c r="D41" s="13">
        <v>-8874.876106666667</v>
      </c>
    </row>
    <row r="42" ht="15.75" customHeight="1">
      <c r="A42" s="23" t="s">
        <v>104</v>
      </c>
      <c r="B42" s="8">
        <v>-10943.879004063378</v>
      </c>
      <c r="C42" s="13">
        <v>-28943.879004063376</v>
      </c>
      <c r="D42" s="13">
        <v>-4943.879004063378</v>
      </c>
    </row>
    <row r="43" ht="15.75" customHeight="1">
      <c r="A43" s="23" t="s">
        <v>108</v>
      </c>
      <c r="B43" s="8">
        <v>-15079.82983667338</v>
      </c>
      <c r="C43" s="13">
        <v>-33079.82983667338</v>
      </c>
      <c r="D43" s="13">
        <v>-9079.82983667338</v>
      </c>
    </row>
    <row r="44" ht="15.75" customHeight="1">
      <c r="A44" s="23" t="s">
        <v>110</v>
      </c>
      <c r="B44" s="8">
        <v>-18331.049876666668</v>
      </c>
      <c r="C44" s="13">
        <v>-36331.04987666667</v>
      </c>
      <c r="D44" s="13">
        <v>-12331.049876666668</v>
      </c>
    </row>
    <row r="45" ht="15.75" customHeight="1">
      <c r="A45" s="23" t="s">
        <v>112</v>
      </c>
      <c r="B45" s="8">
        <v>-3562.178923119711</v>
      </c>
      <c r="C45" s="13">
        <v>-21562.17892311971</v>
      </c>
      <c r="D45" s="13">
        <v>2437.821076880289</v>
      </c>
    </row>
    <row r="46" ht="15.75" customHeight="1">
      <c r="A46" s="23" t="s">
        <v>113</v>
      </c>
      <c r="B46" s="8">
        <v>-4488.343236666664</v>
      </c>
      <c r="C46" s="13">
        <v>-22488.343236666664</v>
      </c>
      <c r="D46" s="13">
        <v>1511.6567633333361</v>
      </c>
    </row>
    <row r="47" ht="15.75" customHeight="1">
      <c r="A47" s="23" t="s">
        <v>116</v>
      </c>
      <c r="B47" s="8">
        <v>-11790.011919337152</v>
      </c>
      <c r="C47" s="13">
        <v>-29790.011919337157</v>
      </c>
      <c r="D47" s="13">
        <v>-5790.011919337152</v>
      </c>
    </row>
    <row r="48" ht="15.75" customHeight="1">
      <c r="A48" s="23" t="s">
        <v>119</v>
      </c>
      <c r="B48" s="8">
        <v>-9894.815533345227</v>
      </c>
      <c r="C48" s="13">
        <v>-27894.815533345227</v>
      </c>
      <c r="D48" s="13">
        <v>-3894.815533345227</v>
      </c>
    </row>
    <row r="49" ht="15.75" customHeight="1">
      <c r="A49" s="23" t="s">
        <v>125</v>
      </c>
      <c r="B49" s="8">
        <v>-16284.825293574037</v>
      </c>
      <c r="C49" s="13">
        <v>-34284.82529357403</v>
      </c>
      <c r="D49" s="13">
        <v>-10284.825293574037</v>
      </c>
    </row>
    <row r="50" ht="15.75" customHeight="1">
      <c r="A50" s="23" t="s">
        <v>129</v>
      </c>
      <c r="B50" s="8">
        <v>-17679.533066666663</v>
      </c>
      <c r="C50" s="13">
        <v>-35679.53306666666</v>
      </c>
      <c r="D50" s="13">
        <v>-11679.533066666661</v>
      </c>
    </row>
    <row r="51" ht="15.75" customHeight="1">
      <c r="A51" s="23" t="s">
        <v>130</v>
      </c>
      <c r="B51" s="8">
        <v>11912.966339696766</v>
      </c>
      <c r="C51" s="13">
        <v>-6087.033660303234</v>
      </c>
      <c r="D51" s="13">
        <v>17912.966339696766</v>
      </c>
    </row>
    <row r="52" ht="15.75" customHeight="1">
      <c r="A52" s="23" t="s">
        <v>131</v>
      </c>
      <c r="B52" s="8">
        <v>18860.693383333346</v>
      </c>
      <c r="C52" s="13">
        <v>860.693383333346</v>
      </c>
      <c r="D52" s="13">
        <v>24860.693383333346</v>
      </c>
    </row>
    <row r="53" ht="15.75" customHeight="1">
      <c r="A53" s="23" t="s">
        <v>132</v>
      </c>
      <c r="B53" s="8">
        <v>-15206.014443937542</v>
      </c>
      <c r="C53" s="13">
        <v>-33206.01444393754</v>
      </c>
      <c r="D53" s="13">
        <v>-9206.014443937542</v>
      </c>
    </row>
    <row r="54" ht="15.75" customHeight="1">
      <c r="A54" s="23" t="s">
        <v>134</v>
      </c>
      <c r="B54" s="8">
        <v>-18373.023093294527</v>
      </c>
      <c r="C54" s="13">
        <v>-36373.02309329453</v>
      </c>
      <c r="D54" s="13">
        <v>-12373.023093294523</v>
      </c>
    </row>
    <row r="55" ht="15.75" customHeight="1">
      <c r="A55" s="23" t="s">
        <v>135</v>
      </c>
      <c r="B55" s="8">
        <v>-6991.737025947892</v>
      </c>
      <c r="C55" s="13">
        <v>-24991.737025947892</v>
      </c>
      <c r="D55" s="13">
        <v>-991.7370259478921</v>
      </c>
    </row>
    <row r="56" ht="15.75" customHeight="1">
      <c r="A56" s="23" t="s">
        <v>136</v>
      </c>
      <c r="B56" s="8">
        <v>-3241.902624390801</v>
      </c>
      <c r="C56" s="13">
        <v>-21241.902624390805</v>
      </c>
      <c r="D56" s="13">
        <v>2758.097375609199</v>
      </c>
    </row>
    <row r="57" ht="15.75" customHeight="1">
      <c r="A57" s="23" t="s">
        <v>137</v>
      </c>
      <c r="B57" s="8">
        <v>-13104.91034637348</v>
      </c>
      <c r="C57" s="13">
        <v>-31104.91034637348</v>
      </c>
      <c r="D57" s="13">
        <v>-7104.910346373479</v>
      </c>
    </row>
    <row r="58" ht="15.75" customHeight="1">
      <c r="A58" s="23" t="s">
        <v>139</v>
      </c>
      <c r="B58" s="8">
        <v>-9525.835217433038</v>
      </c>
      <c r="C58" s="13">
        <v>-27525.835217433036</v>
      </c>
      <c r="D58" s="13">
        <v>-3525.8352174330375</v>
      </c>
    </row>
    <row r="59" ht="15.75" customHeight="1">
      <c r="A59" s="23" t="s">
        <v>140</v>
      </c>
      <c r="B59" s="8">
        <v>-12914.073877021718</v>
      </c>
      <c r="C59" s="13">
        <v>-30914.073877021718</v>
      </c>
      <c r="D59" s="13">
        <v>-6914.073877021718</v>
      </c>
    </row>
    <row r="60" ht="15.75" customHeight="1">
      <c r="A60" s="23" t="s">
        <v>141</v>
      </c>
      <c r="B60" s="8">
        <v>2425.4859933333355</v>
      </c>
      <c r="C60" s="13">
        <v>-15574.514006666664</v>
      </c>
      <c r="D60" s="13">
        <v>8425.485993333336</v>
      </c>
    </row>
    <row r="61" ht="15.75" customHeight="1">
      <c r="A61" s="23" t="s">
        <v>142</v>
      </c>
      <c r="B61" s="8">
        <v>30529.725813936042</v>
      </c>
      <c r="C61" s="13">
        <v>12529.725813936042</v>
      </c>
      <c r="D61" s="13">
        <v>36529.72581393604</v>
      </c>
    </row>
    <row r="62" ht="15.75" customHeight="1">
      <c r="A62" s="23" t="s">
        <v>151</v>
      </c>
      <c r="B62" s="8">
        <v>-5664.470681891398</v>
      </c>
      <c r="C62" s="13">
        <v>-23664.470681891395</v>
      </c>
      <c r="D62" s="13">
        <v>335.52931810860173</v>
      </c>
    </row>
    <row r="63" ht="15.75" customHeight="1">
      <c r="A63" s="23" t="s">
        <v>154</v>
      </c>
      <c r="B63" s="8">
        <v>829.593215002893</v>
      </c>
      <c r="C63" s="13">
        <v>-17170.406784997107</v>
      </c>
      <c r="D63" s="13">
        <v>6829.593215002893</v>
      </c>
    </row>
    <row r="64" ht="15.75" customHeight="1">
      <c r="A64" s="23" t="s">
        <v>155</v>
      </c>
      <c r="B64" s="8">
        <v>104018.1909639876</v>
      </c>
      <c r="C64" s="13">
        <v>86018.19096398761</v>
      </c>
      <c r="D64" s="13">
        <v>110018.1909639876</v>
      </c>
    </row>
    <row r="65" ht="15.75" customHeight="1">
      <c r="A65" s="23" t="s">
        <v>156</v>
      </c>
      <c r="B65" s="8">
        <v>124603.2926500822</v>
      </c>
      <c r="C65" s="13">
        <v>106603.2926500822</v>
      </c>
      <c r="D65" s="13">
        <v>130603.2926500822</v>
      </c>
    </row>
    <row r="66" ht="15.75" customHeight="1">
      <c r="A66" s="23" t="s">
        <v>157</v>
      </c>
      <c r="B66" s="8">
        <v>17193.540063333334</v>
      </c>
      <c r="C66" s="13">
        <v>-806.4599366666662</v>
      </c>
      <c r="D66" s="13">
        <v>23193.540063333334</v>
      </c>
    </row>
    <row r="67" ht="15.75" customHeight="1">
      <c r="A67" s="23" t="s">
        <v>159</v>
      </c>
      <c r="B67" s="8">
        <v>-4822.366576666671</v>
      </c>
      <c r="C67" s="13">
        <v>-22822.36657666667</v>
      </c>
      <c r="D67" s="13">
        <v>1177.6334233333291</v>
      </c>
    </row>
    <row r="68" ht="15.75" customHeight="1">
      <c r="A68" s="23" t="s">
        <v>160</v>
      </c>
      <c r="B68" s="8">
        <v>15237.50794333333</v>
      </c>
      <c r="C68" s="13">
        <v>-2762.4920566666697</v>
      </c>
      <c r="D68" s="13">
        <v>21237.50794333333</v>
      </c>
    </row>
    <row r="69" ht="15.75" customHeight="1">
      <c r="A69" s="23" t="s">
        <v>161</v>
      </c>
      <c r="B69" s="8">
        <v>-17050.934237609974</v>
      </c>
      <c r="C69" s="13">
        <v>-35050.934237609974</v>
      </c>
      <c r="D69" s="13">
        <v>-11050.934237609972</v>
      </c>
    </row>
    <row r="70" ht="15.75" customHeight="1">
      <c r="A70" s="23" t="s">
        <v>162</v>
      </c>
      <c r="B70" s="8">
        <v>26942.12261333334</v>
      </c>
      <c r="C70" s="13">
        <v>8942.12261333334</v>
      </c>
      <c r="D70" s="13">
        <v>32942.12261333334</v>
      </c>
    </row>
    <row r="71" ht="15.75" customHeight="1">
      <c r="A71" s="23" t="s">
        <v>163</v>
      </c>
      <c r="B71" s="8">
        <v>-12293.259990612976</v>
      </c>
      <c r="C71" s="13">
        <v>-30293.259990612976</v>
      </c>
      <c r="D71" s="13">
        <v>-6293.259990612976</v>
      </c>
    </row>
    <row r="72" ht="15.75" customHeight="1">
      <c r="A72" s="23" t="s">
        <v>165</v>
      </c>
      <c r="B72" s="8">
        <v>-10778.975366928975</v>
      </c>
      <c r="C72" s="13">
        <v>-28778.975366928975</v>
      </c>
      <c r="D72" s="13">
        <v>-4778.975366928977</v>
      </c>
    </row>
    <row r="73" ht="15.75" customHeight="1">
      <c r="A73" s="23" t="s">
        <v>166</v>
      </c>
      <c r="B73" s="8">
        <v>64397.571211677954</v>
      </c>
      <c r="C73" s="13">
        <v>46397.571211677954</v>
      </c>
      <c r="D73" s="13">
        <v>70397.57121167795</v>
      </c>
    </row>
    <row r="74" ht="15.75" customHeight="1">
      <c r="A74" s="23" t="s">
        <v>167</v>
      </c>
      <c r="B74" s="8">
        <v>78371.30378641968</v>
      </c>
      <c r="C74" s="13">
        <v>60371.30378641969</v>
      </c>
      <c r="D74" s="13">
        <v>84371.3037864197</v>
      </c>
    </row>
    <row r="75" ht="15.75" customHeight="1">
      <c r="A75" s="23" t="s">
        <v>168</v>
      </c>
      <c r="B75" s="8">
        <v>-10936.13613645919</v>
      </c>
      <c r="C75" s="13">
        <v>-28936.13613645919</v>
      </c>
      <c r="D75" s="13">
        <v>-4936.13613645919</v>
      </c>
    </row>
    <row r="76" ht="15.75" customHeight="1">
      <c r="A76" s="23" t="s">
        <v>170</v>
      </c>
      <c r="B76" s="8">
        <v>-11629.523994918905</v>
      </c>
      <c r="C76" s="13">
        <v>-29629.5239949189</v>
      </c>
      <c r="D76" s="13">
        <v>-5629.523994918905</v>
      </c>
    </row>
    <row r="77" ht="15.75" customHeight="1">
      <c r="A77" s="23" t="s">
        <v>171</v>
      </c>
      <c r="B77" s="8">
        <v>3213.918113333333</v>
      </c>
      <c r="C77" s="13">
        <v>-14786.081886666667</v>
      </c>
      <c r="D77" s="13">
        <v>9213.918113333333</v>
      </c>
    </row>
    <row r="78" ht="15.75" customHeight="1">
      <c r="A78" s="23" t="s">
        <v>172</v>
      </c>
      <c r="B78" s="8">
        <v>7837.69188333334</v>
      </c>
      <c r="C78" s="13">
        <v>-10162.30811666666</v>
      </c>
      <c r="D78" s="13">
        <v>13837.69188333334</v>
      </c>
    </row>
    <row r="79" ht="15.75" customHeight="1">
      <c r="A79" s="23" t="s">
        <v>173</v>
      </c>
      <c r="B79" s="8">
        <v>-7991.654169614361</v>
      </c>
      <c r="C79" s="13">
        <v>-25991.65416961436</v>
      </c>
      <c r="D79" s="13">
        <v>-1991.6541696143631</v>
      </c>
    </row>
    <row r="80" ht="15.75" customHeight="1">
      <c r="A80" s="23" t="s">
        <v>175</v>
      </c>
      <c r="B80" s="8">
        <v>-6601.705224283389</v>
      </c>
      <c r="C80" s="13">
        <v>-24601.70522428339</v>
      </c>
      <c r="D80" s="13">
        <v>-601.7052242833888</v>
      </c>
    </row>
    <row r="81" ht="15.75" customHeight="1">
      <c r="A81" s="23" t="s">
        <v>177</v>
      </c>
      <c r="B81" s="8">
        <v>-4425.5550535127695</v>
      </c>
      <c r="C81" s="13">
        <v>-22425.55505351277</v>
      </c>
      <c r="D81" s="13">
        <v>1574.4449464872305</v>
      </c>
    </row>
    <row r="82" ht="15.75" customHeight="1">
      <c r="A82" s="23" t="s">
        <v>178</v>
      </c>
      <c r="B82" s="8">
        <v>1264.0661785938173</v>
      </c>
      <c r="C82" s="13">
        <v>-16735.933821406183</v>
      </c>
      <c r="D82" s="13">
        <v>7264.066178593817</v>
      </c>
    </row>
    <row r="83" ht="15.75" customHeight="1">
      <c r="A83" s="23" t="s">
        <v>179</v>
      </c>
      <c r="B83" s="8">
        <v>-10598.765756751767</v>
      </c>
      <c r="C83" s="13">
        <v>-28598.765756751764</v>
      </c>
      <c r="D83" s="13">
        <v>-4598.765756751767</v>
      </c>
    </row>
    <row r="84" ht="15.75" customHeight="1">
      <c r="A84" s="23" t="s">
        <v>180</v>
      </c>
      <c r="B84" s="8">
        <v>-8651.318690299351</v>
      </c>
      <c r="C84" s="13">
        <v>-26651.318690299355</v>
      </c>
      <c r="D84" s="13">
        <v>-2651.318690299351</v>
      </c>
    </row>
    <row r="85" ht="15.75" customHeight="1">
      <c r="A85" s="23" t="s">
        <v>182</v>
      </c>
      <c r="B85" s="8">
        <v>-4925.860198200971</v>
      </c>
      <c r="C85" s="13">
        <v>-22925.86019820097</v>
      </c>
      <c r="D85" s="13">
        <v>1074.1398017990286</v>
      </c>
    </row>
    <row r="86" ht="15.75" customHeight="1">
      <c r="A86" s="23" t="s">
        <v>183</v>
      </c>
      <c r="B86" s="8">
        <v>5765.181303549631</v>
      </c>
      <c r="C86" s="13">
        <v>-12234.81869645037</v>
      </c>
      <c r="D86" s="13">
        <v>11765.18130354963</v>
      </c>
    </row>
    <row r="87" ht="15.75" customHeight="1">
      <c r="A87" s="23" t="s">
        <v>184</v>
      </c>
      <c r="B87" s="8">
        <v>2685.731238942717</v>
      </c>
      <c r="C87" s="13">
        <v>-15314.268761057283</v>
      </c>
      <c r="D87" s="13">
        <v>8685.731238942717</v>
      </c>
    </row>
    <row r="88" ht="15.75" customHeight="1">
      <c r="A88" s="23" t="s">
        <v>185</v>
      </c>
      <c r="B88" s="8">
        <v>4685.445093333332</v>
      </c>
      <c r="C88" s="13">
        <v>-13314.554906666668</v>
      </c>
      <c r="D88" s="13">
        <v>10685.445093333332</v>
      </c>
    </row>
    <row r="89" ht="15.75" customHeight="1">
      <c r="A89" s="23" t="s">
        <v>187</v>
      </c>
      <c r="B89" s="8">
        <v>1414.0599564760487</v>
      </c>
      <c r="C89" s="13">
        <v>-16585.94004352395</v>
      </c>
      <c r="D89" s="13">
        <v>7414.059956476049</v>
      </c>
    </row>
    <row r="90" ht="15.75" customHeight="1">
      <c r="A90" s="23" t="s">
        <v>188</v>
      </c>
      <c r="B90" s="8">
        <v>7896.528694181277</v>
      </c>
      <c r="C90" s="13">
        <v>-10103.471305818723</v>
      </c>
      <c r="D90" s="13">
        <v>13896.528694181277</v>
      </c>
    </row>
    <row r="91" ht="15.75" customHeight="1">
      <c r="A91" s="23" t="s">
        <v>189</v>
      </c>
      <c r="B91" s="8">
        <v>-5102.560924573994</v>
      </c>
      <c r="C91" s="13">
        <v>-23102.560924573998</v>
      </c>
      <c r="D91" s="13">
        <v>897.4390754260057</v>
      </c>
    </row>
    <row r="92" ht="15.75" customHeight="1">
      <c r="A92" s="23" t="s">
        <v>190</v>
      </c>
      <c r="B92" s="8">
        <v>5701.081603333332</v>
      </c>
      <c r="C92" s="13">
        <v>-12298.918396666668</v>
      </c>
      <c r="D92" s="13">
        <v>11701.081603333332</v>
      </c>
    </row>
    <row r="93" ht="15.75" customHeight="1">
      <c r="A93" s="23" t="s">
        <v>191</v>
      </c>
      <c r="B93" s="8">
        <v>-12148.27449250155</v>
      </c>
      <c r="C93" s="13">
        <v>-30148.27449250155</v>
      </c>
      <c r="D93" s="13">
        <v>-6148.27449250155</v>
      </c>
    </row>
    <row r="94" ht="15.75" customHeight="1">
      <c r="A94" s="23" t="s">
        <v>193</v>
      </c>
      <c r="B94" s="8">
        <v>3523.613295630934</v>
      </c>
      <c r="C94" s="13">
        <v>-14476.386704369062</v>
      </c>
      <c r="D94" s="13">
        <v>9523.613295630934</v>
      </c>
    </row>
    <row r="95" ht="15.75" customHeight="1">
      <c r="A95" s="23" t="s">
        <v>194</v>
      </c>
      <c r="B95" s="8">
        <v>1732.0781052323618</v>
      </c>
      <c r="C95" s="13">
        <v>-16267.921894767635</v>
      </c>
      <c r="D95" s="13">
        <v>7732.078105232362</v>
      </c>
    </row>
    <row r="96" ht="15.75" customHeight="1">
      <c r="A96" s="23" t="s">
        <v>195</v>
      </c>
      <c r="B96" s="8">
        <v>2189.837993233574</v>
      </c>
      <c r="C96" s="13">
        <v>-15810.162006766426</v>
      </c>
      <c r="D96" s="13">
        <v>8189.837993233574</v>
      </c>
    </row>
    <row r="97" ht="15.75" customHeight="1">
      <c r="A97" s="23" t="s">
        <v>196</v>
      </c>
      <c r="B97" s="8">
        <v>-12004.426043103935</v>
      </c>
      <c r="C97" s="13">
        <v>-30004.426043103937</v>
      </c>
      <c r="D97" s="13">
        <v>-6004.426043103935</v>
      </c>
    </row>
    <row r="98" ht="15.75" customHeight="1">
      <c r="A98" s="23" t="s">
        <v>198</v>
      </c>
      <c r="B98" s="8">
        <v>3110.0018921485134</v>
      </c>
      <c r="C98" s="13">
        <v>-14889.99810785149</v>
      </c>
      <c r="D98" s="13">
        <v>9110.001892148513</v>
      </c>
    </row>
    <row r="99" ht="15.75" customHeight="1">
      <c r="A99" s="23" t="s">
        <v>199</v>
      </c>
      <c r="B99" s="8">
        <v>5772.836328644178</v>
      </c>
      <c r="C99" s="13">
        <v>-12227.163671355822</v>
      </c>
      <c r="D99" s="13">
        <v>11772.83632864418</v>
      </c>
    </row>
    <row r="100" ht="15.75" customHeight="1">
      <c r="A100" s="23" t="s">
        <v>200</v>
      </c>
      <c r="B100" s="8">
        <v>5130.940283855991</v>
      </c>
      <c r="C100" s="13">
        <v>-12869.059716144006</v>
      </c>
      <c r="D100" s="13">
        <v>11130.94028385599</v>
      </c>
    </row>
    <row r="101" ht="15.75" customHeight="1">
      <c r="A101" s="23" t="s">
        <v>201</v>
      </c>
      <c r="B101" s="8">
        <v>103.88113498657913</v>
      </c>
      <c r="C101" s="13">
        <v>-17896.118865013425</v>
      </c>
      <c r="D101" s="13">
        <v>6103.881134986579</v>
      </c>
    </row>
    <row r="102" ht="15.75" customHeight="1">
      <c r="A102" s="23" t="s">
        <v>203</v>
      </c>
      <c r="B102" s="8">
        <v>26517.527210544074</v>
      </c>
      <c r="C102" s="13">
        <v>8517.527210544074</v>
      </c>
      <c r="D102" s="13">
        <v>32517.527210544074</v>
      </c>
    </row>
    <row r="103" ht="15.75" customHeight="1">
      <c r="A103" s="23" t="s">
        <v>204</v>
      </c>
      <c r="B103" s="8">
        <v>-13399.847755689263</v>
      </c>
      <c r="C103" s="13">
        <v>-31399.84775568927</v>
      </c>
      <c r="D103" s="13">
        <v>-7399.847755689263</v>
      </c>
    </row>
    <row r="104" ht="15.75" customHeight="1">
      <c r="A104" s="23" t="s">
        <v>206</v>
      </c>
      <c r="B104" s="8">
        <v>7445.594445868199</v>
      </c>
      <c r="C104" s="13">
        <v>-10554.405554131801</v>
      </c>
      <c r="D104" s="13">
        <v>13445.594445868199</v>
      </c>
    </row>
    <row r="105" ht="15.75" customHeight="1">
      <c r="A105" s="23" t="s">
        <v>207</v>
      </c>
      <c r="B105" s="8">
        <v>3931.179479098544</v>
      </c>
      <c r="C105" s="13">
        <v>-14068.82052090146</v>
      </c>
      <c r="D105" s="13">
        <v>9931.179479098544</v>
      </c>
    </row>
    <row r="106" ht="15.75" customHeight="1">
      <c r="A106" s="23" t="s">
        <v>208</v>
      </c>
      <c r="B106" s="8">
        <v>11537.742230253913</v>
      </c>
      <c r="C106" s="13">
        <v>-6462.257769746087</v>
      </c>
      <c r="D106" s="13">
        <v>17537.742230253913</v>
      </c>
    </row>
    <row r="107" ht="15.75" customHeight="1">
      <c r="A107" s="23" t="s">
        <v>209</v>
      </c>
      <c r="B107" s="8">
        <v>-4123.411768334499</v>
      </c>
      <c r="C107" s="13">
        <v>-22123.4117683345</v>
      </c>
      <c r="D107" s="13">
        <v>1876.5882316655006</v>
      </c>
    </row>
    <row r="108" ht="15.75" customHeight="1">
      <c r="A108" s="23" t="s">
        <v>211</v>
      </c>
      <c r="B108" s="8">
        <v>16797.84231333332</v>
      </c>
      <c r="C108" s="13">
        <v>-1202.15768666668</v>
      </c>
      <c r="D108" s="13">
        <v>22797.84231333332</v>
      </c>
    </row>
    <row r="109" ht="15.75" customHeight="1">
      <c r="A109" s="23" t="s">
        <v>212</v>
      </c>
      <c r="B109" s="8">
        <v>12914.323911168369</v>
      </c>
      <c r="C109" s="13">
        <v>-5085.676088831635</v>
      </c>
      <c r="D109" s="13">
        <v>18914.32391116837</v>
      </c>
    </row>
    <row r="110" ht="15.75" customHeight="1">
      <c r="A110" s="23" t="s">
        <v>213</v>
      </c>
      <c r="B110" s="8">
        <v>-22754.80626758013</v>
      </c>
      <c r="C110" s="13">
        <v>-40754.806267580134</v>
      </c>
      <c r="D110" s="13">
        <v>-16754.80626758013</v>
      </c>
    </row>
    <row r="111" ht="15.75" customHeight="1">
      <c r="A111" s="23" t="s">
        <v>214</v>
      </c>
      <c r="B111" s="8">
        <v>-8011.118763556238</v>
      </c>
      <c r="C111" s="13">
        <v>-26011.118763556235</v>
      </c>
      <c r="D111" s="13">
        <v>-2011.1187635562383</v>
      </c>
    </row>
    <row r="112" ht="15.75" customHeight="1">
      <c r="A112" s="23" t="s">
        <v>215</v>
      </c>
      <c r="B112" s="8">
        <v>-560.4457354687838</v>
      </c>
      <c r="C112" s="13">
        <v>-18560.445735468784</v>
      </c>
      <c r="D112" s="13">
        <v>5439.554264531216</v>
      </c>
    </row>
    <row r="113" ht="15.75" customHeight="1">
      <c r="A113" s="23" t="s">
        <v>216</v>
      </c>
      <c r="B113" s="8">
        <v>-1473.946003305242</v>
      </c>
      <c r="C113" s="13">
        <v>-19473.94600330524</v>
      </c>
      <c r="D113" s="13">
        <v>4526.053996694758</v>
      </c>
    </row>
    <row r="114" ht="15.75" customHeight="1">
      <c r="A114" s="23" t="s">
        <v>218</v>
      </c>
      <c r="B114" s="8">
        <v>2554.728082198315</v>
      </c>
      <c r="C114" s="13">
        <v>-15445.271917801685</v>
      </c>
      <c r="D114" s="13">
        <v>8554.728082198315</v>
      </c>
    </row>
    <row r="115" ht="15.75" customHeight="1">
      <c r="A115" s="23" t="s">
        <v>219</v>
      </c>
      <c r="B115" s="8">
        <v>-6110.352016666664</v>
      </c>
      <c r="C115" s="13">
        <v>-24110.352016666664</v>
      </c>
      <c r="D115" s="13">
        <v>-110.35201666666399</v>
      </c>
    </row>
    <row r="116" ht="15.75" customHeight="1">
      <c r="A116" s="23" t="s">
        <v>220</v>
      </c>
      <c r="B116" s="8">
        <v>-11357.027926666666</v>
      </c>
      <c r="C116" s="13">
        <v>-29357.027926666666</v>
      </c>
      <c r="D116" s="13">
        <v>-5357.027926666666</v>
      </c>
    </row>
    <row r="117" ht="15.75" customHeight="1">
      <c r="A117" s="23" t="s">
        <v>221</v>
      </c>
      <c r="B117" s="8">
        <v>-16200.481996666666</v>
      </c>
      <c r="C117" s="13">
        <v>-34200.48199666667</v>
      </c>
      <c r="D117" s="13">
        <v>-10200.481996666666</v>
      </c>
    </row>
    <row r="118" ht="15.75" customHeight="1">
      <c r="A118" s="23" t="s">
        <v>223</v>
      </c>
      <c r="B118" s="8">
        <v>-14461.713216666665</v>
      </c>
      <c r="C118" s="13">
        <v>-32461.713216666663</v>
      </c>
      <c r="D118" s="13">
        <v>-8461.713216666665</v>
      </c>
    </row>
    <row r="119" ht="15.75" customHeight="1">
      <c r="A119" s="23" t="s">
        <v>224</v>
      </c>
      <c r="B119" s="8">
        <v>-4577.161155807098</v>
      </c>
      <c r="C119" s="13">
        <v>-22577.161155807094</v>
      </c>
      <c r="D119" s="13">
        <v>1422.838844192902</v>
      </c>
    </row>
    <row r="120" ht="15.75" customHeight="1">
      <c r="A120" s="23" t="s">
        <v>225</v>
      </c>
      <c r="B120" s="8">
        <v>-4879.167958227015</v>
      </c>
      <c r="C120" s="13">
        <v>-22879.167958227015</v>
      </c>
      <c r="D120" s="13">
        <v>1120.8320417729847</v>
      </c>
    </row>
    <row r="121" ht="15.75" customHeight="1">
      <c r="A121" s="23" t="s">
        <v>226</v>
      </c>
      <c r="B121" s="8">
        <v>-17969.464126733954</v>
      </c>
      <c r="C121" s="13">
        <v>-35969.464126733954</v>
      </c>
      <c r="D121" s="13">
        <v>-11969.464126733952</v>
      </c>
    </row>
    <row r="122" ht="15.75" customHeight="1">
      <c r="A122" s="23" t="s">
        <v>228</v>
      </c>
      <c r="B122" s="8">
        <v>-13126.224793633755</v>
      </c>
      <c r="C122" s="13">
        <v>-31126.224793633755</v>
      </c>
      <c r="D122" s="13">
        <v>-7126.2247936337535</v>
      </c>
    </row>
    <row r="123" ht="15.75" customHeight="1">
      <c r="A123" s="23" t="s">
        <v>230</v>
      </c>
      <c r="B123" s="8">
        <v>-15526.392916666664</v>
      </c>
      <c r="C123" s="13">
        <v>-33526.392916666664</v>
      </c>
      <c r="D123" s="13">
        <v>-9526.392916666664</v>
      </c>
    </row>
    <row r="124" ht="15.75" customHeight="1">
      <c r="A124" s="23" t="s">
        <v>231</v>
      </c>
      <c r="B124" s="8">
        <v>-7572.5842828341265</v>
      </c>
      <c r="C124" s="13">
        <v>-25572.584282834126</v>
      </c>
      <c r="D124" s="13">
        <v>-1572.5842828341265</v>
      </c>
    </row>
    <row r="125" ht="15.75" customHeight="1">
      <c r="A125" s="23" t="s">
        <v>232</v>
      </c>
      <c r="B125" s="8">
        <v>-11868.472189338549</v>
      </c>
      <c r="C125" s="13">
        <v>-29868.47218933855</v>
      </c>
      <c r="D125" s="13">
        <v>-5868.472189338549</v>
      </c>
    </row>
    <row r="126" ht="15.75" customHeight="1">
      <c r="A126" s="23" t="s">
        <v>234</v>
      </c>
      <c r="B126" s="8">
        <v>-39.48630603065976</v>
      </c>
      <c r="C126" s="13">
        <v>-18039.48630603066</v>
      </c>
      <c r="D126" s="13">
        <v>5960.51369396934</v>
      </c>
    </row>
    <row r="127" ht="15.75" customHeight="1">
      <c r="A127" s="23" t="s">
        <v>235</v>
      </c>
      <c r="B127" s="8">
        <v>202.04728547632112</v>
      </c>
      <c r="C127" s="13">
        <v>-17797.95271452368</v>
      </c>
      <c r="D127" s="13">
        <v>6202.047285476321</v>
      </c>
    </row>
    <row r="128" ht="15.75" customHeight="1">
      <c r="A128" s="23" t="s">
        <v>236</v>
      </c>
      <c r="B128" s="8">
        <v>-16213.74557084851</v>
      </c>
      <c r="C128" s="13">
        <v>-34213.74557084851</v>
      </c>
      <c r="D128" s="13">
        <v>-10213.74557084851</v>
      </c>
    </row>
    <row r="129" ht="15.75" customHeight="1">
      <c r="A129" s="23" t="s">
        <v>238</v>
      </c>
      <c r="B129" s="8">
        <v>-18802.592766666665</v>
      </c>
      <c r="C129" s="13">
        <v>-36802.59276666667</v>
      </c>
      <c r="D129" s="13">
        <v>-12802.592766666665</v>
      </c>
    </row>
    <row r="130" ht="15.75" customHeight="1">
      <c r="A130" s="23" t="s">
        <v>239</v>
      </c>
      <c r="B130" s="8">
        <v>-13611.95168285671</v>
      </c>
      <c r="C130" s="13">
        <v>-31611.95168285671</v>
      </c>
      <c r="D130" s="13">
        <v>-7611.95168285671</v>
      </c>
    </row>
    <row r="131" ht="15.75" customHeight="1">
      <c r="A131" s="23" t="s">
        <v>240</v>
      </c>
      <c r="B131" s="8">
        <v>-6691.130816666657</v>
      </c>
      <c r="C131" s="13">
        <v>-24691.130816666657</v>
      </c>
      <c r="D131" s="13">
        <v>-691.1308166666568</v>
      </c>
    </row>
    <row r="132" ht="15.75" customHeight="1">
      <c r="A132" s="23" t="s">
        <v>241</v>
      </c>
      <c r="B132" s="8">
        <v>-14034.09662604627</v>
      </c>
      <c r="C132" s="13">
        <v>-32034.096626046274</v>
      </c>
      <c r="D132" s="13">
        <v>-8034.09662604627</v>
      </c>
    </row>
    <row r="133" ht="15.75" customHeight="1">
      <c r="A133" s="23" t="s">
        <v>243</v>
      </c>
      <c r="B133" s="8">
        <v>-5650.235652377069</v>
      </c>
      <c r="C133" s="13">
        <v>-23650.23565237707</v>
      </c>
      <c r="D133" s="13">
        <v>349.7643476229314</v>
      </c>
    </row>
    <row r="134" ht="15.75" customHeight="1">
      <c r="A134" s="23" t="s">
        <v>244</v>
      </c>
      <c r="B134" s="8">
        <v>-8063.880814027001</v>
      </c>
      <c r="C134" s="13">
        <v>-26063.880814027</v>
      </c>
      <c r="D134" s="13">
        <v>-2063.880814027001</v>
      </c>
    </row>
    <row r="135" ht="15.75" customHeight="1">
      <c r="A135" s="23" t="s">
        <v>245</v>
      </c>
      <c r="B135" s="8">
        <v>-9382.555767612035</v>
      </c>
      <c r="C135" s="13">
        <v>-27382.555767612037</v>
      </c>
      <c r="D135" s="13">
        <v>-3382.555767612037</v>
      </c>
    </row>
    <row r="136" ht="15.75" customHeight="1">
      <c r="A136" s="23" t="s">
        <v>246</v>
      </c>
      <c r="B136" s="8">
        <v>-17001.382239280443</v>
      </c>
      <c r="C136" s="13">
        <v>-35001.38223928044</v>
      </c>
      <c r="D136" s="13">
        <v>-11001.382239280445</v>
      </c>
    </row>
    <row r="137" ht="15.75" customHeight="1">
      <c r="A137" s="23" t="s">
        <v>248</v>
      </c>
      <c r="B137" s="8">
        <v>-7699.6114997709265</v>
      </c>
      <c r="C137" s="13">
        <v>-25699.61149977093</v>
      </c>
      <c r="D137" s="13">
        <v>-1699.6114997709265</v>
      </c>
    </row>
    <row r="138" ht="15.75" customHeight="1">
      <c r="A138" s="23" t="s">
        <v>249</v>
      </c>
      <c r="B138" s="8">
        <v>-6197.385222916018</v>
      </c>
      <c r="C138" s="13">
        <v>-24197.38522291602</v>
      </c>
      <c r="D138" s="13">
        <v>-197.3852229160184</v>
      </c>
    </row>
    <row r="139" ht="15.75" customHeight="1">
      <c r="A139" s="23" t="s">
        <v>250</v>
      </c>
      <c r="B139" s="8">
        <v>-5173.908511872636</v>
      </c>
      <c r="C139" s="13">
        <v>-23173.90851187264</v>
      </c>
      <c r="D139" s="13">
        <v>826.0914881273638</v>
      </c>
    </row>
    <row r="140" ht="15.75" customHeight="1">
      <c r="A140" s="23" t="s">
        <v>251</v>
      </c>
      <c r="B140" s="8">
        <v>-12779.772802496447</v>
      </c>
      <c r="C140" s="13">
        <v>-30779.772802496445</v>
      </c>
      <c r="D140" s="13">
        <v>-6779.772802496447</v>
      </c>
    </row>
    <row r="141" ht="15.75" customHeight="1">
      <c r="A141" s="23" t="s">
        <v>253</v>
      </c>
      <c r="B141" s="8">
        <v>-4127.517946666663</v>
      </c>
      <c r="C141" s="13">
        <v>-22127.517946666663</v>
      </c>
      <c r="D141" s="13">
        <v>1872.4820533333368</v>
      </c>
    </row>
    <row r="142" ht="15.75" customHeight="1">
      <c r="A142" s="23" t="s">
        <v>254</v>
      </c>
      <c r="B142" s="8">
        <v>-13404.489911510935</v>
      </c>
      <c r="C142" s="13">
        <v>-31404.489911510937</v>
      </c>
      <c r="D142" s="13">
        <v>-7404.489911510935</v>
      </c>
    </row>
    <row r="143" ht="15.75" customHeight="1">
      <c r="A143" s="23" t="s">
        <v>256</v>
      </c>
      <c r="B143" s="8">
        <v>-7852.0909393035945</v>
      </c>
      <c r="C143" s="13">
        <v>-25852.090939303594</v>
      </c>
      <c r="D143" s="13">
        <v>-1852.0909393035945</v>
      </c>
    </row>
    <row r="144" ht="15.75" customHeight="1">
      <c r="A144" s="23" t="s">
        <v>257</v>
      </c>
      <c r="B144" s="8">
        <v>-6463.1634201619745</v>
      </c>
      <c r="C144" s="13">
        <v>-24463.163420161974</v>
      </c>
      <c r="D144" s="13">
        <v>-463.1634201619745</v>
      </c>
    </row>
    <row r="145" ht="15.75" customHeight="1">
      <c r="A145" s="23" t="s">
        <v>258</v>
      </c>
      <c r="B145" s="8">
        <v>-8880.749312721484</v>
      </c>
      <c r="C145" s="13">
        <v>-26880.749312721484</v>
      </c>
      <c r="D145" s="13">
        <v>-2880.749312721484</v>
      </c>
    </row>
    <row r="146" ht="15.75" customHeight="1">
      <c r="A146" s="23" t="s">
        <v>259</v>
      </c>
      <c r="B146" s="8">
        <v>-14871.475820417805</v>
      </c>
      <c r="C146" s="13">
        <v>-32871.47582041781</v>
      </c>
      <c r="D146" s="13">
        <v>-8871.475820417807</v>
      </c>
    </row>
    <row r="147" ht="15.75" customHeight="1">
      <c r="A147" s="23" t="s">
        <v>261</v>
      </c>
      <c r="B147" s="8">
        <v>-15518.383009885903</v>
      </c>
      <c r="C147" s="13">
        <v>-33518.3830098859</v>
      </c>
      <c r="D147" s="13">
        <v>-9518.383009885903</v>
      </c>
    </row>
    <row r="148" ht="15.75" customHeight="1">
      <c r="A148" s="23" t="s">
        <v>262</v>
      </c>
      <c r="B148" s="8">
        <v>681.6100833333403</v>
      </c>
      <c r="C148" s="13">
        <v>-17318.38991666666</v>
      </c>
      <c r="D148" s="13">
        <v>6681.61008333334</v>
      </c>
    </row>
    <row r="149" ht="15.75" customHeight="1">
      <c r="A149" s="23" t="s">
        <v>263</v>
      </c>
      <c r="B149" s="8">
        <v>-10154.474262976306</v>
      </c>
      <c r="C149" s="13">
        <v>-28154.47426297631</v>
      </c>
      <c r="D149" s="13">
        <v>-4154.474262976306</v>
      </c>
    </row>
    <row r="150" ht="15.75" customHeight="1">
      <c r="A150" s="23" t="s">
        <v>264</v>
      </c>
      <c r="B150" s="8">
        <v>-25450.64352767615</v>
      </c>
      <c r="C150" s="13">
        <v>-43450.64352767615</v>
      </c>
      <c r="D150" s="13">
        <v>-19450.64352767615</v>
      </c>
    </row>
    <row r="151" ht="15.75" customHeight="1">
      <c r="A151" s="23" t="s">
        <v>265</v>
      </c>
      <c r="B151" s="8">
        <v>4607.500189707709</v>
      </c>
      <c r="C151" s="13">
        <v>-13392.499810292291</v>
      </c>
      <c r="D151" s="13">
        <v>10607.500189707709</v>
      </c>
    </row>
    <row r="152" ht="15.75" customHeight="1">
      <c r="A152" s="23" t="s">
        <v>267</v>
      </c>
      <c r="B152" s="8">
        <v>-14539.802066489727</v>
      </c>
      <c r="C152" s="13">
        <v>-32539.802066489727</v>
      </c>
      <c r="D152" s="13">
        <v>-8539.802066489725</v>
      </c>
    </row>
    <row r="153" ht="15.75" customHeight="1">
      <c r="A153" s="23" t="s">
        <v>268</v>
      </c>
      <c r="B153" s="8">
        <v>-7302.974098263727</v>
      </c>
      <c r="C153" s="13">
        <v>-25302.974098263723</v>
      </c>
      <c r="D153" s="13">
        <v>-1302.9740982637268</v>
      </c>
    </row>
    <row r="154" ht="15.75" customHeight="1">
      <c r="A154" s="23" t="s">
        <v>270</v>
      </c>
      <c r="B154" s="8">
        <v>1688.6786527139375</v>
      </c>
      <c r="C154" s="13">
        <v>-16311.321347286059</v>
      </c>
      <c r="D154" s="13">
        <v>7688.6786527139375</v>
      </c>
    </row>
    <row r="155" ht="15.75" customHeight="1">
      <c r="A155" s="23" t="s">
        <v>271</v>
      </c>
      <c r="B155" s="8">
        <v>3612.794415571643</v>
      </c>
      <c r="C155" s="13">
        <v>-14387.20558442836</v>
      </c>
      <c r="D155" s="13">
        <v>9612.794415571643</v>
      </c>
    </row>
    <row r="156" ht="15.75" customHeight="1">
      <c r="A156" s="23" t="s">
        <v>272</v>
      </c>
      <c r="B156" s="8">
        <v>-1245.9354638955629</v>
      </c>
      <c r="C156" s="13">
        <v>-19245.935463895563</v>
      </c>
      <c r="D156" s="13">
        <v>4754.064536104439</v>
      </c>
    </row>
    <row r="157" ht="15.75" customHeight="1">
      <c r="A157" s="23" t="s">
        <v>274</v>
      </c>
      <c r="B157" s="8">
        <v>-24206.23124428669</v>
      </c>
      <c r="C157" s="13">
        <v>-42206.23124428668</v>
      </c>
      <c r="D157" s="13">
        <v>-18206.23124428669</v>
      </c>
    </row>
    <row r="158" ht="15.75" customHeight="1">
      <c r="A158" s="23" t="s">
        <v>275</v>
      </c>
      <c r="B158" s="8">
        <v>-39288.796188723456</v>
      </c>
      <c r="C158" s="13">
        <v>-57288.796188723456</v>
      </c>
      <c r="D158" s="13">
        <v>-33288.796188723456</v>
      </c>
    </row>
    <row r="159" ht="15.75" customHeight="1">
      <c r="A159" s="23" t="s">
        <v>277</v>
      </c>
      <c r="B159" s="8">
        <v>-1042.451604091999</v>
      </c>
      <c r="C159" s="13">
        <v>-19042.451604091995</v>
      </c>
      <c r="D159" s="13">
        <v>4957.548395908001</v>
      </c>
    </row>
    <row r="160" ht="15.75" customHeight="1">
      <c r="A160" s="23" t="s">
        <v>278</v>
      </c>
      <c r="B160" s="8">
        <v>-9131.38560745139</v>
      </c>
      <c r="C160" s="13">
        <v>-27131.38560745139</v>
      </c>
      <c r="D160" s="13">
        <v>-3131.3856074513897</v>
      </c>
    </row>
    <row r="161" ht="15.75" customHeight="1">
      <c r="A161" s="23" t="s">
        <v>279</v>
      </c>
      <c r="B161" s="8">
        <v>-10396.390187326284</v>
      </c>
      <c r="C161" s="13">
        <v>-28396.390187326284</v>
      </c>
      <c r="D161" s="13">
        <v>-4396.390187326282</v>
      </c>
    </row>
    <row r="162" ht="15.75" customHeight="1">
      <c r="A162" s="23" t="s">
        <v>280</v>
      </c>
      <c r="B162" s="8">
        <v>-23832.750259229597</v>
      </c>
      <c r="C162" s="13">
        <v>-41832.75025922959</v>
      </c>
      <c r="D162" s="13">
        <v>-17832.750259229593</v>
      </c>
    </row>
    <row r="163" ht="15.75" customHeight="1">
      <c r="A163" s="23" t="s">
        <v>281</v>
      </c>
      <c r="B163" s="8">
        <v>-2727.963233417373</v>
      </c>
      <c r="C163" s="13">
        <v>-20727.963233417373</v>
      </c>
      <c r="D163" s="13">
        <v>3272.036766582627</v>
      </c>
    </row>
    <row r="164" ht="15.75" customHeight="1">
      <c r="A164" s="23" t="s">
        <v>283</v>
      </c>
      <c r="B164" s="8">
        <v>-6113.448374418796</v>
      </c>
      <c r="C164" s="13">
        <v>-24113.448374418796</v>
      </c>
      <c r="D164" s="13">
        <v>-113.44837441879645</v>
      </c>
    </row>
    <row r="165" ht="15.75" customHeight="1">
      <c r="A165" s="23" t="s">
        <v>284</v>
      </c>
      <c r="B165" s="8">
        <v>-2827.6666638213283</v>
      </c>
      <c r="C165" s="13">
        <v>-20827.66666382133</v>
      </c>
      <c r="D165" s="13">
        <v>3172.3333361786717</v>
      </c>
    </row>
    <row r="166" ht="15.75" customHeight="1">
      <c r="A166" s="23" t="s">
        <v>285</v>
      </c>
      <c r="B166" s="8">
        <v>-15025.536143105292</v>
      </c>
      <c r="C166" s="13">
        <v>-33025.536143105295</v>
      </c>
      <c r="D166" s="13">
        <v>-9025.536143105292</v>
      </c>
    </row>
    <row r="167" ht="15.75" customHeight="1">
      <c r="A167" s="23" t="s">
        <v>286</v>
      </c>
      <c r="B167" s="8">
        <v>-5329.572065392673</v>
      </c>
      <c r="C167" s="13">
        <v>-23329.572065392676</v>
      </c>
      <c r="D167" s="13">
        <v>670.4279346073272</v>
      </c>
    </row>
    <row r="168" ht="15.75" customHeight="1">
      <c r="A168" s="23" t="s">
        <v>288</v>
      </c>
      <c r="B168" s="8">
        <v>29987.46472030629</v>
      </c>
      <c r="C168" s="13">
        <v>11987.464720306285</v>
      </c>
      <c r="D168" s="13">
        <v>35987.46472030629</v>
      </c>
    </row>
    <row r="169" ht="15.75" customHeight="1">
      <c r="A169" s="23" t="s">
        <v>289</v>
      </c>
      <c r="B169" s="8">
        <v>-21296.22461694856</v>
      </c>
      <c r="C169" s="13">
        <v>-39296.22461694856</v>
      </c>
      <c r="D169" s="13">
        <v>-15296.22461694856</v>
      </c>
    </row>
    <row r="170" ht="15.75" customHeight="1">
      <c r="A170" s="23" t="s">
        <v>291</v>
      </c>
      <c r="B170" s="8">
        <v>-21781.91537079429</v>
      </c>
      <c r="C170" s="13">
        <v>-39781.91537079429</v>
      </c>
      <c r="D170" s="13">
        <v>-15781.91537079429</v>
      </c>
    </row>
    <row r="171" ht="15.75" customHeight="1">
      <c r="A171" s="23" t="s">
        <v>292</v>
      </c>
      <c r="B171" s="8">
        <v>-7720.42678839892</v>
      </c>
      <c r="C171" s="13">
        <v>-25720.426788398923</v>
      </c>
      <c r="D171" s="13">
        <v>-1720.4267883989196</v>
      </c>
    </row>
    <row r="172" ht="15.75" customHeight="1">
      <c r="A172" s="23" t="s">
        <v>294</v>
      </c>
      <c r="B172" s="8">
        <v>-16975.106260047287</v>
      </c>
      <c r="C172" s="13">
        <v>-34975.10626004729</v>
      </c>
      <c r="D172" s="13">
        <v>-10975.106260047289</v>
      </c>
    </row>
    <row r="173" ht="15.75" customHeight="1">
      <c r="A173" s="23" t="s">
        <v>295</v>
      </c>
      <c r="B173" s="8">
        <v>-20366.880313779562</v>
      </c>
      <c r="C173" s="13">
        <v>-38366.88031377956</v>
      </c>
      <c r="D173" s="13">
        <v>-14366.88031377956</v>
      </c>
    </row>
    <row r="174" ht="15.75" customHeight="1">
      <c r="A174" s="23" t="s">
        <v>296</v>
      </c>
      <c r="B174" s="8">
        <v>-29088.46450415333</v>
      </c>
      <c r="C174" s="13">
        <v>-47088.46450415333</v>
      </c>
      <c r="D174" s="13">
        <v>-23088.46450415333</v>
      </c>
    </row>
    <row r="175" ht="15.75" customHeight="1">
      <c r="A175" s="23" t="s">
        <v>297</v>
      </c>
      <c r="B175" s="8">
        <v>-1443.889516150779</v>
      </c>
      <c r="C175" s="13">
        <v>-19443.889516150783</v>
      </c>
      <c r="D175" s="13">
        <v>4556.110483849221</v>
      </c>
    </row>
    <row r="176" ht="15.75" customHeight="1">
      <c r="A176" s="23" t="s">
        <v>298</v>
      </c>
      <c r="B176" s="8">
        <v>-4228.950909723382</v>
      </c>
      <c r="C176" s="13">
        <v>-22228.950909723386</v>
      </c>
      <c r="D176" s="13">
        <v>1771.0490902766178</v>
      </c>
    </row>
    <row r="177" ht="15.75" customHeight="1">
      <c r="A177" s="23" t="s">
        <v>299</v>
      </c>
      <c r="B177" s="8">
        <v>1742.7206073304915</v>
      </c>
      <c r="C177" s="13">
        <v>-16257.279392669509</v>
      </c>
      <c r="D177" s="13">
        <v>7742.7206073304915</v>
      </c>
    </row>
    <row r="178" ht="15.75" customHeight="1">
      <c r="A178" s="23" t="s">
        <v>300</v>
      </c>
      <c r="B178" s="8">
        <v>-10516.281342446095</v>
      </c>
      <c r="C178" s="13">
        <v>-28516.281342446095</v>
      </c>
      <c r="D178" s="13">
        <v>-4516.281342446093</v>
      </c>
    </row>
    <row r="179" ht="15.75" customHeight="1">
      <c r="A179" s="23" t="s">
        <v>301</v>
      </c>
      <c r="B179" s="8">
        <v>-10691.378363387841</v>
      </c>
      <c r="C179" s="13">
        <v>-28691.37836338784</v>
      </c>
      <c r="D179" s="13">
        <v>-4691.378363387841</v>
      </c>
    </row>
    <row r="180" ht="15.75" customHeight="1">
      <c r="A180" s="23" t="s">
        <v>303</v>
      </c>
      <c r="B180" s="8">
        <v>-12913.632387086542</v>
      </c>
      <c r="C180" s="13">
        <v>-30913.632387086538</v>
      </c>
      <c r="D180" s="13">
        <v>-6913.632387086542</v>
      </c>
    </row>
    <row r="181" ht="15.75" customHeight="1">
      <c r="A181" s="23" t="s">
        <v>304</v>
      </c>
      <c r="B181" s="8">
        <v>3475.5429794378324</v>
      </c>
      <c r="C181" s="13">
        <v>-14524.457020562171</v>
      </c>
      <c r="D181" s="13">
        <v>9475.542979437832</v>
      </c>
    </row>
    <row r="182" ht="15.75" customHeight="1">
      <c r="A182" s="23" t="s">
        <v>305</v>
      </c>
      <c r="B182" s="8">
        <v>8233.237624083846</v>
      </c>
      <c r="C182" s="13">
        <v>-9766.76237591615</v>
      </c>
      <c r="D182" s="13">
        <v>14233.237624083846</v>
      </c>
    </row>
    <row r="183" ht="15.75" customHeight="1">
      <c r="A183" s="23" t="s">
        <v>306</v>
      </c>
      <c r="B183" s="8">
        <v>-18052.99287015992</v>
      </c>
      <c r="C183" s="13">
        <v>-36052.99287015992</v>
      </c>
      <c r="D183" s="13">
        <v>-12052.99287015992</v>
      </c>
    </row>
    <row r="184" ht="15.75" customHeight="1">
      <c r="A184" s="23" t="s">
        <v>307</v>
      </c>
      <c r="B184" s="8">
        <v>-15374.243352497015</v>
      </c>
      <c r="C184" s="13">
        <v>-33374.24335249701</v>
      </c>
      <c r="D184" s="13">
        <v>-9374.243352497015</v>
      </c>
    </row>
    <row r="185" ht="15.75" customHeight="1">
      <c r="A185" s="23" t="s">
        <v>309</v>
      </c>
      <c r="B185" s="8">
        <v>-5873.044258545291</v>
      </c>
      <c r="C185" s="13">
        <v>-23873.04425854529</v>
      </c>
      <c r="D185" s="13">
        <v>126.9557414547071</v>
      </c>
    </row>
    <row r="186" ht="15.75" customHeight="1">
      <c r="A186" s="23" t="s">
        <v>310</v>
      </c>
      <c r="B186" s="8">
        <v>-12580.90083749892</v>
      </c>
      <c r="C186" s="13">
        <v>-30580.90083749892</v>
      </c>
      <c r="D186" s="13">
        <v>-6580.900837498921</v>
      </c>
    </row>
    <row r="187" ht="15.75" customHeight="1">
      <c r="A187" s="23" t="s">
        <v>311</v>
      </c>
      <c r="B187" s="8">
        <v>-39463.74848630391</v>
      </c>
      <c r="C187" s="13">
        <v>-57463.74848630391</v>
      </c>
      <c r="D187" s="13">
        <v>-33463.74848630391</v>
      </c>
    </row>
    <row r="188" ht="15.75" customHeight="1">
      <c r="A188" s="23" t="s">
        <v>313</v>
      </c>
      <c r="B188" s="8">
        <v>26926.837148417962</v>
      </c>
      <c r="C188" s="13">
        <v>8926.837148417966</v>
      </c>
      <c r="D188" s="13">
        <v>32926.837148417966</v>
      </c>
    </row>
    <row r="189" ht="15.75" customHeight="1">
      <c r="A189" s="23" t="s">
        <v>314</v>
      </c>
      <c r="B189" s="8">
        <v>13578.055926122004</v>
      </c>
      <c r="C189" s="13">
        <v>-4421.944073877996</v>
      </c>
      <c r="D189" s="13">
        <v>19578.055926122004</v>
      </c>
    </row>
    <row r="190" ht="15.75" customHeight="1">
      <c r="A190" s="23" t="s">
        <v>315</v>
      </c>
      <c r="B190" s="8">
        <v>-18352.72118021545</v>
      </c>
      <c r="C190" s="13">
        <v>-36352.72118021545</v>
      </c>
      <c r="D190" s="13">
        <v>-12352.721180215447</v>
      </c>
    </row>
    <row r="191" ht="15.75" customHeight="1">
      <c r="A191" s="23" t="s">
        <v>316</v>
      </c>
      <c r="B191" s="8">
        <v>19870.23866458604</v>
      </c>
      <c r="C191" s="13">
        <v>1870.2386645860388</v>
      </c>
      <c r="D191" s="13">
        <v>25870.23866458604</v>
      </c>
    </row>
    <row r="192" ht="15.75" customHeight="1">
      <c r="A192" s="23" t="s">
        <v>317</v>
      </c>
      <c r="B192" s="8">
        <v>4573.120610264727</v>
      </c>
      <c r="C192" s="13">
        <v>-13426.879389735273</v>
      </c>
      <c r="D192" s="13">
        <v>10573.120610264727</v>
      </c>
    </row>
    <row r="193" ht="15.75" customHeight="1">
      <c r="A193" s="23" t="s">
        <v>318</v>
      </c>
      <c r="B193" s="8">
        <v>-19781.1575345384</v>
      </c>
      <c r="C193" s="13">
        <v>-37781.157534538404</v>
      </c>
      <c r="D193" s="13">
        <v>-13781.1575345384</v>
      </c>
    </row>
    <row r="194" ht="15.75" customHeight="1">
      <c r="A194" s="23" t="s">
        <v>320</v>
      </c>
      <c r="B194" s="8">
        <v>39015.07680409227</v>
      </c>
      <c r="C194" s="13">
        <v>21015.07680409227</v>
      </c>
      <c r="D194" s="13">
        <v>45015.07680409227</v>
      </c>
    </row>
    <row r="195" ht="15.75" customHeight="1">
      <c r="A195" s="23" t="s">
        <v>321</v>
      </c>
      <c r="B195" s="8">
        <v>-15950.705336666664</v>
      </c>
      <c r="C195" s="13">
        <v>-33950.705336666666</v>
      </c>
      <c r="D195" s="13">
        <v>-9950.705336666664</v>
      </c>
    </row>
    <row r="196" ht="15.75" customHeight="1">
      <c r="A196" s="23" t="s">
        <v>323</v>
      </c>
      <c r="B196" s="8">
        <v>12470.73722087438</v>
      </c>
      <c r="C196" s="13">
        <v>-5529.262779125624</v>
      </c>
      <c r="D196" s="13">
        <v>18470.73722087438</v>
      </c>
    </row>
    <row r="197" ht="15.75" customHeight="1">
      <c r="A197" s="23" t="s">
        <v>324</v>
      </c>
      <c r="B197" s="8">
        <v>-1683.9989561215152</v>
      </c>
      <c r="C197" s="13">
        <v>-19683.99895612151</v>
      </c>
      <c r="D197" s="13">
        <v>4316.001043878485</v>
      </c>
    </row>
    <row r="198" ht="15.75" customHeight="1">
      <c r="A198" s="23" t="s">
        <v>325</v>
      </c>
      <c r="B198" s="8">
        <v>-7772.671416666661</v>
      </c>
      <c r="C198" s="13">
        <v>-25772.67141666666</v>
      </c>
      <c r="D198" s="13">
        <v>-1772.6714166666607</v>
      </c>
    </row>
    <row r="199" ht="15.75" customHeight="1">
      <c r="A199" s="23" t="s">
        <v>326</v>
      </c>
      <c r="B199" s="8">
        <v>-16083.431490612258</v>
      </c>
      <c r="C199" s="13">
        <v>-34083.43149061226</v>
      </c>
      <c r="D199" s="13">
        <v>-10083.431490612258</v>
      </c>
    </row>
    <row r="200" ht="15.75" customHeight="1">
      <c r="A200" s="23" t="s">
        <v>328</v>
      </c>
      <c r="B200" s="8">
        <v>-13992.21375373136</v>
      </c>
      <c r="C200" s="13">
        <v>-31992.21375373136</v>
      </c>
      <c r="D200" s="13">
        <v>-7992.213753731359</v>
      </c>
    </row>
    <row r="201" ht="15.75" customHeight="1">
      <c r="A201" s="23" t="s">
        <v>329</v>
      </c>
      <c r="B201" s="8">
        <v>-3437.154129806113</v>
      </c>
      <c r="C201" s="13">
        <v>-21437.154129806113</v>
      </c>
      <c r="D201" s="13">
        <v>2562.845870193887</v>
      </c>
    </row>
    <row r="202" ht="15.75" customHeight="1">
      <c r="A202" s="23" t="s">
        <v>330</v>
      </c>
      <c r="B202" s="8">
        <v>-6735.355767501103</v>
      </c>
      <c r="C202" s="13">
        <v>-24735.355767501103</v>
      </c>
      <c r="D202" s="13">
        <v>-735.3557675011034</v>
      </c>
    </row>
    <row r="203" ht="15.75" customHeight="1">
      <c r="A203" s="23" t="s">
        <v>331</v>
      </c>
      <c r="B203" s="8">
        <v>-11503.167924263373</v>
      </c>
      <c r="C203" s="13">
        <v>-29503.167924263373</v>
      </c>
      <c r="D203" s="13">
        <v>-5503.1679242633745</v>
      </c>
    </row>
    <row r="204" ht="15.75" customHeight="1">
      <c r="A204" s="23" t="s">
        <v>332</v>
      </c>
      <c r="B204" s="8">
        <v>-11979.052616666666</v>
      </c>
      <c r="C204" s="13">
        <v>-29979.052616666668</v>
      </c>
      <c r="D204" s="13">
        <v>-5979.052616666666</v>
      </c>
    </row>
    <row r="205" ht="15.75" customHeight="1">
      <c r="A205" s="23" t="s">
        <v>333</v>
      </c>
      <c r="B205" s="8">
        <v>-8190.208149587761</v>
      </c>
      <c r="C205" s="13">
        <v>-26190.208149587765</v>
      </c>
      <c r="D205" s="13">
        <v>-2190.208149587761</v>
      </c>
    </row>
    <row r="206" ht="15.75" customHeight="1">
      <c r="A206" s="23" t="s">
        <v>334</v>
      </c>
      <c r="B206" s="8">
        <v>-595.8300666666619</v>
      </c>
      <c r="C206" s="13">
        <v>-18595.830066666662</v>
      </c>
      <c r="D206" s="13">
        <v>5404.169933333338</v>
      </c>
    </row>
    <row r="207" ht="15.75" customHeight="1">
      <c r="A207" s="23" t="s">
        <v>335</v>
      </c>
      <c r="B207" s="8">
        <v>-25046.56212569537</v>
      </c>
      <c r="C207" s="13">
        <v>-43046.562125695375</v>
      </c>
      <c r="D207" s="13">
        <v>-19046.56212569537</v>
      </c>
    </row>
    <row r="208" ht="15.75" customHeight="1">
      <c r="A208" s="23" t="s">
        <v>336</v>
      </c>
      <c r="B208" s="8">
        <v>7003.439853608412</v>
      </c>
      <c r="C208" s="13">
        <v>-10996.560146391588</v>
      </c>
      <c r="D208" s="13">
        <v>13003.439853608412</v>
      </c>
    </row>
    <row r="209" ht="15.75" customHeight="1">
      <c r="A209" s="23" t="s">
        <v>337</v>
      </c>
      <c r="B209" s="8">
        <v>-8020.120440556884</v>
      </c>
      <c r="C209" s="13">
        <v>-26020.120440556886</v>
      </c>
      <c r="D209" s="13">
        <v>-2020.1204405568842</v>
      </c>
    </row>
    <row r="210" ht="15.75" customHeight="1">
      <c r="A210" s="23" t="s">
        <v>338</v>
      </c>
      <c r="B210" s="8">
        <v>40183.8883606252</v>
      </c>
      <c r="C210" s="13">
        <v>22183.8883606252</v>
      </c>
      <c r="D210" s="13">
        <v>46183.8883606252</v>
      </c>
    </row>
    <row r="211" ht="15.75" customHeight="1">
      <c r="A211" s="23" t="s">
        <v>339</v>
      </c>
      <c r="B211" s="8">
        <v>-18765.27276193848</v>
      </c>
      <c r="C211" s="13">
        <v>-36765.27276193848</v>
      </c>
      <c r="D211" s="13">
        <v>-12765.272761938479</v>
      </c>
    </row>
    <row r="212" ht="15.75" customHeight="1">
      <c r="A212" s="23" t="s">
        <v>340</v>
      </c>
      <c r="B212" s="8">
        <v>-16497.227114499892</v>
      </c>
      <c r="C212" s="13">
        <v>-34497.227114499896</v>
      </c>
      <c r="D212" s="13">
        <v>-10497.227114499892</v>
      </c>
    </row>
    <row r="213" ht="15.75" customHeight="1">
      <c r="A213" s="23" t="s">
        <v>342</v>
      </c>
      <c r="B213" s="8">
        <v>-6657.921219621598</v>
      </c>
      <c r="C213" s="13">
        <v>-24657.921219621603</v>
      </c>
      <c r="D213" s="13">
        <v>-657.9212196215976</v>
      </c>
    </row>
    <row r="214" ht="15.75" customHeight="1">
      <c r="A214" s="23" t="s">
        <v>343</v>
      </c>
      <c r="B214" s="8">
        <v>-5295.038000335924</v>
      </c>
      <c r="C214" s="13">
        <v>-23295.038000335924</v>
      </c>
      <c r="D214" s="13">
        <v>704.9619996640758</v>
      </c>
    </row>
    <row r="215" ht="15.75" customHeight="1">
      <c r="A215" s="23" t="s">
        <v>344</v>
      </c>
      <c r="B215" s="8">
        <v>-680.5307324059868</v>
      </c>
      <c r="C215" s="13">
        <v>-18680.530732405983</v>
      </c>
      <c r="D215" s="13">
        <v>5319.469267594013</v>
      </c>
    </row>
    <row r="216" ht="15.75" customHeight="1">
      <c r="A216" s="23" t="s">
        <v>345</v>
      </c>
      <c r="B216" s="8">
        <v>2644.193965051214</v>
      </c>
      <c r="C216" s="13">
        <v>-15355.806034948786</v>
      </c>
      <c r="D216" s="13">
        <v>8644.193965051214</v>
      </c>
    </row>
    <row r="217" ht="15.75" customHeight="1">
      <c r="A217" s="23" t="s">
        <v>346</v>
      </c>
      <c r="B217" s="8">
        <v>-9990.759403974436</v>
      </c>
      <c r="C217" s="13">
        <v>-27990.759403974436</v>
      </c>
      <c r="D217" s="13">
        <v>-3990.7594039744363</v>
      </c>
    </row>
    <row r="218" ht="15.75" customHeight="1">
      <c r="A218" s="23" t="s">
        <v>348</v>
      </c>
      <c r="B218" s="8">
        <v>-25957.95280255826</v>
      </c>
      <c r="C218" s="13">
        <v>-43957.952802558255</v>
      </c>
      <c r="D218" s="13">
        <v>-19957.95280255826</v>
      </c>
    </row>
    <row r="219" ht="15.75" customHeight="1">
      <c r="A219" s="23" t="s">
        <v>349</v>
      </c>
      <c r="B219" s="8">
        <v>-11189.800430911288</v>
      </c>
      <c r="C219" s="13">
        <v>-29189.800430911288</v>
      </c>
      <c r="D219" s="13">
        <v>-5189.800430911288</v>
      </c>
    </row>
    <row r="220" ht="15.75" customHeight="1">
      <c r="A220" s="23" t="s">
        <v>350</v>
      </c>
      <c r="B220" s="8">
        <v>-18058.48496164619</v>
      </c>
      <c r="C220" s="13">
        <v>-36058.484961646194</v>
      </c>
      <c r="D220" s="13">
        <v>-12058.48496164619</v>
      </c>
    </row>
    <row r="221" ht="15.75" customHeight="1">
      <c r="A221" s="23" t="s">
        <v>351</v>
      </c>
      <c r="B221" s="8">
        <v>-14741.847645288279</v>
      </c>
      <c r="C221" s="13">
        <v>-32741.847645288275</v>
      </c>
      <c r="D221" s="13">
        <v>-8741.847645288279</v>
      </c>
    </row>
    <row r="222" ht="15.75" customHeight="1">
      <c r="A222" s="23" t="s">
        <v>353</v>
      </c>
      <c r="B222" s="8">
        <v>-8832.372065392668</v>
      </c>
      <c r="C222" s="13">
        <v>-26832.372065392672</v>
      </c>
      <c r="D222" s="13">
        <v>-2832.3720653926684</v>
      </c>
    </row>
    <row r="223" ht="15.75" customHeight="1">
      <c r="A223" s="23" t="s">
        <v>354</v>
      </c>
      <c r="B223" s="8">
        <v>-14833.7731533835</v>
      </c>
      <c r="C223" s="13">
        <v>-32833.7731533835</v>
      </c>
      <c r="D223" s="13">
        <v>-8833.7731533835</v>
      </c>
    </row>
    <row r="224" ht="15.75" customHeight="1">
      <c r="A224" s="23" t="s">
        <v>355</v>
      </c>
      <c r="B224" s="8">
        <v>-14495.538417580128</v>
      </c>
      <c r="C224" s="13">
        <v>-32495.53841758013</v>
      </c>
      <c r="D224" s="13">
        <v>-8495.538417580128</v>
      </c>
    </row>
    <row r="225" ht="15.75" customHeight="1">
      <c r="A225" s="23" t="s">
        <v>356</v>
      </c>
      <c r="B225" s="8">
        <v>-2291.6960648769527</v>
      </c>
      <c r="C225" s="13">
        <v>-20291.696064876953</v>
      </c>
      <c r="D225" s="13">
        <v>3708.3039351230473</v>
      </c>
    </row>
    <row r="226" ht="15.75" customHeight="1">
      <c r="A226" s="23" t="s">
        <v>357</v>
      </c>
      <c r="B226" s="8">
        <v>5514.797201595098</v>
      </c>
      <c r="C226" s="13">
        <v>-12485.202798404898</v>
      </c>
      <c r="D226" s="13">
        <v>11514.797201595098</v>
      </c>
    </row>
    <row r="227" ht="15.75" customHeight="1">
      <c r="A227" s="23" t="s">
        <v>359</v>
      </c>
      <c r="B227" s="8">
        <v>-20988.52647052554</v>
      </c>
      <c r="C227" s="13">
        <v>-38988.52647052554</v>
      </c>
      <c r="D227" s="13">
        <v>-14988.526470525538</v>
      </c>
    </row>
    <row r="228" ht="15.75" customHeight="1">
      <c r="A228" s="23" t="s">
        <v>360</v>
      </c>
      <c r="B228" s="8">
        <v>-24889.21309505579</v>
      </c>
      <c r="C228" s="13">
        <v>-42889.21309505579</v>
      </c>
      <c r="D228" s="13">
        <v>-18889.21309505579</v>
      </c>
    </row>
    <row r="229" ht="15.75" customHeight="1">
      <c r="A229" s="23" t="s">
        <v>361</v>
      </c>
      <c r="B229" s="8">
        <v>-11691.855225434105</v>
      </c>
      <c r="C229" s="13">
        <v>-29691.855225434105</v>
      </c>
      <c r="D229" s="13">
        <v>-5691.855225434105</v>
      </c>
    </row>
    <row r="230" ht="15.75" customHeight="1">
      <c r="A230" s="23" t="s">
        <v>362</v>
      </c>
      <c r="B230" s="8">
        <v>-22926.237494726793</v>
      </c>
      <c r="C230" s="13">
        <v>-40926.237494726796</v>
      </c>
      <c r="D230" s="13">
        <v>-16926.237494726793</v>
      </c>
    </row>
    <row r="231" ht="15.75" customHeight="1">
      <c r="A231" s="23" t="s">
        <v>364</v>
      </c>
      <c r="B231" s="8">
        <v>-34521.20143026828</v>
      </c>
      <c r="C231" s="13">
        <v>-52521.20143026829</v>
      </c>
      <c r="D231" s="13">
        <v>-28521.201430268284</v>
      </c>
    </row>
    <row r="232" ht="15.75" customHeight="1">
      <c r="A232" s="23" t="s">
        <v>365</v>
      </c>
      <c r="B232" s="8">
        <v>-39149.82152503038</v>
      </c>
      <c r="C232" s="13">
        <v>-57149.82152503037</v>
      </c>
      <c r="D232" s="13">
        <v>-33149.82152503038</v>
      </c>
    </row>
    <row r="233" ht="15.75" customHeight="1">
      <c r="A233" s="23" t="s">
        <v>366</v>
      </c>
      <c r="B233" s="8">
        <v>-22343.794018450568</v>
      </c>
      <c r="C233" s="13">
        <v>-40343.79401845057</v>
      </c>
      <c r="D233" s="13">
        <v>-16343.794018450568</v>
      </c>
    </row>
    <row r="234" ht="15.75" customHeight="1">
      <c r="A234" s="23" t="s">
        <v>367</v>
      </c>
      <c r="B234" s="8">
        <v>-22610.070186586418</v>
      </c>
      <c r="C234" s="13">
        <v>-40610.07018658642</v>
      </c>
      <c r="D234" s="13">
        <v>-16610.070186586418</v>
      </c>
    </row>
    <row r="235" ht="15.75" customHeight="1">
      <c r="A235" s="23" t="s">
        <v>369</v>
      </c>
      <c r="B235" s="8">
        <v>-19924.878417580127</v>
      </c>
      <c r="C235" s="13">
        <v>-37924.878417580134</v>
      </c>
      <c r="D235" s="13">
        <v>-13924.878417580128</v>
      </c>
    </row>
    <row r="236" ht="15.75" customHeight="1">
      <c r="A236" s="23" t="s">
        <v>370</v>
      </c>
      <c r="B236" s="8">
        <v>-22532.687089662126</v>
      </c>
      <c r="C236" s="13">
        <v>-40532.687089662126</v>
      </c>
      <c r="D236" s="13">
        <v>-16532.687089662126</v>
      </c>
    </row>
    <row r="237" ht="15.75" customHeight="1">
      <c r="A237" s="23" t="s">
        <v>371</v>
      </c>
      <c r="B237" s="8">
        <v>-21578.019177091875</v>
      </c>
      <c r="C237" s="13">
        <v>-39578.019177091875</v>
      </c>
      <c r="D237" s="13">
        <v>-15578.019177091877</v>
      </c>
    </row>
    <row r="238" ht="15.75" customHeight="1">
      <c r="A238" s="23" t="s">
        <v>372</v>
      </c>
      <c r="B238" s="8">
        <v>-26576.64406908752</v>
      </c>
      <c r="C238" s="13">
        <v>-44576.64406908752</v>
      </c>
      <c r="D238" s="13">
        <v>-20576.64406908752</v>
      </c>
    </row>
    <row r="239" ht="15.75" customHeight="1">
      <c r="A239" s="23" t="s">
        <v>373</v>
      </c>
      <c r="B239" s="8">
        <v>-12833.238718479235</v>
      </c>
      <c r="C239" s="13">
        <v>-30833.23871847923</v>
      </c>
      <c r="D239" s="13">
        <v>-6833.238718479235</v>
      </c>
    </row>
    <row r="240" ht="15.75" customHeight="1">
      <c r="A240" s="23" t="s">
        <v>375</v>
      </c>
      <c r="B240" s="8">
        <v>-26385.14550965923</v>
      </c>
      <c r="C240" s="13">
        <v>-44385.14550965923</v>
      </c>
      <c r="D240" s="13">
        <v>-20385.14550965923</v>
      </c>
    </row>
    <row r="241" ht="15.75" customHeight="1">
      <c r="A241" s="23" t="s">
        <v>376</v>
      </c>
      <c r="B241" s="8">
        <v>-277.5374618605274</v>
      </c>
      <c r="C241" s="13">
        <v>-18277.537461860527</v>
      </c>
      <c r="D241" s="13">
        <v>5722.462538139474</v>
      </c>
    </row>
    <row r="242" ht="15.75" customHeight="1">
      <c r="A242" s="23" t="s">
        <v>377</v>
      </c>
      <c r="B242" s="8">
        <v>-12459.874120035176</v>
      </c>
      <c r="C242" s="13">
        <v>-30459.874120035172</v>
      </c>
      <c r="D242" s="13">
        <v>-6459.874120035176</v>
      </c>
    </row>
    <row r="243" ht="15.75" customHeight="1">
      <c r="A243" s="23" t="s">
        <v>378</v>
      </c>
      <c r="B243" s="8">
        <v>-32004.798929906236</v>
      </c>
      <c r="C243" s="13">
        <v>-50004.79892990624</v>
      </c>
      <c r="D243" s="13">
        <v>-26004.798929906236</v>
      </c>
    </row>
    <row r="244" ht="15.75" customHeight="1">
      <c r="A244" s="23" t="s">
        <v>379</v>
      </c>
      <c r="B244" s="8">
        <v>-17542.561850666327</v>
      </c>
      <c r="C244" s="13">
        <v>-35542.56185066633</v>
      </c>
      <c r="D244" s="13">
        <v>-11542.561850666327</v>
      </c>
    </row>
    <row r="245" ht="15.75" customHeight="1">
      <c r="A245" s="23" t="s">
        <v>380</v>
      </c>
      <c r="B245" s="8">
        <v>-26256.62390592918</v>
      </c>
      <c r="C245" s="13">
        <v>-44256.623905929184</v>
      </c>
      <c r="D245" s="13">
        <v>-20256.62390592918</v>
      </c>
    </row>
    <row r="246" ht="15.75" customHeight="1">
      <c r="B246" s="8"/>
      <c r="C246" s="13"/>
      <c r="D246" s="13"/>
    </row>
    <row r="247" ht="15.75" customHeight="1">
      <c r="B247" s="8"/>
      <c r="C247" s="13"/>
      <c r="D247" s="13"/>
    </row>
    <row r="248" ht="15.75" customHeight="1">
      <c r="B248" s="8"/>
      <c r="C248" s="13"/>
      <c r="D248" s="13"/>
    </row>
    <row r="249" ht="15.75" customHeight="1">
      <c r="B249" s="8"/>
      <c r="C249" s="13"/>
      <c r="D249" s="13"/>
    </row>
    <row r="250" ht="15.75" customHeight="1">
      <c r="B250" s="8"/>
      <c r="C250" s="13"/>
      <c r="D250" s="13"/>
    </row>
    <row r="251" ht="15.75" customHeight="1">
      <c r="B251" s="8"/>
      <c r="C251" s="13"/>
      <c r="D251" s="13"/>
    </row>
    <row r="252" ht="15.75" customHeight="1">
      <c r="B252" s="8"/>
      <c r="C252" s="13"/>
      <c r="D252" s="13"/>
    </row>
    <row r="253" ht="15.75" customHeight="1">
      <c r="B253" s="8"/>
      <c r="C253" s="13"/>
      <c r="D253" s="13"/>
    </row>
    <row r="254" ht="15.75" customHeight="1">
      <c r="B254" s="8"/>
      <c r="C254" s="13"/>
      <c r="D254" s="13"/>
    </row>
    <row r="255" ht="15.75" customHeight="1">
      <c r="B255" s="8"/>
      <c r="C255" s="13"/>
      <c r="D255" s="13"/>
    </row>
    <row r="256" ht="15.75" customHeight="1">
      <c r="B256" s="8"/>
      <c r="C256" s="13"/>
      <c r="D256" s="13"/>
    </row>
    <row r="257" ht="15.75" customHeight="1">
      <c r="B257" s="8"/>
      <c r="C257" s="13"/>
      <c r="D257" s="13"/>
    </row>
    <row r="258" ht="15.75" customHeight="1">
      <c r="B258" s="8"/>
      <c r="C258" s="13"/>
      <c r="D258" s="13"/>
    </row>
    <row r="259" ht="15.75" customHeight="1">
      <c r="B259" s="8"/>
      <c r="C259" s="13"/>
      <c r="D259" s="13"/>
    </row>
    <row r="260" ht="15.75" customHeight="1">
      <c r="B260" s="8"/>
      <c r="C260" s="13"/>
      <c r="D260" s="13"/>
    </row>
    <row r="261" ht="15.75" customHeight="1">
      <c r="B261" s="8"/>
      <c r="C261" s="13"/>
      <c r="D261" s="13"/>
    </row>
    <row r="262" ht="15.75" customHeight="1">
      <c r="B262" s="8"/>
      <c r="C262" s="13"/>
      <c r="D262" s="13"/>
    </row>
    <row r="263" ht="15.75" customHeight="1">
      <c r="B263" s="8"/>
      <c r="C263" s="13"/>
      <c r="D263" s="13"/>
    </row>
    <row r="264" ht="15.75" customHeight="1">
      <c r="B264" s="8"/>
      <c r="C264" s="13"/>
      <c r="D264" s="13"/>
    </row>
    <row r="265" ht="15.75" customHeight="1">
      <c r="B265" s="8"/>
      <c r="C265" s="13"/>
      <c r="D265" s="13"/>
    </row>
    <row r="266" ht="15.75" customHeight="1">
      <c r="B266" s="8"/>
      <c r="C266" s="13"/>
      <c r="D266" s="13"/>
    </row>
    <row r="267" ht="15.75" customHeight="1">
      <c r="B267" s="8"/>
      <c r="C267" s="13"/>
      <c r="D267" s="13"/>
    </row>
    <row r="268" ht="15.75" customHeight="1">
      <c r="B268" s="8"/>
      <c r="C268" s="13"/>
      <c r="D268" s="13"/>
    </row>
    <row r="269" ht="15.75" customHeight="1">
      <c r="B269" s="8"/>
      <c r="C269" s="13"/>
      <c r="D269" s="13"/>
    </row>
    <row r="270" ht="15.75" customHeight="1">
      <c r="B270" s="8"/>
      <c r="C270" s="13"/>
      <c r="D270" s="13"/>
    </row>
    <row r="271" ht="15.75" customHeight="1">
      <c r="B271" s="8"/>
      <c r="C271" s="13"/>
      <c r="D271" s="13"/>
    </row>
    <row r="272" ht="15.75" customHeight="1">
      <c r="B272" s="8"/>
      <c r="C272" s="13"/>
      <c r="D272" s="13"/>
    </row>
    <row r="273" ht="15.75" customHeight="1">
      <c r="B273" s="8"/>
      <c r="C273" s="13"/>
      <c r="D273" s="13"/>
    </row>
    <row r="274" ht="15.75" customHeight="1">
      <c r="B274" s="8"/>
      <c r="C274" s="13"/>
      <c r="D274" s="13"/>
    </row>
    <row r="275" ht="15.75" customHeight="1">
      <c r="B275" s="8"/>
      <c r="C275" s="13"/>
      <c r="D275" s="13"/>
    </row>
    <row r="276" ht="15.75" customHeight="1">
      <c r="B276" s="8"/>
      <c r="C276" s="13"/>
      <c r="D276" s="13"/>
    </row>
    <row r="277" ht="15.75" customHeight="1">
      <c r="B277" s="8"/>
      <c r="C277" s="13"/>
      <c r="D277" s="13"/>
    </row>
    <row r="278" ht="15.75" customHeight="1">
      <c r="B278" s="8"/>
      <c r="C278" s="13"/>
      <c r="D278" s="13"/>
    </row>
    <row r="279" ht="15.75" customHeight="1">
      <c r="B279" s="8"/>
      <c r="C279" s="13"/>
      <c r="D279" s="13"/>
    </row>
    <row r="280" ht="15.75" customHeight="1">
      <c r="B280" s="8"/>
      <c r="C280" s="13"/>
      <c r="D280" s="13"/>
    </row>
    <row r="281" ht="15.75" customHeight="1">
      <c r="B281" s="8"/>
      <c r="C281" s="13"/>
      <c r="D281" s="13"/>
    </row>
    <row r="282" ht="15.75" customHeight="1">
      <c r="B282" s="8"/>
      <c r="C282" s="13"/>
      <c r="D282" s="13"/>
    </row>
    <row r="283" ht="15.75" customHeight="1">
      <c r="B283" s="8"/>
      <c r="C283" s="13"/>
      <c r="D283" s="13"/>
    </row>
    <row r="284" ht="15.75" customHeight="1">
      <c r="B284" s="8"/>
      <c r="C284" s="13"/>
      <c r="D284" s="13"/>
    </row>
    <row r="285" ht="15.75" customHeight="1">
      <c r="B285" s="8"/>
      <c r="C285" s="13"/>
      <c r="D285" s="13"/>
    </row>
    <row r="286" ht="15.75" customHeight="1">
      <c r="B286" s="8"/>
      <c r="C286" s="13"/>
      <c r="D286" s="13"/>
    </row>
    <row r="287" ht="15.75" customHeight="1">
      <c r="B287" s="8"/>
      <c r="C287" s="13"/>
      <c r="D287" s="13"/>
    </row>
    <row r="288" ht="15.75" customHeight="1">
      <c r="B288" s="8"/>
      <c r="C288" s="13"/>
      <c r="D288" s="13"/>
    </row>
    <row r="289" ht="15.75" customHeight="1">
      <c r="B289" s="8"/>
      <c r="C289" s="13"/>
      <c r="D289" s="13"/>
    </row>
    <row r="290" ht="15.75" customHeight="1">
      <c r="B290" s="8"/>
      <c r="C290" s="13"/>
      <c r="D290" s="13"/>
    </row>
    <row r="291" ht="15.75" customHeight="1">
      <c r="B291" s="8"/>
      <c r="C291" s="13"/>
      <c r="D291" s="13"/>
    </row>
    <row r="292" ht="15.75" customHeight="1">
      <c r="B292" s="8"/>
      <c r="C292" s="13"/>
      <c r="D292" s="13"/>
    </row>
    <row r="293" ht="15.75" customHeight="1">
      <c r="B293" s="8"/>
      <c r="C293" s="13"/>
      <c r="D293" s="13"/>
    </row>
    <row r="294" ht="15.75" customHeight="1">
      <c r="B294" s="8"/>
      <c r="C294" s="13"/>
      <c r="D294" s="13"/>
    </row>
    <row r="295" ht="15.75" customHeight="1">
      <c r="B295" s="8"/>
      <c r="C295" s="13"/>
      <c r="D295" s="13"/>
    </row>
    <row r="296" ht="15.75" customHeight="1">
      <c r="B296" s="8"/>
      <c r="C296" s="13"/>
      <c r="D296" s="13"/>
    </row>
    <row r="297" ht="15.75" customHeight="1">
      <c r="B297" s="8"/>
      <c r="C297" s="13"/>
      <c r="D297" s="13"/>
    </row>
    <row r="298" ht="15.75" customHeight="1">
      <c r="B298" s="8"/>
      <c r="C298" s="13"/>
      <c r="D298" s="13"/>
    </row>
    <row r="299" ht="15.75" customHeight="1">
      <c r="B299" s="8"/>
      <c r="C299" s="13"/>
      <c r="D299" s="13"/>
    </row>
    <row r="300" ht="15.75" customHeight="1">
      <c r="B300" s="8"/>
      <c r="C300" s="13"/>
      <c r="D300" s="13"/>
    </row>
    <row r="301" ht="15.75" customHeight="1">
      <c r="B301" s="8"/>
      <c r="C301" s="13"/>
      <c r="D301" s="13"/>
    </row>
    <row r="302" ht="15.75" customHeight="1">
      <c r="B302" s="8"/>
      <c r="C302" s="13"/>
      <c r="D302" s="13"/>
    </row>
    <row r="303" ht="15.75" customHeight="1">
      <c r="B303" s="8"/>
      <c r="C303" s="13"/>
      <c r="D303" s="13"/>
    </row>
    <row r="304" ht="15.75" customHeight="1">
      <c r="B304" s="8"/>
      <c r="C304" s="13"/>
      <c r="D304" s="13"/>
    </row>
    <row r="305" ht="15.75" customHeight="1">
      <c r="B305" s="8"/>
      <c r="C305" s="13"/>
      <c r="D305" s="13"/>
    </row>
    <row r="306" ht="15.75" customHeight="1">
      <c r="B306" s="8"/>
      <c r="C306" s="13"/>
      <c r="D306" s="13"/>
    </row>
    <row r="307" ht="15.75" customHeight="1">
      <c r="B307" s="8"/>
      <c r="C307" s="13"/>
      <c r="D307" s="13"/>
    </row>
    <row r="308" ht="15.75" customHeight="1">
      <c r="B308" s="8"/>
      <c r="C308" s="13"/>
      <c r="D308" s="13"/>
    </row>
    <row r="309" ht="15.75" customHeight="1">
      <c r="B309" s="8"/>
      <c r="C309" s="13"/>
      <c r="D309" s="13"/>
    </row>
    <row r="310" ht="15.75" customHeight="1">
      <c r="B310" s="8"/>
      <c r="C310" s="13"/>
      <c r="D310" s="13"/>
    </row>
    <row r="311" ht="15.75" customHeight="1">
      <c r="B311" s="8"/>
      <c r="C311" s="13"/>
      <c r="D311" s="13"/>
    </row>
    <row r="312" ht="15.75" customHeight="1">
      <c r="B312" s="8"/>
      <c r="C312" s="13"/>
      <c r="D312" s="13"/>
    </row>
    <row r="313" ht="15.75" customHeight="1">
      <c r="B313" s="8"/>
      <c r="C313" s="13"/>
      <c r="D313" s="13"/>
    </row>
    <row r="314" ht="15.75" customHeight="1">
      <c r="B314" s="8"/>
      <c r="C314" s="13"/>
      <c r="D314" s="13"/>
    </row>
    <row r="315" ht="15.75" customHeight="1">
      <c r="B315" s="8"/>
      <c r="C315" s="13"/>
      <c r="D315" s="13"/>
    </row>
    <row r="316" ht="15.75" customHeight="1">
      <c r="B316" s="8"/>
      <c r="C316" s="13"/>
      <c r="D316" s="13"/>
    </row>
    <row r="317" ht="15.75" customHeight="1">
      <c r="B317" s="8"/>
      <c r="C317" s="13"/>
      <c r="D317" s="13"/>
    </row>
    <row r="318" ht="15.75" customHeight="1">
      <c r="B318" s="8"/>
      <c r="C318" s="13"/>
      <c r="D318" s="13"/>
    </row>
    <row r="319" ht="15.75" customHeight="1">
      <c r="B319" s="8"/>
      <c r="C319" s="13"/>
      <c r="D319" s="13"/>
    </row>
    <row r="320" ht="15.75" customHeight="1">
      <c r="B320" s="8"/>
      <c r="C320" s="13"/>
      <c r="D320" s="13"/>
    </row>
    <row r="321" ht="15.75" customHeight="1">
      <c r="B321" s="8"/>
      <c r="C321" s="13"/>
      <c r="D321" s="13"/>
    </row>
    <row r="322" ht="15.75" customHeight="1">
      <c r="B322" s="8"/>
      <c r="C322" s="13"/>
      <c r="D322" s="13"/>
    </row>
    <row r="323" ht="15.75" customHeight="1">
      <c r="B323" s="8"/>
      <c r="C323" s="13"/>
      <c r="D323" s="13"/>
    </row>
    <row r="324" ht="15.75" customHeight="1">
      <c r="B324" s="8"/>
      <c r="C324" s="13"/>
      <c r="D324" s="13"/>
    </row>
    <row r="325" ht="15.75" customHeight="1">
      <c r="B325" s="8"/>
      <c r="C325" s="13"/>
      <c r="D325" s="13"/>
    </row>
    <row r="326" ht="15.75" customHeight="1">
      <c r="B326" s="8"/>
      <c r="C326" s="13"/>
      <c r="D326" s="13"/>
    </row>
    <row r="327" ht="15.75" customHeight="1">
      <c r="B327" s="8"/>
      <c r="C327" s="13"/>
      <c r="D327" s="13"/>
    </row>
    <row r="328" ht="15.75" customHeight="1">
      <c r="B328" s="8"/>
      <c r="C328" s="13"/>
      <c r="D328" s="13"/>
    </row>
    <row r="329" ht="15.75" customHeight="1">
      <c r="B329" s="8"/>
      <c r="C329" s="13"/>
      <c r="D329" s="13"/>
    </row>
    <row r="330" ht="15.75" customHeight="1">
      <c r="B330" s="8"/>
      <c r="C330" s="13"/>
      <c r="D330" s="13"/>
    </row>
    <row r="331" ht="15.75" customHeight="1">
      <c r="B331" s="8"/>
      <c r="C331" s="13"/>
      <c r="D331" s="13"/>
    </row>
    <row r="332" ht="15.75" customHeight="1">
      <c r="B332" s="8"/>
      <c r="C332" s="13"/>
      <c r="D332" s="13"/>
    </row>
    <row r="333" ht="15.75" customHeight="1">
      <c r="B333" s="8"/>
      <c r="C333" s="13"/>
      <c r="D333" s="13"/>
    </row>
    <row r="334" ht="15.75" customHeight="1">
      <c r="B334" s="8"/>
      <c r="C334" s="13"/>
      <c r="D334" s="13"/>
    </row>
    <row r="335" ht="15.75" customHeight="1">
      <c r="B335" s="8"/>
      <c r="C335" s="13"/>
      <c r="D335" s="13"/>
    </row>
    <row r="336" ht="15.75" customHeight="1">
      <c r="B336" s="8"/>
      <c r="C336" s="13"/>
      <c r="D336" s="13"/>
    </row>
    <row r="337" ht="15.75" customHeight="1">
      <c r="B337" s="8"/>
      <c r="C337" s="13"/>
      <c r="D337" s="13"/>
    </row>
    <row r="338" ht="15.75" customHeight="1">
      <c r="B338" s="8"/>
      <c r="C338" s="13"/>
      <c r="D338" s="13"/>
    </row>
    <row r="339" ht="15.75" customHeight="1">
      <c r="B339" s="8"/>
      <c r="C339" s="13"/>
      <c r="D339" s="13"/>
    </row>
    <row r="340" ht="15.75" customHeight="1">
      <c r="B340" s="8"/>
      <c r="C340" s="13"/>
      <c r="D340" s="13"/>
    </row>
    <row r="341" ht="15.75" customHeight="1">
      <c r="B341" s="8"/>
      <c r="C341" s="13"/>
      <c r="D341" s="13"/>
    </row>
    <row r="342" ht="15.75" customHeight="1">
      <c r="B342" s="8"/>
      <c r="C342" s="13"/>
      <c r="D342" s="13"/>
    </row>
    <row r="343" ht="15.75" customHeight="1">
      <c r="B343" s="8"/>
      <c r="C343" s="13"/>
      <c r="D343" s="13"/>
    </row>
    <row r="344" ht="15.75" customHeight="1">
      <c r="B344" s="8"/>
      <c r="C344" s="13"/>
      <c r="D344" s="13"/>
    </row>
    <row r="345" ht="15.75" customHeight="1">
      <c r="B345" s="8"/>
      <c r="C345" s="13"/>
      <c r="D345" s="13"/>
    </row>
    <row r="346" ht="15.75" customHeight="1">
      <c r="B346" s="8"/>
      <c r="C346" s="13"/>
      <c r="D346" s="13"/>
    </row>
    <row r="347" ht="15.75" customHeight="1">
      <c r="B347" s="8"/>
      <c r="C347" s="13"/>
      <c r="D347" s="13"/>
    </row>
    <row r="348" ht="15.75" customHeight="1">
      <c r="B348" s="8"/>
      <c r="C348" s="13"/>
      <c r="D348" s="13"/>
    </row>
    <row r="349" ht="15.75" customHeight="1">
      <c r="B349" s="8"/>
      <c r="C349" s="13"/>
      <c r="D349" s="13"/>
    </row>
    <row r="350" ht="15.75" customHeight="1">
      <c r="B350" s="8"/>
      <c r="C350" s="13"/>
      <c r="D350" s="13"/>
    </row>
    <row r="351" ht="15.75" customHeight="1">
      <c r="B351" s="8"/>
      <c r="C351" s="13"/>
      <c r="D351" s="13"/>
    </row>
    <row r="352" ht="15.75" customHeight="1">
      <c r="B352" s="8"/>
      <c r="C352" s="13"/>
      <c r="D352" s="13"/>
    </row>
    <row r="353" ht="15.75" customHeight="1">
      <c r="B353" s="8"/>
      <c r="C353" s="13"/>
      <c r="D353" s="13"/>
    </row>
    <row r="354" ht="15.75" customHeight="1">
      <c r="B354" s="8"/>
      <c r="C354" s="13"/>
      <c r="D354" s="13"/>
    </row>
    <row r="355" ht="15.75" customHeight="1">
      <c r="B355" s="8"/>
      <c r="C355" s="13"/>
      <c r="D355" s="13"/>
    </row>
    <row r="356" ht="15.75" customHeight="1">
      <c r="B356" s="8"/>
      <c r="C356" s="13"/>
      <c r="D356" s="13"/>
    </row>
    <row r="357" ht="15.75" customHeight="1">
      <c r="B357" s="8"/>
      <c r="C357" s="13"/>
      <c r="D357" s="13"/>
    </row>
    <row r="358" ht="15.75" customHeight="1">
      <c r="B358" s="8"/>
      <c r="C358" s="13"/>
      <c r="D358" s="13"/>
    </row>
    <row r="359" ht="15.75" customHeight="1">
      <c r="B359" s="8"/>
      <c r="C359" s="13"/>
      <c r="D359" s="13"/>
    </row>
    <row r="360" ht="15.75" customHeight="1">
      <c r="B360" s="8"/>
      <c r="C360" s="13"/>
      <c r="D360" s="13"/>
    </row>
    <row r="361" ht="15.75" customHeight="1">
      <c r="B361" s="8"/>
      <c r="C361" s="13"/>
      <c r="D361" s="13"/>
    </row>
    <row r="362" ht="15.75" customHeight="1">
      <c r="B362" s="8"/>
      <c r="C362" s="13"/>
      <c r="D362" s="13"/>
    </row>
    <row r="363" ht="15.75" customHeight="1">
      <c r="B363" s="8"/>
      <c r="C363" s="13"/>
      <c r="D363" s="13"/>
    </row>
    <row r="364" ht="15.75" customHeight="1">
      <c r="B364" s="8"/>
      <c r="C364" s="13"/>
      <c r="D364" s="13"/>
    </row>
    <row r="365" ht="15.75" customHeight="1">
      <c r="B365" s="8"/>
      <c r="C365" s="13"/>
      <c r="D365" s="13"/>
    </row>
    <row r="366" ht="15.75" customHeight="1">
      <c r="B366" s="8"/>
      <c r="C366" s="13"/>
      <c r="D366" s="13"/>
    </row>
    <row r="367" ht="15.75" customHeight="1">
      <c r="B367" s="8"/>
      <c r="C367" s="13"/>
      <c r="D367" s="13"/>
    </row>
    <row r="368" ht="15.75" customHeight="1">
      <c r="B368" s="8"/>
      <c r="C368" s="13"/>
      <c r="D368" s="13"/>
    </row>
    <row r="369" ht="15.75" customHeight="1">
      <c r="B369" s="8"/>
      <c r="C369" s="13"/>
      <c r="D369" s="13"/>
    </row>
    <row r="370" ht="15.75" customHeight="1">
      <c r="B370" s="8"/>
      <c r="C370" s="13"/>
      <c r="D370" s="13"/>
    </row>
    <row r="371" ht="15.75" customHeight="1">
      <c r="B371" s="8"/>
      <c r="C371" s="13"/>
      <c r="D371" s="13"/>
    </row>
    <row r="372" ht="15.75" customHeight="1">
      <c r="B372" s="8"/>
      <c r="C372" s="13"/>
      <c r="D372" s="13"/>
    </row>
    <row r="373" ht="15.75" customHeight="1">
      <c r="B373" s="8"/>
      <c r="C373" s="13"/>
      <c r="D373" s="13"/>
    </row>
    <row r="374" ht="15.75" customHeight="1">
      <c r="B374" s="8"/>
      <c r="C374" s="13"/>
      <c r="D374" s="13"/>
    </row>
    <row r="375" ht="15.75" customHeight="1">
      <c r="B375" s="8"/>
      <c r="C375" s="13"/>
      <c r="D375" s="13"/>
    </row>
    <row r="376" ht="15.75" customHeight="1">
      <c r="B376" s="8"/>
      <c r="C376" s="13"/>
      <c r="D376" s="13"/>
    </row>
    <row r="377" ht="15.75" customHeight="1">
      <c r="B377" s="8"/>
      <c r="C377" s="13"/>
      <c r="D377" s="13"/>
    </row>
    <row r="378" ht="15.75" customHeight="1">
      <c r="B378" s="8"/>
      <c r="C378" s="13"/>
      <c r="D378" s="13"/>
    </row>
    <row r="379" ht="15.75" customHeight="1">
      <c r="B379" s="8"/>
      <c r="C379" s="13"/>
      <c r="D379" s="13"/>
    </row>
    <row r="380" ht="15.75" customHeight="1">
      <c r="B380" s="8"/>
      <c r="C380" s="13"/>
      <c r="D380" s="13"/>
    </row>
    <row r="381" ht="15.75" customHeight="1">
      <c r="B381" s="8"/>
      <c r="C381" s="13"/>
      <c r="D381" s="13"/>
    </row>
    <row r="382" ht="15.75" customHeight="1">
      <c r="B382" s="8"/>
      <c r="C382" s="13"/>
      <c r="D382" s="13"/>
    </row>
    <row r="383" ht="15.75" customHeight="1">
      <c r="B383" s="8"/>
      <c r="C383" s="13"/>
      <c r="D383" s="13"/>
    </row>
    <row r="384" ht="15.75" customHeight="1">
      <c r="B384" s="8"/>
      <c r="C384" s="13"/>
      <c r="D384" s="13"/>
    </row>
    <row r="385" ht="15.75" customHeight="1">
      <c r="B385" s="8"/>
      <c r="C385" s="13"/>
      <c r="D385" s="13"/>
    </row>
    <row r="386" ht="15.75" customHeight="1">
      <c r="B386" s="8"/>
      <c r="C386" s="13"/>
      <c r="D386" s="13"/>
    </row>
    <row r="387" ht="15.75" customHeight="1">
      <c r="B387" s="8"/>
      <c r="C387" s="13"/>
      <c r="D387" s="13"/>
    </row>
    <row r="388" ht="15.75" customHeight="1">
      <c r="B388" s="8"/>
      <c r="C388" s="13"/>
      <c r="D388" s="13"/>
    </row>
    <row r="389" ht="15.75" customHeight="1">
      <c r="B389" s="8"/>
      <c r="C389" s="13"/>
      <c r="D389" s="13"/>
    </row>
    <row r="390" ht="15.75" customHeight="1">
      <c r="B390" s="8"/>
      <c r="C390" s="13"/>
      <c r="D390" s="13"/>
    </row>
    <row r="391" ht="15.75" customHeight="1">
      <c r="B391" s="8"/>
      <c r="C391" s="13"/>
      <c r="D391" s="13"/>
    </row>
    <row r="392" ht="15.75" customHeight="1">
      <c r="B392" s="8"/>
      <c r="C392" s="13"/>
      <c r="D392" s="13"/>
    </row>
    <row r="393" ht="15.75" customHeight="1">
      <c r="B393" s="8"/>
      <c r="C393" s="13"/>
      <c r="D393" s="13"/>
    </row>
    <row r="394" ht="15.75" customHeight="1">
      <c r="B394" s="8"/>
      <c r="C394" s="13"/>
      <c r="D394" s="13"/>
    </row>
    <row r="395" ht="15.75" customHeight="1">
      <c r="B395" s="8"/>
      <c r="C395" s="13"/>
      <c r="D395" s="13"/>
    </row>
    <row r="396" ht="15.75" customHeight="1">
      <c r="B396" s="8"/>
      <c r="C396" s="13"/>
      <c r="D396" s="13"/>
    </row>
    <row r="397" ht="15.75" customHeight="1">
      <c r="B397" s="8"/>
      <c r="C397" s="13"/>
      <c r="D397" s="13"/>
    </row>
    <row r="398" ht="15.75" customHeight="1">
      <c r="B398" s="8"/>
      <c r="C398" s="13"/>
      <c r="D398" s="13"/>
    </row>
    <row r="399" ht="15.75" customHeight="1">
      <c r="B399" s="8"/>
      <c r="C399" s="13"/>
      <c r="D399" s="13"/>
    </row>
    <row r="400" ht="15.75" customHeight="1">
      <c r="B400" s="8"/>
      <c r="C400" s="13"/>
      <c r="D400" s="13"/>
    </row>
    <row r="401" ht="15.75" customHeight="1">
      <c r="B401" s="8"/>
      <c r="C401" s="13"/>
      <c r="D401" s="13"/>
    </row>
    <row r="402" ht="15.75" customHeight="1">
      <c r="B402" s="8"/>
      <c r="C402" s="13"/>
      <c r="D402" s="13"/>
    </row>
    <row r="403" ht="15.75" customHeight="1">
      <c r="B403" s="8"/>
      <c r="C403" s="13"/>
      <c r="D403" s="13"/>
    </row>
    <row r="404" ht="15.75" customHeight="1">
      <c r="B404" s="8"/>
      <c r="C404" s="13"/>
      <c r="D404" s="13"/>
    </row>
    <row r="405" ht="15.75" customHeight="1">
      <c r="B405" s="8"/>
      <c r="C405" s="13"/>
      <c r="D405" s="13"/>
    </row>
    <row r="406" ht="15.75" customHeight="1">
      <c r="B406" s="8"/>
      <c r="C406" s="13"/>
      <c r="D406" s="13"/>
    </row>
    <row r="407" ht="15.75" customHeight="1">
      <c r="B407" s="8"/>
      <c r="C407" s="13"/>
      <c r="D407" s="13"/>
    </row>
    <row r="408" ht="15.75" customHeight="1">
      <c r="B408" s="8"/>
      <c r="C408" s="13"/>
      <c r="D408" s="13"/>
    </row>
    <row r="409" ht="15.75" customHeight="1">
      <c r="B409" s="8"/>
      <c r="C409" s="13"/>
      <c r="D409" s="13"/>
    </row>
    <row r="410" ht="15.75" customHeight="1">
      <c r="B410" s="8"/>
      <c r="C410" s="13"/>
      <c r="D410" s="13"/>
    </row>
    <row r="411" ht="15.75" customHeight="1">
      <c r="B411" s="8"/>
      <c r="C411" s="13"/>
      <c r="D411" s="13"/>
    </row>
    <row r="412" ht="15.75" customHeight="1">
      <c r="B412" s="8"/>
      <c r="C412" s="13"/>
      <c r="D412" s="13"/>
    </row>
    <row r="413" ht="15.75" customHeight="1">
      <c r="B413" s="8"/>
      <c r="C413" s="13"/>
      <c r="D413" s="13"/>
    </row>
    <row r="414" ht="15.75" customHeight="1">
      <c r="B414" s="8"/>
      <c r="C414" s="13"/>
      <c r="D414" s="13"/>
    </row>
    <row r="415" ht="15.75" customHeight="1">
      <c r="B415" s="8"/>
      <c r="C415" s="13"/>
      <c r="D415" s="13"/>
    </row>
    <row r="416" ht="15.75" customHeight="1">
      <c r="B416" s="8"/>
      <c r="C416" s="13"/>
      <c r="D416" s="13"/>
    </row>
    <row r="417" ht="15.75" customHeight="1">
      <c r="B417" s="8"/>
      <c r="C417" s="13"/>
      <c r="D417" s="13"/>
    </row>
    <row r="418" ht="15.75" customHeight="1">
      <c r="B418" s="8"/>
      <c r="C418" s="13"/>
      <c r="D418" s="13"/>
    </row>
    <row r="419" ht="15.75" customHeight="1">
      <c r="B419" s="8"/>
      <c r="C419" s="13"/>
      <c r="D419" s="13"/>
    </row>
    <row r="420" ht="15.75" customHeight="1">
      <c r="B420" s="8"/>
      <c r="C420" s="13"/>
      <c r="D420" s="13"/>
    </row>
    <row r="421" ht="15.75" customHeight="1">
      <c r="B421" s="8"/>
      <c r="C421" s="13"/>
      <c r="D421" s="13"/>
    </row>
    <row r="422" ht="15.75" customHeight="1">
      <c r="B422" s="8"/>
      <c r="C422" s="13"/>
      <c r="D422" s="13"/>
    </row>
    <row r="423" ht="15.75" customHeight="1">
      <c r="B423" s="8"/>
      <c r="C423" s="13"/>
      <c r="D423" s="13"/>
    </row>
    <row r="424" ht="15.75" customHeight="1">
      <c r="B424" s="8"/>
      <c r="C424" s="13"/>
      <c r="D424" s="13"/>
    </row>
    <row r="425" ht="15.75" customHeight="1">
      <c r="B425" s="8"/>
      <c r="C425" s="13"/>
      <c r="D425" s="13"/>
    </row>
    <row r="426" ht="15.75" customHeight="1">
      <c r="B426" s="8"/>
      <c r="C426" s="13"/>
      <c r="D426" s="13"/>
    </row>
    <row r="427" ht="15.75" customHeight="1">
      <c r="B427" s="8"/>
      <c r="C427" s="13"/>
      <c r="D427" s="13"/>
    </row>
    <row r="428" ht="15.75" customHeight="1">
      <c r="B428" s="8"/>
      <c r="C428" s="13"/>
      <c r="D428" s="13"/>
    </row>
    <row r="429" ht="15.75" customHeight="1">
      <c r="B429" s="8"/>
      <c r="C429" s="13"/>
      <c r="D429" s="13"/>
    </row>
    <row r="430" ht="15.75" customHeight="1">
      <c r="B430" s="8"/>
      <c r="C430" s="13"/>
      <c r="D430" s="13"/>
    </row>
    <row r="431" ht="15.75" customHeight="1">
      <c r="B431" s="8"/>
      <c r="C431" s="13"/>
      <c r="D431" s="13"/>
    </row>
    <row r="432" ht="15.75" customHeight="1">
      <c r="B432" s="8"/>
      <c r="C432" s="13"/>
      <c r="D432" s="13"/>
    </row>
    <row r="433" ht="15.75" customHeight="1">
      <c r="B433" s="8"/>
      <c r="C433" s="13"/>
      <c r="D433" s="13"/>
    </row>
    <row r="434" ht="15.75" customHeight="1">
      <c r="B434" s="8"/>
      <c r="C434" s="13"/>
      <c r="D434" s="13"/>
    </row>
    <row r="435" ht="15.75" customHeight="1">
      <c r="B435" s="8"/>
      <c r="C435" s="13"/>
      <c r="D435" s="13"/>
    </row>
    <row r="436" ht="15.75" customHeight="1">
      <c r="B436" s="8"/>
      <c r="C436" s="13"/>
      <c r="D436" s="13"/>
    </row>
    <row r="437" ht="15.75" customHeight="1">
      <c r="B437" s="8"/>
      <c r="C437" s="13"/>
      <c r="D437" s="13"/>
    </row>
    <row r="438" ht="15.75" customHeight="1">
      <c r="B438" s="8"/>
      <c r="C438" s="13"/>
      <c r="D438" s="13"/>
    </row>
    <row r="439" ht="15.75" customHeight="1">
      <c r="B439" s="8"/>
      <c r="C439" s="13"/>
      <c r="D439" s="13"/>
    </row>
    <row r="440" ht="15.75" customHeight="1">
      <c r="B440" s="8"/>
      <c r="C440" s="13"/>
      <c r="D440" s="13"/>
    </row>
    <row r="441" ht="15.75" customHeight="1">
      <c r="B441" s="8"/>
      <c r="C441" s="13"/>
      <c r="D441" s="13"/>
    </row>
    <row r="442" ht="15.75" customHeight="1">
      <c r="B442" s="8"/>
      <c r="C442" s="13"/>
      <c r="D442" s="13"/>
    </row>
    <row r="443" ht="15.75" customHeight="1">
      <c r="B443" s="8"/>
      <c r="C443" s="13"/>
      <c r="D443" s="13"/>
    </row>
    <row r="444" ht="15.75" customHeight="1">
      <c r="B444" s="8"/>
      <c r="C444" s="13"/>
      <c r="D444" s="13"/>
    </row>
    <row r="445" ht="15.75" customHeight="1">
      <c r="B445" s="8"/>
      <c r="C445" s="13"/>
      <c r="D445" s="13"/>
    </row>
    <row r="446" ht="15.75" customHeight="1">
      <c r="B446" s="8"/>
      <c r="C446" s="13"/>
      <c r="D446" s="13"/>
    </row>
    <row r="447" ht="15.75" customHeight="1">
      <c r="B447" s="8"/>
      <c r="C447" s="13"/>
      <c r="D447" s="13"/>
    </row>
    <row r="448" ht="15.75" customHeight="1">
      <c r="B448" s="8"/>
      <c r="C448" s="13"/>
      <c r="D448" s="13"/>
    </row>
    <row r="449" ht="15.75" customHeight="1">
      <c r="B449" s="8"/>
      <c r="C449" s="13"/>
      <c r="D449" s="13"/>
    </row>
    <row r="450" ht="15.75" customHeight="1">
      <c r="B450" s="8"/>
      <c r="C450" s="13"/>
      <c r="D450" s="13"/>
    </row>
    <row r="451" ht="15.75" customHeight="1">
      <c r="B451" s="8"/>
      <c r="C451" s="13"/>
      <c r="D451" s="13"/>
    </row>
    <row r="452" ht="15.75" customHeight="1">
      <c r="B452" s="8"/>
      <c r="C452" s="13"/>
      <c r="D452" s="13"/>
    </row>
    <row r="453" ht="15.75" customHeight="1">
      <c r="B453" s="8"/>
      <c r="C453" s="13"/>
      <c r="D453" s="13"/>
    </row>
    <row r="454" ht="15.75" customHeight="1">
      <c r="B454" s="8"/>
      <c r="C454" s="13"/>
      <c r="D454" s="13"/>
    </row>
    <row r="455" ht="15.75" customHeight="1">
      <c r="B455" s="8"/>
      <c r="C455" s="13"/>
      <c r="D455" s="13"/>
    </row>
    <row r="456" ht="15.75" customHeight="1">
      <c r="B456" s="8"/>
      <c r="C456" s="13"/>
      <c r="D456" s="13"/>
    </row>
    <row r="457" ht="15.75" customHeight="1">
      <c r="B457" s="8"/>
      <c r="C457" s="13"/>
      <c r="D457" s="13"/>
    </row>
    <row r="458" ht="15.75" customHeight="1">
      <c r="B458" s="8"/>
      <c r="C458" s="13"/>
      <c r="D458" s="13"/>
    </row>
    <row r="459" ht="15.75" customHeight="1">
      <c r="B459" s="8"/>
      <c r="C459" s="13"/>
      <c r="D459" s="13"/>
    </row>
    <row r="460" ht="15.75" customHeight="1">
      <c r="B460" s="8"/>
      <c r="C460" s="13"/>
      <c r="D460" s="13"/>
    </row>
    <row r="461" ht="15.75" customHeight="1">
      <c r="B461" s="8"/>
      <c r="C461" s="13"/>
      <c r="D461" s="13"/>
    </row>
    <row r="462" ht="15.75" customHeight="1">
      <c r="B462" s="8"/>
      <c r="C462" s="13"/>
      <c r="D462" s="13"/>
    </row>
    <row r="463" ht="15.75" customHeight="1">
      <c r="B463" s="8"/>
      <c r="C463" s="13"/>
      <c r="D463" s="13"/>
    </row>
    <row r="464" ht="15.75" customHeight="1">
      <c r="B464" s="8"/>
      <c r="C464" s="13"/>
      <c r="D464" s="13"/>
    </row>
    <row r="465" ht="15.75" customHeight="1">
      <c r="B465" s="8"/>
      <c r="C465" s="13"/>
      <c r="D465" s="13"/>
    </row>
    <row r="466" ht="15.75" customHeight="1">
      <c r="B466" s="8"/>
      <c r="C466" s="13"/>
      <c r="D466" s="13"/>
    </row>
    <row r="467" ht="15.75" customHeight="1">
      <c r="B467" s="8"/>
      <c r="C467" s="13"/>
      <c r="D467" s="13"/>
    </row>
    <row r="468" ht="15.75" customHeight="1">
      <c r="B468" s="8"/>
      <c r="C468" s="13"/>
      <c r="D468" s="13"/>
    </row>
    <row r="469" ht="15.75" customHeight="1">
      <c r="B469" s="8"/>
      <c r="C469" s="13"/>
      <c r="D469" s="13"/>
    </row>
    <row r="470" ht="15.75" customHeight="1">
      <c r="B470" s="8"/>
      <c r="C470" s="13"/>
      <c r="D470" s="13"/>
    </row>
    <row r="471" ht="15.75" customHeight="1">
      <c r="B471" s="8"/>
      <c r="C471" s="13"/>
      <c r="D471" s="13"/>
    </row>
    <row r="472" ht="15.75" customHeight="1">
      <c r="B472" s="8"/>
      <c r="C472" s="13"/>
      <c r="D472" s="13"/>
    </row>
    <row r="473" ht="15.75" customHeight="1">
      <c r="B473" s="8"/>
      <c r="C473" s="13"/>
      <c r="D473" s="13"/>
    </row>
    <row r="474" ht="15.75" customHeight="1">
      <c r="B474" s="8"/>
      <c r="C474" s="13"/>
      <c r="D474" s="13"/>
    </row>
    <row r="475" ht="15.75" customHeight="1">
      <c r="B475" s="8"/>
      <c r="C475" s="13"/>
      <c r="D475" s="13"/>
    </row>
    <row r="476" ht="15.75" customHeight="1">
      <c r="B476" s="8"/>
      <c r="C476" s="13"/>
      <c r="D476" s="13"/>
    </row>
    <row r="477" ht="15.75" customHeight="1">
      <c r="B477" s="8"/>
      <c r="C477" s="13"/>
      <c r="D477" s="13"/>
    </row>
    <row r="478" ht="15.75" customHeight="1">
      <c r="B478" s="8"/>
      <c r="C478" s="13"/>
      <c r="D478" s="13"/>
    </row>
    <row r="479" ht="15.75" customHeight="1">
      <c r="B479" s="8"/>
      <c r="C479" s="13"/>
      <c r="D479" s="13"/>
    </row>
    <row r="480" ht="15.75" customHeight="1">
      <c r="B480" s="8"/>
      <c r="C480" s="13"/>
      <c r="D480" s="13"/>
    </row>
    <row r="481" ht="15.75" customHeight="1">
      <c r="B481" s="8"/>
      <c r="C481" s="13"/>
      <c r="D481" s="13"/>
    </row>
    <row r="482" ht="15.75" customHeight="1">
      <c r="B482" s="8"/>
      <c r="C482" s="13"/>
      <c r="D482" s="13"/>
    </row>
    <row r="483" ht="15.75" customHeight="1">
      <c r="B483" s="8"/>
      <c r="C483" s="13"/>
      <c r="D483" s="13"/>
    </row>
    <row r="484" ht="15.75" customHeight="1">
      <c r="B484" s="8"/>
      <c r="C484" s="13"/>
      <c r="D484" s="13"/>
    </row>
    <row r="485" ht="15.75" customHeight="1">
      <c r="B485" s="8"/>
      <c r="C485" s="13"/>
      <c r="D485" s="13"/>
    </row>
    <row r="486" ht="15.75" customHeight="1">
      <c r="B486" s="8"/>
      <c r="C486" s="13"/>
      <c r="D486" s="13"/>
    </row>
    <row r="487" ht="15.75" customHeight="1">
      <c r="B487" s="8"/>
      <c r="C487" s="13"/>
      <c r="D487" s="13"/>
    </row>
    <row r="488" ht="15.75" customHeight="1">
      <c r="B488" s="8"/>
      <c r="C488" s="13"/>
      <c r="D488" s="13"/>
    </row>
    <row r="489" ht="15.75" customHeight="1">
      <c r="B489" s="8"/>
      <c r="C489" s="13"/>
      <c r="D489" s="13"/>
    </row>
    <row r="490" ht="15.75" customHeight="1">
      <c r="B490" s="8"/>
      <c r="C490" s="13"/>
      <c r="D490" s="13"/>
    </row>
    <row r="491" ht="15.75" customHeight="1">
      <c r="B491" s="8"/>
      <c r="C491" s="13"/>
      <c r="D491" s="13"/>
    </row>
    <row r="492" ht="15.75" customHeight="1">
      <c r="B492" s="8"/>
      <c r="C492" s="13"/>
      <c r="D492" s="13"/>
    </row>
    <row r="493" ht="15.75" customHeight="1">
      <c r="B493" s="8"/>
      <c r="C493" s="13"/>
      <c r="D493" s="13"/>
    </row>
    <row r="494" ht="15.75" customHeight="1">
      <c r="B494" s="8"/>
      <c r="C494" s="13"/>
      <c r="D494" s="13"/>
    </row>
    <row r="495" ht="15.75" customHeight="1">
      <c r="B495" s="8"/>
      <c r="C495" s="13"/>
      <c r="D495" s="13"/>
    </row>
    <row r="496" ht="15.75" customHeight="1">
      <c r="B496" s="8"/>
      <c r="C496" s="13"/>
      <c r="D496" s="13"/>
    </row>
    <row r="497" ht="15.75" customHeight="1">
      <c r="B497" s="8"/>
      <c r="C497" s="13"/>
      <c r="D497" s="13"/>
    </row>
    <row r="498" ht="15.75" customHeight="1">
      <c r="B498" s="8"/>
      <c r="C498" s="13"/>
      <c r="D498" s="13"/>
    </row>
    <row r="499" ht="15.75" customHeight="1">
      <c r="B499" s="8"/>
      <c r="C499" s="13"/>
      <c r="D499" s="13"/>
    </row>
    <row r="500" ht="15.75" customHeight="1">
      <c r="B500" s="8"/>
      <c r="C500" s="13"/>
      <c r="D500" s="13"/>
    </row>
    <row r="501" ht="15.75" customHeight="1">
      <c r="B501" s="8"/>
      <c r="C501" s="13"/>
      <c r="D501" s="13"/>
    </row>
    <row r="502" ht="15.75" customHeight="1">
      <c r="B502" s="8"/>
      <c r="C502" s="13"/>
      <c r="D502" s="13"/>
    </row>
    <row r="503" ht="15.75" customHeight="1">
      <c r="B503" s="8"/>
      <c r="C503" s="13"/>
      <c r="D503" s="13"/>
    </row>
    <row r="504" ht="15.75" customHeight="1">
      <c r="B504" s="8"/>
      <c r="C504" s="13"/>
      <c r="D504" s="13"/>
    </row>
    <row r="505" ht="15.75" customHeight="1">
      <c r="B505" s="8"/>
      <c r="C505" s="13"/>
      <c r="D505" s="13"/>
    </row>
    <row r="506" ht="15.75" customHeight="1">
      <c r="B506" s="8"/>
      <c r="C506" s="13"/>
      <c r="D506" s="13"/>
    </row>
    <row r="507" ht="15.75" customHeight="1">
      <c r="B507" s="8"/>
      <c r="C507" s="13"/>
      <c r="D507" s="13"/>
    </row>
    <row r="508" ht="15.75" customHeight="1">
      <c r="B508" s="8"/>
      <c r="C508" s="13"/>
      <c r="D508" s="13"/>
    </row>
    <row r="509" ht="15.75" customHeight="1">
      <c r="B509" s="8"/>
      <c r="C509" s="13"/>
      <c r="D509" s="13"/>
    </row>
    <row r="510" ht="15.75" customHeight="1">
      <c r="B510" s="8"/>
      <c r="C510" s="13"/>
      <c r="D510" s="13"/>
    </row>
    <row r="511" ht="15.75" customHeight="1">
      <c r="B511" s="8"/>
      <c r="C511" s="13"/>
      <c r="D511" s="13"/>
    </row>
    <row r="512" ht="15.75" customHeight="1">
      <c r="B512" s="8"/>
      <c r="C512" s="13"/>
      <c r="D512" s="13"/>
    </row>
    <row r="513" ht="15.75" customHeight="1">
      <c r="B513" s="8"/>
      <c r="C513" s="13"/>
      <c r="D513" s="13"/>
    </row>
    <row r="514" ht="15.75" customHeight="1">
      <c r="B514" s="8"/>
      <c r="C514" s="13"/>
      <c r="D514" s="13"/>
    </row>
    <row r="515" ht="15.75" customHeight="1">
      <c r="B515" s="8"/>
      <c r="C515" s="13"/>
      <c r="D515" s="13"/>
    </row>
    <row r="516" ht="15.75" customHeight="1">
      <c r="B516" s="8"/>
      <c r="C516" s="13"/>
      <c r="D516" s="13"/>
    </row>
    <row r="517" ht="15.75" customHeight="1">
      <c r="B517" s="8"/>
      <c r="C517" s="13"/>
      <c r="D517" s="13"/>
    </row>
    <row r="518" ht="15.75" customHeight="1">
      <c r="B518" s="8"/>
      <c r="C518" s="13"/>
      <c r="D518" s="13"/>
    </row>
    <row r="519" ht="15.75" customHeight="1">
      <c r="B519" s="8"/>
      <c r="C519" s="13"/>
      <c r="D519" s="13"/>
    </row>
    <row r="520" ht="15.75" customHeight="1">
      <c r="B520" s="8"/>
      <c r="C520" s="13"/>
      <c r="D520" s="13"/>
    </row>
    <row r="521" ht="15.75" customHeight="1">
      <c r="B521" s="8"/>
      <c r="C521" s="13"/>
      <c r="D521" s="13"/>
    </row>
    <row r="522" ht="15.75" customHeight="1">
      <c r="B522" s="8"/>
      <c r="C522" s="13"/>
      <c r="D522" s="13"/>
    </row>
    <row r="523" ht="15.75" customHeight="1">
      <c r="B523" s="8"/>
      <c r="C523" s="13"/>
      <c r="D523" s="13"/>
    </row>
    <row r="524" ht="15.75" customHeight="1">
      <c r="B524" s="8"/>
      <c r="C524" s="13"/>
      <c r="D524" s="13"/>
    </row>
    <row r="525" ht="15.75" customHeight="1">
      <c r="B525" s="8"/>
      <c r="C525" s="13"/>
      <c r="D525" s="13"/>
    </row>
    <row r="526" ht="15.75" customHeight="1">
      <c r="B526" s="8"/>
      <c r="C526" s="13"/>
      <c r="D526" s="13"/>
    </row>
    <row r="527" ht="15.75" customHeight="1">
      <c r="B527" s="8"/>
      <c r="C527" s="13"/>
      <c r="D527" s="13"/>
    </row>
    <row r="528" ht="15.75" customHeight="1">
      <c r="B528" s="8"/>
      <c r="C528" s="13"/>
      <c r="D528" s="13"/>
    </row>
    <row r="529" ht="15.75" customHeight="1">
      <c r="B529" s="8"/>
      <c r="C529" s="13"/>
      <c r="D529" s="13"/>
    </row>
    <row r="530" ht="15.75" customHeight="1">
      <c r="B530" s="8"/>
      <c r="C530" s="13"/>
      <c r="D530" s="13"/>
    </row>
    <row r="531" ht="15.75" customHeight="1">
      <c r="B531" s="8"/>
      <c r="C531" s="13"/>
      <c r="D531" s="13"/>
    </row>
    <row r="532" ht="15.75" customHeight="1">
      <c r="B532" s="8"/>
      <c r="C532" s="13"/>
      <c r="D532" s="13"/>
    </row>
    <row r="533" ht="15.75" customHeight="1">
      <c r="B533" s="8"/>
      <c r="C533" s="13"/>
      <c r="D533" s="13"/>
    </row>
    <row r="534" ht="15.75" customHeight="1">
      <c r="B534" s="8"/>
      <c r="C534" s="13"/>
      <c r="D534" s="13"/>
    </row>
    <row r="535" ht="15.75" customHeight="1">
      <c r="B535" s="8"/>
      <c r="C535" s="13"/>
      <c r="D535" s="13"/>
    </row>
    <row r="536" ht="15.75" customHeight="1">
      <c r="B536" s="8"/>
      <c r="C536" s="13"/>
      <c r="D536" s="13"/>
    </row>
    <row r="537" ht="15.75" customHeight="1">
      <c r="B537" s="8"/>
      <c r="C537" s="13"/>
      <c r="D537" s="13"/>
    </row>
    <row r="538" ht="15.75" customHeight="1">
      <c r="B538" s="8"/>
      <c r="C538" s="13"/>
      <c r="D538" s="13"/>
    </row>
    <row r="539" ht="15.75" customHeight="1">
      <c r="B539" s="8"/>
      <c r="C539" s="13"/>
      <c r="D539" s="13"/>
    </row>
    <row r="540" ht="15.75" customHeight="1">
      <c r="B540" s="8"/>
      <c r="C540" s="13"/>
      <c r="D540" s="13"/>
    </row>
    <row r="541" ht="15.75" customHeight="1">
      <c r="B541" s="8"/>
      <c r="C541" s="13"/>
      <c r="D541" s="13"/>
    </row>
    <row r="542" ht="15.75" customHeight="1">
      <c r="B542" s="8"/>
      <c r="C542" s="13"/>
      <c r="D542" s="13"/>
    </row>
    <row r="543" ht="15.75" customHeight="1">
      <c r="B543" s="8"/>
      <c r="C543" s="13"/>
      <c r="D543" s="13"/>
    </row>
    <row r="544" ht="15.75" customHeight="1">
      <c r="B544" s="8"/>
      <c r="C544" s="13"/>
      <c r="D544" s="13"/>
    </row>
    <row r="545" ht="15.75" customHeight="1">
      <c r="B545" s="8"/>
      <c r="C545" s="13"/>
      <c r="D545" s="13"/>
    </row>
    <row r="546" ht="15.75" customHeight="1">
      <c r="B546" s="8"/>
      <c r="C546" s="13"/>
      <c r="D546" s="13"/>
    </row>
    <row r="547" ht="15.75" customHeight="1">
      <c r="B547" s="8"/>
      <c r="C547" s="13"/>
      <c r="D547" s="13"/>
    </row>
    <row r="548" ht="15.75" customHeight="1">
      <c r="B548" s="8"/>
      <c r="C548" s="13"/>
      <c r="D548" s="13"/>
    </row>
    <row r="549" ht="15.75" customHeight="1">
      <c r="B549" s="8"/>
      <c r="C549" s="13"/>
      <c r="D549" s="13"/>
    </row>
    <row r="550" ht="15.75" customHeight="1">
      <c r="B550" s="8"/>
      <c r="C550" s="13"/>
      <c r="D550" s="13"/>
    </row>
    <row r="551" ht="15.75" customHeight="1">
      <c r="B551" s="8"/>
      <c r="C551" s="13"/>
      <c r="D551" s="13"/>
    </row>
    <row r="552" ht="15.75" customHeight="1">
      <c r="B552" s="8"/>
      <c r="C552" s="13"/>
      <c r="D552" s="13"/>
    </row>
    <row r="553" ht="15.75" customHeight="1">
      <c r="B553" s="8"/>
      <c r="C553" s="13"/>
      <c r="D553" s="13"/>
    </row>
    <row r="554" ht="15.75" customHeight="1">
      <c r="B554" s="8"/>
      <c r="C554" s="13"/>
      <c r="D554" s="13"/>
    </row>
    <row r="555" ht="15.75" customHeight="1">
      <c r="B555" s="8"/>
      <c r="C555" s="13"/>
      <c r="D555" s="13"/>
    </row>
    <row r="556" ht="15.75" customHeight="1">
      <c r="B556" s="8"/>
      <c r="C556" s="13"/>
      <c r="D556" s="13"/>
    </row>
    <row r="557" ht="15.75" customHeight="1">
      <c r="B557" s="8"/>
      <c r="C557" s="13"/>
      <c r="D557" s="13"/>
    </row>
    <row r="558" ht="15.75" customHeight="1">
      <c r="B558" s="8"/>
      <c r="C558" s="13"/>
      <c r="D558" s="13"/>
    </row>
    <row r="559" ht="15.75" customHeight="1">
      <c r="B559" s="8"/>
      <c r="C559" s="13"/>
      <c r="D559" s="13"/>
    </row>
    <row r="560" ht="15.75" customHeight="1">
      <c r="B560" s="8"/>
      <c r="C560" s="13"/>
      <c r="D560" s="13"/>
    </row>
    <row r="561" ht="15.75" customHeight="1">
      <c r="B561" s="8"/>
      <c r="C561" s="13"/>
      <c r="D561" s="13"/>
    </row>
    <row r="562" ht="15.75" customHeight="1">
      <c r="B562" s="8"/>
      <c r="C562" s="13"/>
      <c r="D562" s="13"/>
    </row>
    <row r="563" ht="15.75" customHeight="1">
      <c r="B563" s="8"/>
      <c r="C563" s="13"/>
      <c r="D563" s="13"/>
    </row>
    <row r="564" ht="15.75" customHeight="1">
      <c r="B564" s="8"/>
      <c r="C564" s="13"/>
      <c r="D564" s="13"/>
    </row>
    <row r="565" ht="15.75" customHeight="1">
      <c r="B565" s="8"/>
      <c r="C565" s="13"/>
      <c r="D565" s="13"/>
    </row>
    <row r="566" ht="15.75" customHeight="1">
      <c r="B566" s="8"/>
      <c r="C566" s="13"/>
      <c r="D566" s="13"/>
    </row>
    <row r="567" ht="15.75" customHeight="1">
      <c r="B567" s="8"/>
      <c r="C567" s="13"/>
      <c r="D567" s="13"/>
    </row>
    <row r="568" ht="15.75" customHeight="1">
      <c r="B568" s="8"/>
      <c r="C568" s="13"/>
      <c r="D568" s="13"/>
    </row>
    <row r="569" ht="15.75" customHeight="1">
      <c r="B569" s="8"/>
      <c r="C569" s="13"/>
      <c r="D569" s="13"/>
    </row>
    <row r="570" ht="15.75" customHeight="1">
      <c r="B570" s="8"/>
      <c r="C570" s="13"/>
      <c r="D570" s="13"/>
    </row>
    <row r="571" ht="15.75" customHeight="1">
      <c r="B571" s="8"/>
      <c r="C571" s="13"/>
      <c r="D571" s="13"/>
    </row>
    <row r="572" ht="15.75" customHeight="1">
      <c r="B572" s="8"/>
      <c r="C572" s="13"/>
      <c r="D572" s="13"/>
    </row>
    <row r="573" ht="15.75" customHeight="1">
      <c r="B573" s="8"/>
      <c r="C573" s="13"/>
      <c r="D573" s="13"/>
    </row>
    <row r="574" ht="15.75" customHeight="1">
      <c r="B574" s="8"/>
      <c r="C574" s="13"/>
      <c r="D574" s="13"/>
    </row>
    <row r="575" ht="15.75" customHeight="1">
      <c r="B575" s="8"/>
      <c r="C575" s="13"/>
      <c r="D575" s="13"/>
    </row>
    <row r="576" ht="15.75" customHeight="1">
      <c r="B576" s="8"/>
      <c r="C576" s="13"/>
      <c r="D576" s="13"/>
    </row>
    <row r="577" ht="15.75" customHeight="1">
      <c r="B577" s="8"/>
      <c r="C577" s="13"/>
      <c r="D577" s="13"/>
    </row>
    <row r="578" ht="15.75" customHeight="1">
      <c r="B578" s="8"/>
      <c r="C578" s="13"/>
      <c r="D578" s="13"/>
    </row>
    <row r="579" ht="15.75" customHeight="1">
      <c r="B579" s="8"/>
      <c r="C579" s="13"/>
      <c r="D579" s="13"/>
    </row>
    <row r="580" ht="15.75" customHeight="1">
      <c r="B580" s="8"/>
      <c r="C580" s="13"/>
      <c r="D580" s="13"/>
    </row>
    <row r="581" ht="15.75" customHeight="1">
      <c r="B581" s="8"/>
      <c r="C581" s="13"/>
      <c r="D581" s="13"/>
    </row>
    <row r="582" ht="15.75" customHeight="1">
      <c r="B582" s="8"/>
      <c r="C582" s="13"/>
      <c r="D582" s="13"/>
    </row>
    <row r="583" ht="15.75" customHeight="1">
      <c r="B583" s="8"/>
      <c r="C583" s="13"/>
      <c r="D583" s="13"/>
    </row>
    <row r="584" ht="15.75" customHeight="1">
      <c r="B584" s="8"/>
      <c r="C584" s="13"/>
      <c r="D584" s="13"/>
    </row>
    <row r="585" ht="15.75" customHeight="1">
      <c r="B585" s="8"/>
      <c r="C585" s="13"/>
      <c r="D585" s="13"/>
    </row>
    <row r="586" ht="15.75" customHeight="1">
      <c r="B586" s="8"/>
      <c r="C586" s="13"/>
      <c r="D586" s="13"/>
    </row>
    <row r="587" ht="15.75" customHeight="1">
      <c r="B587" s="8"/>
      <c r="C587" s="13"/>
      <c r="D587" s="13"/>
    </row>
    <row r="588" ht="15.75" customHeight="1">
      <c r="B588" s="8"/>
      <c r="C588" s="13"/>
      <c r="D588" s="13"/>
    </row>
    <row r="589" ht="15.75" customHeight="1">
      <c r="B589" s="8"/>
      <c r="C589" s="13"/>
      <c r="D589" s="13"/>
    </row>
    <row r="590" ht="15.75" customHeight="1">
      <c r="B590" s="8"/>
      <c r="C590" s="13"/>
      <c r="D590" s="13"/>
    </row>
    <row r="591" ht="15.75" customHeight="1">
      <c r="B591" s="8"/>
      <c r="C591" s="13"/>
      <c r="D591" s="13"/>
    </row>
    <row r="592" ht="15.75" customHeight="1">
      <c r="B592" s="8"/>
      <c r="C592" s="13"/>
      <c r="D592" s="13"/>
    </row>
    <row r="593" ht="15.75" customHeight="1">
      <c r="B593" s="8"/>
      <c r="C593" s="13"/>
      <c r="D593" s="13"/>
    </row>
    <row r="594" ht="15.75" customHeight="1">
      <c r="B594" s="8"/>
      <c r="C594" s="13"/>
      <c r="D594" s="13"/>
    </row>
    <row r="595" ht="15.75" customHeight="1">
      <c r="B595" s="8"/>
      <c r="C595" s="13"/>
      <c r="D595" s="13"/>
    </row>
    <row r="596" ht="15.75" customHeight="1">
      <c r="B596" s="8"/>
      <c r="C596" s="13"/>
      <c r="D596" s="13"/>
    </row>
    <row r="597" ht="15.75" customHeight="1">
      <c r="B597" s="8"/>
      <c r="C597" s="13"/>
      <c r="D597" s="13"/>
    </row>
    <row r="598" ht="15.75" customHeight="1">
      <c r="B598" s="8"/>
      <c r="C598" s="13"/>
      <c r="D598" s="13"/>
    </row>
    <row r="599" ht="15.75" customHeight="1">
      <c r="B599" s="8"/>
      <c r="C599" s="13"/>
      <c r="D599" s="13"/>
    </row>
    <row r="600" ht="15.75" customHeight="1">
      <c r="B600" s="8"/>
      <c r="C600" s="13"/>
      <c r="D600" s="13"/>
    </row>
    <row r="601" ht="15.75" customHeight="1">
      <c r="B601" s="8"/>
      <c r="C601" s="13"/>
      <c r="D601" s="13"/>
    </row>
    <row r="602" ht="15.75" customHeight="1">
      <c r="B602" s="8"/>
      <c r="C602" s="13"/>
      <c r="D602" s="13"/>
    </row>
    <row r="603" ht="15.75" customHeight="1">
      <c r="B603" s="8"/>
      <c r="C603" s="13"/>
      <c r="D603" s="13"/>
    </row>
    <row r="604" ht="15.75" customHeight="1">
      <c r="B604" s="8"/>
      <c r="C604" s="13"/>
      <c r="D604" s="13"/>
    </row>
    <row r="605" ht="15.75" customHeight="1">
      <c r="B605" s="8"/>
      <c r="C605" s="13"/>
      <c r="D605" s="13"/>
    </row>
    <row r="606" ht="15.75" customHeight="1">
      <c r="B606" s="8"/>
      <c r="C606" s="13"/>
      <c r="D606" s="13"/>
    </row>
    <row r="607" ht="15.75" customHeight="1">
      <c r="B607" s="8"/>
      <c r="C607" s="13"/>
      <c r="D607" s="13"/>
    </row>
    <row r="608" ht="15.75" customHeight="1">
      <c r="B608" s="8"/>
      <c r="C608" s="13"/>
      <c r="D608" s="13"/>
    </row>
    <row r="609" ht="15.75" customHeight="1">
      <c r="B609" s="8"/>
      <c r="C609" s="13"/>
      <c r="D609" s="13"/>
    </row>
    <row r="610" ht="15.75" customHeight="1">
      <c r="B610" s="8"/>
      <c r="C610" s="13"/>
      <c r="D610" s="13"/>
    </row>
    <row r="611" ht="15.75" customHeight="1">
      <c r="B611" s="8"/>
      <c r="C611" s="13"/>
      <c r="D611" s="13"/>
    </row>
    <row r="612" ht="15.75" customHeight="1">
      <c r="B612" s="8"/>
      <c r="C612" s="13"/>
      <c r="D612" s="13"/>
    </row>
    <row r="613" ht="15.75" customHeight="1">
      <c r="B613" s="8"/>
      <c r="C613" s="13"/>
      <c r="D613" s="13"/>
    </row>
    <row r="614" ht="15.75" customHeight="1">
      <c r="B614" s="8"/>
      <c r="C614" s="13"/>
      <c r="D614" s="13"/>
    </row>
    <row r="615" ht="15.75" customHeight="1">
      <c r="B615" s="8"/>
      <c r="C615" s="13"/>
      <c r="D615" s="13"/>
    </row>
    <row r="616" ht="15.75" customHeight="1">
      <c r="B616" s="8"/>
      <c r="C616" s="13"/>
      <c r="D616" s="13"/>
    </row>
    <row r="617" ht="15.75" customHeight="1">
      <c r="B617" s="8"/>
      <c r="C617" s="13"/>
      <c r="D617" s="13"/>
    </row>
    <row r="618" ht="15.75" customHeight="1">
      <c r="B618" s="8"/>
      <c r="C618" s="13"/>
      <c r="D618" s="13"/>
    </row>
    <row r="619" ht="15.75" customHeight="1">
      <c r="B619" s="8"/>
      <c r="C619" s="13"/>
      <c r="D619" s="13"/>
    </row>
    <row r="620" ht="15.75" customHeight="1">
      <c r="B620" s="8"/>
      <c r="C620" s="13"/>
      <c r="D620" s="13"/>
    </row>
    <row r="621" ht="15.75" customHeight="1">
      <c r="B621" s="8"/>
      <c r="C621" s="13"/>
      <c r="D621" s="13"/>
    </row>
    <row r="622" ht="15.75" customHeight="1">
      <c r="B622" s="8"/>
      <c r="C622" s="13"/>
      <c r="D622" s="13"/>
    </row>
    <row r="623" ht="15.75" customHeight="1">
      <c r="B623" s="8"/>
      <c r="C623" s="13"/>
      <c r="D623" s="13"/>
    </row>
    <row r="624" ht="15.75" customHeight="1">
      <c r="B624" s="8"/>
      <c r="C624" s="13"/>
      <c r="D624" s="13"/>
    </row>
    <row r="625" ht="15.75" customHeight="1">
      <c r="B625" s="8"/>
      <c r="C625" s="13"/>
      <c r="D625" s="13"/>
    </row>
    <row r="626" ht="15.75" customHeight="1">
      <c r="B626" s="8"/>
      <c r="C626" s="13"/>
      <c r="D626" s="13"/>
    </row>
    <row r="627" ht="15.75" customHeight="1">
      <c r="B627" s="8"/>
      <c r="C627" s="13"/>
      <c r="D627" s="13"/>
    </row>
    <row r="628" ht="15.75" customHeight="1">
      <c r="B628" s="8"/>
      <c r="C628" s="13"/>
      <c r="D628" s="13"/>
    </row>
    <row r="629" ht="15.75" customHeight="1">
      <c r="B629" s="8"/>
      <c r="C629" s="13"/>
      <c r="D629" s="13"/>
    </row>
    <row r="630" ht="15.75" customHeight="1">
      <c r="B630" s="8"/>
      <c r="C630" s="13"/>
      <c r="D630" s="13"/>
    </row>
    <row r="631" ht="15.75" customHeight="1">
      <c r="B631" s="8"/>
      <c r="C631" s="13"/>
      <c r="D631" s="13"/>
    </row>
    <row r="632" ht="15.75" customHeight="1">
      <c r="B632" s="8"/>
      <c r="C632" s="13"/>
      <c r="D632" s="13"/>
    </row>
    <row r="633" ht="15.75" customHeight="1">
      <c r="B633" s="8"/>
      <c r="C633" s="13"/>
      <c r="D633" s="13"/>
    </row>
    <row r="634" ht="15.75" customHeight="1">
      <c r="B634" s="8"/>
      <c r="C634" s="13"/>
      <c r="D634" s="13"/>
    </row>
    <row r="635" ht="15.75" customHeight="1">
      <c r="B635" s="8"/>
      <c r="C635" s="13"/>
      <c r="D635" s="13"/>
    </row>
    <row r="636" ht="15.75" customHeight="1">
      <c r="B636" s="8"/>
      <c r="C636" s="13"/>
      <c r="D636" s="13"/>
    </row>
    <row r="637" ht="15.75" customHeight="1">
      <c r="B637" s="8"/>
      <c r="C637" s="13"/>
      <c r="D637" s="13"/>
    </row>
    <row r="638" ht="15.75" customHeight="1">
      <c r="B638" s="8"/>
      <c r="C638" s="13"/>
      <c r="D638" s="13"/>
    </row>
    <row r="639" ht="15.75" customHeight="1">
      <c r="B639" s="8"/>
      <c r="C639" s="13"/>
      <c r="D639" s="13"/>
    </row>
    <row r="640" ht="15.75" customHeight="1">
      <c r="B640" s="8"/>
      <c r="C640" s="13"/>
      <c r="D640" s="13"/>
    </row>
    <row r="641" ht="15.75" customHeight="1">
      <c r="B641" s="8"/>
      <c r="C641" s="13"/>
      <c r="D641" s="13"/>
    </row>
    <row r="642" ht="15.75" customHeight="1">
      <c r="B642" s="8"/>
      <c r="C642" s="13"/>
      <c r="D642" s="13"/>
    </row>
    <row r="643" ht="15.75" customHeight="1">
      <c r="B643" s="8"/>
      <c r="C643" s="13"/>
      <c r="D643" s="13"/>
    </row>
    <row r="644" ht="15.75" customHeight="1">
      <c r="B644" s="8"/>
      <c r="C644" s="13"/>
      <c r="D644" s="13"/>
    </row>
    <row r="645" ht="15.75" customHeight="1">
      <c r="B645" s="8"/>
      <c r="C645" s="13"/>
      <c r="D645" s="13"/>
    </row>
    <row r="646" ht="15.75" customHeight="1">
      <c r="B646" s="8"/>
      <c r="C646" s="13"/>
      <c r="D646" s="13"/>
    </row>
    <row r="647" ht="15.75" customHeight="1">
      <c r="B647" s="8"/>
      <c r="C647" s="13"/>
      <c r="D647" s="13"/>
    </row>
    <row r="648" ht="15.75" customHeight="1">
      <c r="B648" s="8"/>
      <c r="C648" s="13"/>
      <c r="D648" s="13"/>
    </row>
    <row r="649" ht="15.75" customHeight="1">
      <c r="B649" s="8"/>
      <c r="C649" s="13"/>
      <c r="D649" s="13"/>
    </row>
    <row r="650" ht="15.75" customHeight="1">
      <c r="B650" s="8"/>
      <c r="C650" s="13"/>
      <c r="D650" s="13"/>
    </row>
    <row r="651" ht="15.75" customHeight="1">
      <c r="B651" s="8"/>
      <c r="C651" s="13"/>
      <c r="D651" s="13"/>
    </row>
    <row r="652" ht="15.75" customHeight="1">
      <c r="B652" s="8"/>
      <c r="C652" s="13"/>
      <c r="D652" s="13"/>
    </row>
    <row r="653" ht="15.75" customHeight="1">
      <c r="B653" s="8"/>
      <c r="C653" s="13"/>
      <c r="D653" s="13"/>
    </row>
    <row r="654" ht="15.75" customHeight="1">
      <c r="B654" s="8"/>
      <c r="C654" s="13"/>
      <c r="D654" s="13"/>
    </row>
    <row r="655" ht="15.75" customHeight="1">
      <c r="B655" s="8"/>
      <c r="C655" s="13"/>
      <c r="D655" s="13"/>
    </row>
    <row r="656" ht="15.75" customHeight="1">
      <c r="B656" s="8"/>
      <c r="C656" s="13"/>
      <c r="D656" s="13"/>
    </row>
    <row r="657" ht="15.75" customHeight="1">
      <c r="B657" s="8"/>
      <c r="C657" s="13"/>
      <c r="D657" s="13"/>
    </row>
    <row r="658" ht="15.75" customHeight="1">
      <c r="B658" s="8"/>
      <c r="C658" s="13"/>
      <c r="D658" s="13"/>
    </row>
    <row r="659" ht="15.75" customHeight="1">
      <c r="B659" s="8"/>
      <c r="C659" s="13"/>
      <c r="D659" s="13"/>
    </row>
    <row r="660" ht="15.75" customHeight="1">
      <c r="B660" s="8"/>
      <c r="C660" s="13"/>
      <c r="D660" s="13"/>
    </row>
    <row r="661" ht="15.75" customHeight="1">
      <c r="B661" s="8"/>
      <c r="C661" s="13"/>
      <c r="D661" s="13"/>
    </row>
    <row r="662" ht="15.75" customHeight="1">
      <c r="B662" s="8"/>
      <c r="C662" s="13"/>
      <c r="D662" s="13"/>
    </row>
    <row r="663" ht="15.75" customHeight="1">
      <c r="B663" s="8"/>
      <c r="C663" s="13"/>
      <c r="D663" s="13"/>
    </row>
    <row r="664" ht="15.75" customHeight="1">
      <c r="B664" s="8"/>
      <c r="C664" s="13"/>
      <c r="D664" s="13"/>
    </row>
    <row r="665" ht="15.75" customHeight="1">
      <c r="B665" s="8"/>
      <c r="C665" s="13"/>
      <c r="D665" s="13"/>
    </row>
    <row r="666" ht="15.75" customHeight="1">
      <c r="B666" s="8"/>
      <c r="C666" s="13"/>
      <c r="D666" s="13"/>
    </row>
    <row r="667" ht="15.75" customHeight="1">
      <c r="B667" s="8"/>
      <c r="C667" s="13"/>
      <c r="D667" s="13"/>
    </row>
    <row r="668" ht="15.75" customHeight="1">
      <c r="B668" s="8"/>
      <c r="C668" s="13"/>
      <c r="D668" s="13"/>
    </row>
    <row r="669" ht="15.75" customHeight="1">
      <c r="B669" s="8"/>
      <c r="C669" s="13"/>
      <c r="D669" s="13"/>
    </row>
    <row r="670" ht="15.75" customHeight="1">
      <c r="B670" s="8"/>
      <c r="C670" s="13"/>
      <c r="D670" s="13"/>
    </row>
    <row r="671" ht="15.75" customHeight="1">
      <c r="B671" s="8"/>
      <c r="C671" s="13"/>
      <c r="D671" s="13"/>
    </row>
    <row r="672" ht="15.75" customHeight="1">
      <c r="B672" s="8"/>
      <c r="C672" s="13"/>
      <c r="D672" s="13"/>
    </row>
    <row r="673" ht="15.75" customHeight="1">
      <c r="B673" s="8"/>
      <c r="C673" s="13"/>
      <c r="D673" s="13"/>
    </row>
    <row r="674" ht="15.75" customHeight="1">
      <c r="B674" s="8"/>
      <c r="C674" s="13"/>
      <c r="D674" s="13"/>
    </row>
    <row r="675" ht="15.75" customHeight="1">
      <c r="B675" s="8"/>
      <c r="C675" s="13"/>
      <c r="D675" s="13"/>
    </row>
    <row r="676" ht="15.75" customHeight="1">
      <c r="B676" s="8"/>
      <c r="C676" s="13"/>
      <c r="D676" s="13"/>
    </row>
    <row r="677" ht="15.75" customHeight="1">
      <c r="B677" s="8"/>
      <c r="C677" s="13"/>
      <c r="D677" s="13"/>
    </row>
    <row r="678" ht="15.75" customHeight="1">
      <c r="B678" s="8"/>
      <c r="C678" s="13"/>
      <c r="D678" s="13"/>
    </row>
    <row r="679" ht="15.75" customHeight="1">
      <c r="B679" s="8"/>
      <c r="C679" s="13"/>
      <c r="D679" s="13"/>
    </row>
    <row r="680" ht="15.75" customHeight="1">
      <c r="B680" s="8"/>
      <c r="C680" s="13"/>
      <c r="D680" s="13"/>
    </row>
    <row r="681" ht="15.75" customHeight="1">
      <c r="B681" s="8"/>
      <c r="C681" s="13"/>
      <c r="D681" s="13"/>
    </row>
    <row r="682" ht="15.75" customHeight="1">
      <c r="B682" s="8"/>
      <c r="C682" s="13"/>
      <c r="D682" s="13"/>
    </row>
    <row r="683" ht="15.75" customHeight="1">
      <c r="B683" s="8"/>
      <c r="C683" s="13"/>
      <c r="D683" s="13"/>
    </row>
    <row r="684" ht="15.75" customHeight="1">
      <c r="B684" s="8"/>
      <c r="C684" s="13"/>
      <c r="D684" s="13"/>
    </row>
    <row r="685" ht="15.75" customHeight="1">
      <c r="B685" s="8"/>
      <c r="C685" s="13"/>
      <c r="D685" s="13"/>
    </row>
    <row r="686" ht="15.75" customHeight="1">
      <c r="B686" s="8"/>
      <c r="C686" s="13"/>
      <c r="D686" s="13"/>
    </row>
    <row r="687" ht="15.75" customHeight="1">
      <c r="B687" s="8"/>
      <c r="C687" s="13"/>
      <c r="D687" s="13"/>
    </row>
    <row r="688" ht="15.75" customHeight="1">
      <c r="B688" s="8"/>
      <c r="C688" s="13"/>
      <c r="D688" s="13"/>
    </row>
    <row r="689" ht="15.75" customHeight="1">
      <c r="B689" s="8"/>
      <c r="C689" s="13"/>
      <c r="D689" s="13"/>
    </row>
    <row r="690" ht="15.75" customHeight="1">
      <c r="B690" s="8"/>
      <c r="C690" s="13"/>
      <c r="D690" s="13"/>
    </row>
    <row r="691" ht="15.75" customHeight="1">
      <c r="B691" s="8"/>
      <c r="C691" s="13"/>
      <c r="D691" s="13"/>
    </row>
    <row r="692" ht="15.75" customHeight="1">
      <c r="B692" s="8"/>
      <c r="C692" s="13"/>
      <c r="D692" s="13"/>
    </row>
    <row r="693" ht="15.75" customHeight="1">
      <c r="B693" s="8"/>
      <c r="C693" s="13"/>
      <c r="D693" s="13"/>
    </row>
    <row r="694" ht="15.75" customHeight="1">
      <c r="B694" s="8"/>
      <c r="C694" s="13"/>
      <c r="D694" s="13"/>
    </row>
    <row r="695" ht="15.75" customHeight="1">
      <c r="B695" s="8"/>
      <c r="C695" s="13"/>
      <c r="D695" s="13"/>
    </row>
    <row r="696" ht="15.75" customHeight="1">
      <c r="B696" s="8"/>
      <c r="C696" s="13"/>
      <c r="D696" s="13"/>
    </row>
    <row r="697" ht="15.75" customHeight="1">
      <c r="B697" s="8"/>
      <c r="C697" s="13"/>
      <c r="D697" s="13"/>
    </row>
    <row r="698" ht="15.75" customHeight="1">
      <c r="B698" s="8"/>
      <c r="C698" s="13"/>
      <c r="D698" s="13"/>
    </row>
    <row r="699" ht="15.75" customHeight="1">
      <c r="B699" s="8"/>
      <c r="C699" s="13"/>
      <c r="D699" s="13"/>
    </row>
    <row r="700" ht="15.75" customHeight="1">
      <c r="B700" s="8"/>
      <c r="C700" s="13"/>
      <c r="D700" s="13"/>
    </row>
    <row r="701" ht="15.75" customHeight="1">
      <c r="B701" s="8"/>
      <c r="C701" s="13"/>
      <c r="D701" s="13"/>
    </row>
    <row r="702" ht="15.75" customHeight="1">
      <c r="B702" s="8"/>
      <c r="C702" s="13"/>
      <c r="D702" s="13"/>
    </row>
    <row r="703" ht="15.75" customHeight="1">
      <c r="B703" s="8"/>
      <c r="C703" s="13"/>
      <c r="D703" s="13"/>
    </row>
    <row r="704" ht="15.75" customHeight="1">
      <c r="B704" s="8"/>
      <c r="C704" s="13"/>
      <c r="D704" s="13"/>
    </row>
    <row r="705" ht="15.75" customHeight="1">
      <c r="B705" s="8"/>
      <c r="C705" s="13"/>
      <c r="D705" s="13"/>
    </row>
    <row r="706" ht="15.75" customHeight="1">
      <c r="B706" s="8"/>
      <c r="C706" s="13"/>
      <c r="D706" s="13"/>
    </row>
    <row r="707" ht="15.75" customHeight="1">
      <c r="B707" s="8"/>
      <c r="C707" s="13"/>
      <c r="D707" s="13"/>
    </row>
    <row r="708" ht="15.75" customHeight="1">
      <c r="B708" s="8"/>
      <c r="C708" s="13"/>
      <c r="D708" s="13"/>
    </row>
    <row r="709" ht="15.75" customHeight="1">
      <c r="B709" s="8"/>
      <c r="C709" s="13"/>
      <c r="D709" s="13"/>
    </row>
    <row r="710" ht="15.75" customHeight="1">
      <c r="B710" s="8"/>
      <c r="C710" s="13"/>
      <c r="D710" s="13"/>
    </row>
    <row r="711" ht="15.75" customHeight="1">
      <c r="B711" s="8"/>
      <c r="C711" s="13"/>
      <c r="D711" s="13"/>
    </row>
    <row r="712" ht="15.75" customHeight="1">
      <c r="B712" s="8"/>
      <c r="C712" s="13"/>
      <c r="D712" s="13"/>
    </row>
    <row r="713" ht="15.75" customHeight="1">
      <c r="B713" s="8"/>
      <c r="C713" s="13"/>
      <c r="D713" s="13"/>
    </row>
    <row r="714" ht="15.75" customHeight="1">
      <c r="B714" s="8"/>
      <c r="C714" s="13"/>
      <c r="D714" s="13"/>
    </row>
    <row r="715" ht="15.75" customHeight="1">
      <c r="B715" s="8"/>
      <c r="C715" s="13"/>
      <c r="D715" s="13"/>
    </row>
    <row r="716" ht="15.75" customHeight="1">
      <c r="B716" s="8"/>
      <c r="C716" s="13"/>
      <c r="D716" s="13"/>
    </row>
    <row r="717" ht="15.75" customHeight="1">
      <c r="B717" s="8"/>
      <c r="C717" s="13"/>
      <c r="D717" s="13"/>
    </row>
    <row r="718" ht="15.75" customHeight="1">
      <c r="B718" s="8"/>
      <c r="C718" s="13"/>
      <c r="D718" s="13"/>
    </row>
    <row r="719" ht="15.75" customHeight="1">
      <c r="B719" s="8"/>
      <c r="C719" s="13"/>
      <c r="D719" s="13"/>
    </row>
    <row r="720" ht="15.75" customHeight="1">
      <c r="B720" s="8"/>
      <c r="C720" s="13"/>
      <c r="D720" s="13"/>
    </row>
    <row r="721" ht="15.75" customHeight="1">
      <c r="B721" s="8"/>
      <c r="C721" s="13"/>
      <c r="D721" s="13"/>
    </row>
    <row r="722" ht="15.75" customHeight="1">
      <c r="B722" s="8"/>
      <c r="C722" s="13"/>
      <c r="D722" s="13"/>
    </row>
    <row r="723" ht="15.75" customHeight="1">
      <c r="B723" s="8"/>
      <c r="C723" s="13"/>
      <c r="D723" s="13"/>
    </row>
    <row r="724" ht="15.75" customHeight="1">
      <c r="B724" s="8"/>
      <c r="C724" s="13"/>
      <c r="D724" s="13"/>
    </row>
    <row r="725" ht="15.75" customHeight="1">
      <c r="B725" s="8"/>
      <c r="C725" s="13"/>
      <c r="D725" s="13"/>
    </row>
    <row r="726" ht="15.75" customHeight="1">
      <c r="B726" s="8"/>
      <c r="C726" s="13"/>
      <c r="D726" s="13"/>
    </row>
    <row r="727" ht="15.75" customHeight="1">
      <c r="B727" s="8"/>
      <c r="C727" s="13"/>
      <c r="D727" s="13"/>
    </row>
    <row r="728" ht="15.75" customHeight="1">
      <c r="B728" s="8"/>
      <c r="C728" s="13"/>
      <c r="D728" s="13"/>
    </row>
    <row r="729" ht="15.75" customHeight="1">
      <c r="B729" s="8"/>
      <c r="C729" s="13"/>
      <c r="D729" s="13"/>
    </row>
    <row r="730" ht="15.75" customHeight="1">
      <c r="B730" s="8"/>
      <c r="C730" s="13"/>
      <c r="D730" s="13"/>
    </row>
    <row r="731" ht="15.75" customHeight="1">
      <c r="B731" s="8"/>
      <c r="C731" s="13"/>
      <c r="D731" s="13"/>
    </row>
    <row r="732" ht="15.75" customHeight="1">
      <c r="B732" s="8"/>
      <c r="C732" s="13"/>
      <c r="D732" s="13"/>
    </row>
    <row r="733" ht="15.75" customHeight="1">
      <c r="B733" s="8"/>
      <c r="C733" s="13"/>
      <c r="D733" s="13"/>
    </row>
    <row r="734" ht="15.75" customHeight="1">
      <c r="B734" s="8"/>
      <c r="C734" s="13"/>
      <c r="D734" s="13"/>
    </row>
    <row r="735" ht="15.75" customHeight="1">
      <c r="B735" s="8"/>
      <c r="C735" s="13"/>
      <c r="D735" s="13"/>
    </row>
    <row r="736" ht="15.75" customHeight="1">
      <c r="B736" s="8"/>
      <c r="C736" s="13"/>
      <c r="D736" s="13"/>
    </row>
    <row r="737" ht="15.75" customHeight="1">
      <c r="B737" s="8"/>
      <c r="C737" s="13"/>
      <c r="D737" s="13"/>
    </row>
    <row r="738" ht="15.75" customHeight="1">
      <c r="B738" s="8"/>
      <c r="C738" s="13"/>
      <c r="D738" s="13"/>
    </row>
    <row r="739" ht="15.75" customHeight="1">
      <c r="B739" s="8"/>
      <c r="C739" s="13"/>
      <c r="D739" s="13"/>
    </row>
    <row r="740" ht="15.75" customHeight="1">
      <c r="B740" s="8"/>
      <c r="C740" s="13"/>
      <c r="D740" s="13"/>
    </row>
    <row r="741" ht="15.75" customHeight="1">
      <c r="B741" s="8"/>
      <c r="C741" s="13"/>
      <c r="D741" s="13"/>
    </row>
    <row r="742" ht="15.75" customHeight="1">
      <c r="B742" s="8"/>
      <c r="C742" s="13"/>
      <c r="D742" s="13"/>
    </row>
    <row r="743" ht="15.75" customHeight="1">
      <c r="B743" s="8"/>
      <c r="C743" s="13"/>
      <c r="D743" s="13"/>
    </row>
    <row r="744" ht="15.75" customHeight="1">
      <c r="B744" s="8"/>
      <c r="C744" s="13"/>
      <c r="D744" s="13"/>
    </row>
    <row r="745" ht="15.75" customHeight="1">
      <c r="B745" s="8"/>
      <c r="C745" s="13"/>
      <c r="D745" s="13"/>
    </row>
    <row r="746" ht="15.75" customHeight="1">
      <c r="B746" s="8"/>
      <c r="C746" s="13"/>
      <c r="D746" s="13"/>
    </row>
    <row r="747" ht="15.75" customHeight="1">
      <c r="B747" s="8"/>
      <c r="C747" s="13"/>
      <c r="D747" s="13"/>
    </row>
    <row r="748" ht="15.75" customHeight="1">
      <c r="B748" s="8"/>
      <c r="C748" s="13"/>
      <c r="D748" s="13"/>
    </row>
    <row r="749" ht="15.75" customHeight="1">
      <c r="B749" s="8"/>
      <c r="C749" s="13"/>
      <c r="D749" s="13"/>
    </row>
    <row r="750" ht="15.75" customHeight="1">
      <c r="B750" s="8"/>
      <c r="C750" s="13"/>
      <c r="D750" s="13"/>
    </row>
    <row r="751" ht="15.75" customHeight="1">
      <c r="B751" s="8"/>
      <c r="C751" s="13"/>
      <c r="D751" s="13"/>
    </row>
    <row r="752" ht="15.75" customHeight="1">
      <c r="B752" s="8"/>
      <c r="C752" s="13"/>
      <c r="D752" s="13"/>
    </row>
    <row r="753" ht="15.75" customHeight="1">
      <c r="B753" s="8"/>
      <c r="C753" s="13"/>
      <c r="D753" s="13"/>
    </row>
    <row r="754" ht="15.75" customHeight="1">
      <c r="B754" s="8"/>
      <c r="C754" s="13"/>
      <c r="D754" s="13"/>
    </row>
    <row r="755" ht="15.75" customHeight="1">
      <c r="B755" s="8"/>
      <c r="C755" s="13"/>
      <c r="D755" s="13"/>
    </row>
    <row r="756" ht="15.75" customHeight="1">
      <c r="B756" s="8"/>
      <c r="C756" s="13"/>
      <c r="D756" s="13"/>
    </row>
    <row r="757" ht="15.75" customHeight="1">
      <c r="B757" s="8"/>
      <c r="C757" s="13"/>
      <c r="D757" s="13"/>
    </row>
    <row r="758" ht="15.75" customHeight="1">
      <c r="B758" s="8"/>
      <c r="C758" s="13"/>
      <c r="D758" s="13"/>
    </row>
    <row r="759" ht="15.75" customHeight="1">
      <c r="B759" s="8"/>
      <c r="C759" s="13"/>
      <c r="D759" s="13"/>
    </row>
    <row r="760" ht="15.75" customHeight="1">
      <c r="B760" s="8"/>
      <c r="C760" s="13"/>
      <c r="D760" s="13"/>
    </row>
    <row r="761" ht="15.75" customHeight="1">
      <c r="B761" s="8"/>
      <c r="C761" s="13"/>
      <c r="D761" s="13"/>
    </row>
    <row r="762" ht="15.75" customHeight="1">
      <c r="B762" s="8"/>
      <c r="C762" s="13"/>
      <c r="D762" s="13"/>
    </row>
    <row r="763" ht="15.75" customHeight="1">
      <c r="B763" s="8"/>
      <c r="C763" s="13"/>
      <c r="D763" s="13"/>
    </row>
    <row r="764" ht="15.75" customHeight="1">
      <c r="B764" s="8"/>
      <c r="C764" s="13"/>
      <c r="D764" s="13"/>
    </row>
    <row r="765" ht="15.75" customHeight="1">
      <c r="B765" s="8"/>
      <c r="C765" s="13"/>
      <c r="D765" s="13"/>
    </row>
    <row r="766" ht="15.75" customHeight="1">
      <c r="B766" s="8"/>
      <c r="C766" s="13"/>
      <c r="D766" s="13"/>
    </row>
    <row r="767" ht="15.75" customHeight="1">
      <c r="B767" s="8"/>
      <c r="C767" s="13"/>
      <c r="D767" s="13"/>
    </row>
    <row r="768" ht="15.75" customHeight="1">
      <c r="B768" s="8"/>
      <c r="C768" s="13"/>
      <c r="D768" s="13"/>
    </row>
    <row r="769" ht="15.75" customHeight="1">
      <c r="B769" s="8"/>
      <c r="C769" s="13"/>
      <c r="D769" s="13"/>
    </row>
    <row r="770" ht="15.75" customHeight="1">
      <c r="B770" s="8"/>
      <c r="C770" s="13"/>
      <c r="D770" s="13"/>
    </row>
    <row r="771" ht="15.75" customHeight="1">
      <c r="B771" s="8"/>
      <c r="C771" s="13"/>
      <c r="D771" s="13"/>
    </row>
    <row r="772" ht="15.75" customHeight="1">
      <c r="B772" s="8"/>
      <c r="C772" s="13"/>
      <c r="D772" s="13"/>
    </row>
    <row r="773" ht="15.75" customHeight="1">
      <c r="B773" s="8"/>
      <c r="C773" s="13"/>
      <c r="D773" s="13"/>
    </row>
    <row r="774" ht="15.75" customHeight="1">
      <c r="B774" s="8"/>
      <c r="C774" s="13"/>
      <c r="D774" s="13"/>
    </row>
    <row r="775" ht="15.75" customHeight="1">
      <c r="B775" s="8"/>
      <c r="C775" s="13"/>
      <c r="D775" s="13"/>
    </row>
    <row r="776" ht="15.75" customHeight="1">
      <c r="B776" s="8"/>
      <c r="C776" s="13"/>
      <c r="D776" s="13"/>
    </row>
    <row r="777" ht="15.75" customHeight="1">
      <c r="B777" s="8"/>
      <c r="C777" s="13"/>
      <c r="D777" s="13"/>
    </row>
    <row r="778" ht="15.75" customHeight="1">
      <c r="B778" s="8"/>
      <c r="C778" s="13"/>
      <c r="D778" s="13"/>
    </row>
    <row r="779" ht="15.75" customHeight="1">
      <c r="B779" s="8"/>
      <c r="C779" s="13"/>
      <c r="D779" s="13"/>
    </row>
    <row r="780" ht="15.75" customHeight="1">
      <c r="B780" s="8"/>
      <c r="C780" s="13"/>
      <c r="D780" s="13"/>
    </row>
    <row r="781" ht="15.75" customHeight="1">
      <c r="B781" s="8"/>
      <c r="C781" s="13"/>
      <c r="D781" s="13"/>
    </row>
    <row r="782" ht="15.75" customHeight="1">
      <c r="B782" s="8"/>
      <c r="C782" s="13"/>
      <c r="D782" s="13"/>
    </row>
    <row r="783" ht="15.75" customHeight="1">
      <c r="B783" s="8"/>
      <c r="C783" s="13"/>
      <c r="D783" s="13"/>
    </row>
    <row r="784" ht="15.75" customHeight="1">
      <c r="B784" s="8"/>
      <c r="C784" s="13"/>
      <c r="D784" s="13"/>
    </row>
    <row r="785" ht="15.75" customHeight="1">
      <c r="B785" s="8"/>
      <c r="C785" s="13"/>
      <c r="D785" s="13"/>
    </row>
    <row r="786" ht="15.75" customHeight="1">
      <c r="B786" s="8"/>
      <c r="C786" s="13"/>
      <c r="D786" s="13"/>
    </row>
    <row r="787" ht="15.75" customHeight="1">
      <c r="B787" s="8"/>
      <c r="C787" s="13"/>
      <c r="D787" s="13"/>
    </row>
    <row r="788" ht="15.75" customHeight="1">
      <c r="B788" s="8"/>
      <c r="C788" s="13"/>
      <c r="D788" s="13"/>
    </row>
    <row r="789" ht="15.75" customHeight="1">
      <c r="B789" s="8"/>
      <c r="C789" s="13"/>
      <c r="D789" s="13"/>
    </row>
    <row r="790" ht="15.75" customHeight="1">
      <c r="B790" s="8"/>
      <c r="C790" s="13"/>
      <c r="D790" s="13"/>
    </row>
    <row r="791" ht="15.75" customHeight="1">
      <c r="B791" s="8"/>
      <c r="C791" s="13"/>
      <c r="D791" s="13"/>
    </row>
    <row r="792" ht="15.75" customHeight="1">
      <c r="B792" s="8"/>
      <c r="C792" s="13"/>
      <c r="D792" s="13"/>
    </row>
    <row r="793" ht="15.75" customHeight="1">
      <c r="B793" s="8"/>
      <c r="C793" s="13"/>
      <c r="D793" s="13"/>
    </row>
    <row r="794" ht="15.75" customHeight="1">
      <c r="B794" s="8"/>
      <c r="C794" s="13"/>
      <c r="D794" s="13"/>
    </row>
    <row r="795" ht="15.75" customHeight="1">
      <c r="B795" s="8"/>
      <c r="C795" s="13"/>
      <c r="D795" s="13"/>
    </row>
    <row r="796" ht="15.75" customHeight="1">
      <c r="B796" s="8"/>
      <c r="C796" s="13"/>
      <c r="D796" s="13"/>
    </row>
    <row r="797" ht="15.75" customHeight="1">
      <c r="B797" s="8"/>
      <c r="C797" s="13"/>
      <c r="D797" s="13"/>
    </row>
    <row r="798" ht="15.75" customHeight="1">
      <c r="B798" s="8"/>
      <c r="C798" s="13"/>
      <c r="D798" s="13"/>
    </row>
    <row r="799" ht="15.75" customHeight="1">
      <c r="B799" s="8"/>
      <c r="C799" s="13"/>
      <c r="D799" s="13"/>
    </row>
    <row r="800" ht="15.75" customHeight="1">
      <c r="B800" s="8"/>
      <c r="C800" s="13"/>
      <c r="D800" s="13"/>
    </row>
    <row r="801" ht="15.75" customHeight="1">
      <c r="B801" s="8"/>
      <c r="C801" s="13"/>
      <c r="D801" s="13"/>
    </row>
    <row r="802" ht="15.75" customHeight="1">
      <c r="B802" s="8"/>
      <c r="C802" s="13"/>
      <c r="D802" s="13"/>
    </row>
    <row r="803" ht="15.75" customHeight="1">
      <c r="B803" s="8"/>
      <c r="C803" s="13"/>
      <c r="D803" s="13"/>
    </row>
    <row r="804" ht="15.75" customHeight="1">
      <c r="B804" s="8"/>
      <c r="C804" s="13"/>
      <c r="D804" s="13"/>
    </row>
    <row r="805" ht="15.75" customHeight="1">
      <c r="B805" s="8"/>
      <c r="C805" s="13"/>
      <c r="D805" s="13"/>
    </row>
    <row r="806" ht="15.75" customHeight="1">
      <c r="B806" s="8"/>
      <c r="C806" s="13"/>
      <c r="D806" s="13"/>
    </row>
    <row r="807" ht="15.75" customHeight="1">
      <c r="B807" s="8"/>
      <c r="C807" s="13"/>
      <c r="D807" s="13"/>
    </row>
    <row r="808" ht="15.75" customHeight="1">
      <c r="B808" s="8"/>
      <c r="C808" s="13"/>
      <c r="D808" s="13"/>
    </row>
    <row r="809" ht="15.75" customHeight="1">
      <c r="B809" s="8"/>
      <c r="C809" s="13"/>
      <c r="D809" s="13"/>
    </row>
    <row r="810" ht="15.75" customHeight="1">
      <c r="B810" s="8"/>
      <c r="C810" s="13"/>
      <c r="D810" s="13"/>
    </row>
    <row r="811" ht="15.75" customHeight="1">
      <c r="B811" s="8"/>
      <c r="C811" s="13"/>
      <c r="D811" s="13"/>
    </row>
    <row r="812" ht="15.75" customHeight="1">
      <c r="B812" s="8"/>
      <c r="C812" s="13"/>
      <c r="D812" s="13"/>
    </row>
    <row r="813" ht="15.75" customHeight="1">
      <c r="B813" s="8"/>
      <c r="C813" s="13"/>
      <c r="D813" s="13"/>
    </row>
    <row r="814" ht="15.75" customHeight="1">
      <c r="B814" s="8"/>
      <c r="C814" s="13"/>
      <c r="D814" s="13"/>
    </row>
    <row r="815" ht="15.75" customHeight="1">
      <c r="B815" s="8"/>
      <c r="C815" s="13"/>
      <c r="D815" s="13"/>
    </row>
    <row r="816" ht="15.75" customHeight="1">
      <c r="B816" s="8"/>
      <c r="C816" s="13"/>
      <c r="D816" s="13"/>
    </row>
    <row r="817" ht="15.75" customHeight="1">
      <c r="B817" s="8"/>
      <c r="C817" s="13"/>
      <c r="D817" s="13"/>
    </row>
    <row r="818" ht="15.75" customHeight="1">
      <c r="B818" s="8"/>
      <c r="C818" s="13"/>
      <c r="D818" s="13"/>
    </row>
    <row r="819" ht="15.75" customHeight="1">
      <c r="B819" s="8"/>
      <c r="C819" s="13"/>
      <c r="D819" s="13"/>
    </row>
    <row r="820" ht="15.75" customHeight="1">
      <c r="B820" s="8"/>
      <c r="C820" s="13"/>
      <c r="D820" s="13"/>
    </row>
    <row r="821" ht="15.75" customHeight="1">
      <c r="B821" s="8"/>
      <c r="C821" s="13"/>
      <c r="D821" s="13"/>
    </row>
    <row r="822" ht="15.75" customHeight="1">
      <c r="B822" s="8"/>
      <c r="C822" s="13"/>
      <c r="D822" s="13"/>
    </row>
    <row r="823" ht="15.75" customHeight="1">
      <c r="B823" s="8"/>
      <c r="C823" s="13"/>
      <c r="D823" s="13"/>
    </row>
    <row r="824" ht="15.75" customHeight="1">
      <c r="B824" s="8"/>
      <c r="C824" s="13"/>
      <c r="D824" s="13"/>
    </row>
    <row r="825" ht="15.75" customHeight="1">
      <c r="B825" s="8"/>
      <c r="C825" s="13"/>
      <c r="D825" s="13"/>
    </row>
    <row r="826" ht="15.75" customHeight="1">
      <c r="B826" s="8"/>
      <c r="C826" s="13"/>
      <c r="D826" s="13"/>
    </row>
    <row r="827" ht="15.75" customHeight="1">
      <c r="B827" s="8"/>
      <c r="C827" s="13"/>
      <c r="D827" s="13"/>
    </row>
    <row r="828" ht="15.75" customHeight="1">
      <c r="B828" s="8"/>
      <c r="C828" s="13"/>
      <c r="D828" s="13"/>
    </row>
    <row r="829" ht="15.75" customHeight="1">
      <c r="B829" s="8"/>
      <c r="C829" s="13"/>
      <c r="D829" s="13"/>
    </row>
    <row r="830" ht="15.75" customHeight="1">
      <c r="B830" s="8"/>
      <c r="C830" s="13"/>
      <c r="D830" s="13"/>
    </row>
    <row r="831" ht="15.75" customHeight="1">
      <c r="B831" s="8"/>
      <c r="C831" s="13"/>
      <c r="D831" s="13"/>
    </row>
    <row r="832" ht="15.75" customHeight="1">
      <c r="B832" s="8"/>
      <c r="C832" s="13"/>
      <c r="D832" s="13"/>
    </row>
    <row r="833" ht="15.75" customHeight="1">
      <c r="B833" s="8"/>
      <c r="C833" s="13"/>
      <c r="D833" s="13"/>
    </row>
    <row r="834" ht="15.75" customHeight="1">
      <c r="B834" s="8"/>
      <c r="C834" s="13"/>
      <c r="D834" s="13"/>
    </row>
    <row r="835" ht="15.75" customHeight="1">
      <c r="B835" s="8"/>
      <c r="C835" s="13"/>
      <c r="D835" s="13"/>
    </row>
    <row r="836" ht="15.75" customHeight="1">
      <c r="B836" s="8"/>
      <c r="C836" s="13"/>
      <c r="D836" s="13"/>
    </row>
    <row r="837" ht="15.75" customHeight="1">
      <c r="B837" s="8"/>
      <c r="C837" s="13"/>
      <c r="D837" s="13"/>
    </row>
    <row r="838" ht="15.75" customHeight="1">
      <c r="B838" s="8"/>
      <c r="C838" s="13"/>
      <c r="D838" s="13"/>
    </row>
    <row r="839" ht="15.75" customHeight="1">
      <c r="B839" s="8"/>
      <c r="C839" s="13"/>
      <c r="D839" s="13"/>
    </row>
    <row r="840" ht="15.75" customHeight="1">
      <c r="B840" s="8"/>
      <c r="C840" s="13"/>
      <c r="D840" s="13"/>
    </row>
    <row r="841" ht="15.75" customHeight="1">
      <c r="B841" s="8"/>
      <c r="C841" s="13"/>
      <c r="D841" s="13"/>
    </row>
    <row r="842" ht="15.75" customHeight="1">
      <c r="B842" s="8"/>
      <c r="C842" s="13"/>
      <c r="D842" s="13"/>
    </row>
    <row r="843" ht="15.75" customHeight="1">
      <c r="B843" s="8"/>
      <c r="C843" s="13"/>
      <c r="D843" s="13"/>
    </row>
    <row r="844" ht="15.75" customHeight="1">
      <c r="B844" s="8"/>
      <c r="C844" s="13"/>
      <c r="D844" s="13"/>
    </row>
    <row r="845" ht="15.75" customHeight="1">
      <c r="B845" s="8"/>
      <c r="C845" s="13"/>
      <c r="D845" s="13"/>
    </row>
    <row r="846" ht="15.75" customHeight="1">
      <c r="B846" s="8"/>
      <c r="C846" s="13"/>
      <c r="D846" s="13"/>
    </row>
    <row r="847" ht="15.75" customHeight="1">
      <c r="B847" s="8"/>
      <c r="C847" s="13"/>
      <c r="D847" s="13"/>
    </row>
    <row r="848" ht="15.75" customHeight="1">
      <c r="B848" s="8"/>
      <c r="C848" s="13"/>
      <c r="D848" s="13"/>
    </row>
    <row r="849" ht="15.75" customHeight="1">
      <c r="B849" s="8"/>
      <c r="C849" s="13"/>
      <c r="D849" s="13"/>
    </row>
    <row r="850" ht="15.75" customHeight="1">
      <c r="B850" s="8"/>
      <c r="C850" s="13"/>
      <c r="D850" s="13"/>
    </row>
    <row r="851" ht="15.75" customHeight="1">
      <c r="B851" s="8"/>
      <c r="C851" s="13"/>
      <c r="D851" s="13"/>
    </row>
    <row r="852" ht="15.75" customHeight="1">
      <c r="B852" s="8"/>
      <c r="C852" s="13"/>
      <c r="D852" s="13"/>
    </row>
    <row r="853" ht="15.75" customHeight="1">
      <c r="B853" s="8"/>
      <c r="C853" s="13"/>
      <c r="D853" s="13"/>
    </row>
    <row r="854" ht="15.75" customHeight="1">
      <c r="B854" s="8"/>
      <c r="C854" s="13"/>
      <c r="D854" s="13"/>
    </row>
    <row r="855" ht="15.75" customHeight="1">
      <c r="B855" s="8"/>
      <c r="C855" s="13"/>
      <c r="D855" s="13"/>
    </row>
    <row r="856" ht="15.75" customHeight="1">
      <c r="B856" s="8"/>
      <c r="C856" s="13"/>
      <c r="D856" s="13"/>
    </row>
    <row r="857" ht="15.75" customHeight="1">
      <c r="B857" s="8"/>
      <c r="C857" s="13"/>
      <c r="D857" s="13"/>
    </row>
    <row r="858" ht="15.75" customHeight="1">
      <c r="B858" s="8"/>
      <c r="C858" s="13"/>
      <c r="D858" s="13"/>
    </row>
    <row r="859" ht="15.75" customHeight="1">
      <c r="B859" s="8"/>
      <c r="C859" s="13"/>
      <c r="D859" s="13"/>
    </row>
    <row r="860" ht="15.75" customHeight="1">
      <c r="B860" s="8"/>
      <c r="C860" s="13"/>
      <c r="D860" s="13"/>
    </row>
    <row r="861" ht="15.75" customHeight="1">
      <c r="B861" s="8"/>
      <c r="C861" s="13"/>
      <c r="D861" s="13"/>
    </row>
    <row r="862" ht="15.75" customHeight="1">
      <c r="B862" s="8"/>
      <c r="C862" s="13"/>
      <c r="D862" s="13"/>
    </row>
    <row r="863" ht="15.75" customHeight="1">
      <c r="B863" s="8"/>
      <c r="C863" s="13"/>
      <c r="D863" s="13"/>
    </row>
    <row r="864" ht="15.75" customHeight="1">
      <c r="B864" s="8"/>
      <c r="C864" s="13"/>
      <c r="D864" s="13"/>
    </row>
    <row r="865" ht="15.75" customHeight="1">
      <c r="B865" s="8"/>
      <c r="C865" s="13"/>
      <c r="D865" s="13"/>
    </row>
    <row r="866" ht="15.75" customHeight="1">
      <c r="B866" s="8"/>
      <c r="C866" s="13"/>
      <c r="D866" s="13"/>
    </row>
    <row r="867" ht="15.75" customHeight="1">
      <c r="B867" s="8"/>
      <c r="C867" s="13"/>
      <c r="D867" s="13"/>
    </row>
    <row r="868" ht="15.75" customHeight="1">
      <c r="B868" s="8"/>
      <c r="C868" s="13"/>
      <c r="D868" s="13"/>
    </row>
    <row r="869" ht="15.75" customHeight="1">
      <c r="B869" s="8"/>
      <c r="C869" s="13"/>
      <c r="D869" s="13"/>
    </row>
    <row r="870" ht="15.75" customHeight="1">
      <c r="B870" s="8"/>
      <c r="C870" s="13"/>
      <c r="D870" s="13"/>
    </row>
    <row r="871" ht="15.75" customHeight="1">
      <c r="B871" s="8"/>
      <c r="C871" s="13"/>
      <c r="D871" s="13"/>
    </row>
    <row r="872" ht="15.75" customHeight="1">
      <c r="B872" s="8"/>
      <c r="C872" s="13"/>
      <c r="D872" s="13"/>
    </row>
    <row r="873" ht="15.75" customHeight="1">
      <c r="B873" s="8"/>
      <c r="C873" s="13"/>
      <c r="D873" s="13"/>
    </row>
    <row r="874" ht="15.75" customHeight="1">
      <c r="B874" s="8"/>
      <c r="C874" s="13"/>
      <c r="D874" s="13"/>
    </row>
    <row r="875" ht="15.75" customHeight="1">
      <c r="B875" s="8"/>
      <c r="C875" s="13"/>
      <c r="D875" s="13"/>
    </row>
    <row r="876" ht="15.75" customHeight="1">
      <c r="B876" s="8"/>
      <c r="C876" s="13"/>
      <c r="D876" s="13"/>
    </row>
    <row r="877" ht="15.75" customHeight="1">
      <c r="B877" s="8"/>
      <c r="C877" s="13"/>
      <c r="D877" s="13"/>
    </row>
    <row r="878" ht="15.75" customHeight="1">
      <c r="B878" s="8"/>
      <c r="C878" s="13"/>
      <c r="D878" s="13"/>
    </row>
    <row r="879" ht="15.75" customHeight="1">
      <c r="B879" s="8"/>
      <c r="C879" s="13"/>
      <c r="D879" s="13"/>
    </row>
    <row r="880" ht="15.75" customHeight="1">
      <c r="B880" s="8"/>
      <c r="C880" s="13"/>
      <c r="D880" s="13"/>
    </row>
    <row r="881" ht="15.75" customHeight="1">
      <c r="B881" s="8"/>
      <c r="C881" s="13"/>
      <c r="D881" s="13"/>
    </row>
    <row r="882" ht="15.75" customHeight="1">
      <c r="B882" s="8"/>
      <c r="C882" s="13"/>
      <c r="D882" s="13"/>
    </row>
    <row r="883" ht="15.75" customHeight="1">
      <c r="B883" s="8"/>
      <c r="C883" s="13"/>
      <c r="D883" s="13"/>
    </row>
    <row r="884" ht="15.75" customHeight="1">
      <c r="B884" s="8"/>
      <c r="C884" s="13"/>
      <c r="D884" s="13"/>
    </row>
    <row r="885" ht="15.75" customHeight="1">
      <c r="B885" s="8"/>
      <c r="C885" s="13"/>
      <c r="D885" s="13"/>
    </row>
    <row r="886" ht="15.75" customHeight="1">
      <c r="B886" s="8"/>
      <c r="C886" s="13"/>
      <c r="D886" s="13"/>
    </row>
    <row r="887" ht="15.75" customHeight="1">
      <c r="B887" s="8"/>
      <c r="C887" s="13"/>
      <c r="D887" s="13"/>
    </row>
    <row r="888" ht="15.75" customHeight="1">
      <c r="B888" s="8"/>
      <c r="C888" s="13"/>
      <c r="D888" s="13"/>
    </row>
    <row r="889" ht="15.75" customHeight="1">
      <c r="B889" s="8"/>
      <c r="C889" s="13"/>
      <c r="D889" s="13"/>
    </row>
    <row r="890" ht="15.75" customHeight="1">
      <c r="B890" s="8"/>
      <c r="C890" s="13"/>
      <c r="D890" s="13"/>
    </row>
    <row r="891" ht="15.75" customHeight="1">
      <c r="B891" s="8"/>
      <c r="C891" s="13"/>
      <c r="D891" s="13"/>
    </row>
    <row r="892" ht="15.75" customHeight="1">
      <c r="B892" s="8"/>
      <c r="C892" s="13"/>
      <c r="D892" s="13"/>
    </row>
    <row r="893" ht="15.75" customHeight="1">
      <c r="B893" s="8"/>
      <c r="C893" s="13"/>
      <c r="D893" s="13"/>
    </row>
    <row r="894" ht="15.75" customHeight="1">
      <c r="B894" s="8"/>
      <c r="C894" s="13"/>
      <c r="D894" s="13"/>
    </row>
    <row r="895" ht="15.75" customHeight="1">
      <c r="B895" s="8"/>
      <c r="C895" s="13"/>
      <c r="D895" s="13"/>
    </row>
    <row r="896" ht="15.75" customHeight="1">
      <c r="B896" s="8"/>
      <c r="C896" s="13"/>
      <c r="D896" s="13"/>
    </row>
    <row r="897" ht="15.75" customHeight="1">
      <c r="B897" s="8"/>
      <c r="C897" s="13"/>
      <c r="D897" s="13"/>
    </row>
    <row r="898" ht="15.75" customHeight="1">
      <c r="B898" s="8"/>
      <c r="C898" s="13"/>
      <c r="D898" s="13"/>
    </row>
    <row r="899" ht="15.75" customHeight="1">
      <c r="B899" s="8"/>
      <c r="C899" s="13"/>
      <c r="D899" s="13"/>
    </row>
    <row r="900" ht="15.75" customHeight="1">
      <c r="B900" s="8"/>
      <c r="C900" s="13"/>
      <c r="D900" s="13"/>
    </row>
    <row r="901" ht="15.75" customHeight="1">
      <c r="B901" s="8"/>
      <c r="C901" s="13"/>
      <c r="D901" s="13"/>
    </row>
    <row r="902" ht="15.75" customHeight="1">
      <c r="B902" s="8"/>
      <c r="C902" s="13"/>
      <c r="D902" s="13"/>
    </row>
    <row r="903" ht="15.75" customHeight="1">
      <c r="B903" s="8"/>
      <c r="C903" s="13"/>
      <c r="D903" s="13"/>
    </row>
    <row r="904" ht="15.75" customHeight="1">
      <c r="B904" s="8"/>
      <c r="C904" s="13"/>
      <c r="D904" s="13"/>
    </row>
    <row r="905" ht="15.75" customHeight="1">
      <c r="B905" s="8"/>
      <c r="C905" s="13"/>
      <c r="D905" s="13"/>
    </row>
    <row r="906" ht="15.75" customHeight="1">
      <c r="B906" s="8"/>
      <c r="C906" s="13"/>
      <c r="D906" s="13"/>
    </row>
    <row r="907" ht="15.75" customHeight="1">
      <c r="B907" s="8"/>
      <c r="C907" s="13"/>
      <c r="D907" s="13"/>
    </row>
    <row r="908" ht="15.75" customHeight="1">
      <c r="B908" s="8"/>
      <c r="C908" s="13"/>
      <c r="D908" s="13"/>
    </row>
    <row r="909" ht="15.75" customHeight="1">
      <c r="B909" s="8"/>
      <c r="C909" s="13"/>
      <c r="D909" s="13"/>
    </row>
    <row r="910" ht="15.75" customHeight="1">
      <c r="B910" s="8"/>
      <c r="C910" s="13"/>
      <c r="D910" s="13"/>
    </row>
    <row r="911" ht="15.75" customHeight="1">
      <c r="B911" s="8"/>
      <c r="C911" s="13"/>
      <c r="D911" s="13"/>
    </row>
    <row r="912" ht="15.75" customHeight="1">
      <c r="B912" s="8"/>
      <c r="C912" s="13"/>
      <c r="D912" s="13"/>
    </row>
    <row r="913" ht="15.75" customHeight="1">
      <c r="B913" s="8"/>
      <c r="C913" s="13"/>
      <c r="D913" s="13"/>
    </row>
    <row r="914" ht="15.75" customHeight="1">
      <c r="B914" s="8"/>
      <c r="C914" s="13"/>
      <c r="D914" s="13"/>
    </row>
    <row r="915" ht="15.75" customHeight="1">
      <c r="B915" s="8"/>
      <c r="C915" s="13"/>
      <c r="D915" s="13"/>
    </row>
    <row r="916" ht="15.75" customHeight="1">
      <c r="B916" s="8"/>
      <c r="C916" s="13"/>
      <c r="D916" s="13"/>
    </row>
    <row r="917" ht="15.75" customHeight="1">
      <c r="B917" s="8"/>
      <c r="C917" s="13"/>
      <c r="D917" s="13"/>
    </row>
    <row r="918" ht="15.75" customHeight="1">
      <c r="B918" s="8"/>
      <c r="C918" s="13"/>
      <c r="D918" s="13"/>
    </row>
    <row r="919" ht="15.75" customHeight="1">
      <c r="B919" s="8"/>
      <c r="C919" s="13"/>
      <c r="D919" s="13"/>
    </row>
    <row r="920" ht="15.75" customHeight="1">
      <c r="B920" s="8"/>
      <c r="C920" s="13"/>
      <c r="D920" s="13"/>
    </row>
    <row r="921" ht="15.75" customHeight="1">
      <c r="B921" s="8"/>
      <c r="C921" s="13"/>
      <c r="D921" s="13"/>
    </row>
    <row r="922" ht="15.75" customHeight="1">
      <c r="B922" s="8"/>
      <c r="C922" s="13"/>
      <c r="D922" s="13"/>
    </row>
    <row r="923" ht="15.75" customHeight="1">
      <c r="B923" s="8"/>
      <c r="C923" s="13"/>
      <c r="D923" s="13"/>
    </row>
    <row r="924" ht="15.75" customHeight="1">
      <c r="B924" s="8"/>
      <c r="C924" s="13"/>
      <c r="D924" s="13"/>
    </row>
    <row r="925" ht="15.75" customHeight="1">
      <c r="B925" s="8"/>
      <c r="C925" s="13"/>
      <c r="D925" s="13"/>
    </row>
    <row r="926" ht="15.75" customHeight="1">
      <c r="B926" s="8"/>
      <c r="C926" s="13"/>
      <c r="D926" s="13"/>
    </row>
    <row r="927" ht="15.75" customHeight="1">
      <c r="B927" s="8"/>
      <c r="C927" s="13"/>
      <c r="D927" s="13"/>
    </row>
    <row r="928" ht="15.75" customHeight="1">
      <c r="B928" s="8"/>
      <c r="C928" s="13"/>
      <c r="D928" s="13"/>
    </row>
    <row r="929" ht="15.75" customHeight="1">
      <c r="B929" s="8"/>
      <c r="C929" s="13"/>
      <c r="D929" s="13"/>
    </row>
    <row r="930" ht="15.75" customHeight="1">
      <c r="B930" s="8"/>
      <c r="C930" s="13"/>
      <c r="D930" s="13"/>
    </row>
    <row r="931" ht="15.75" customHeight="1">
      <c r="B931" s="8"/>
      <c r="C931" s="13"/>
      <c r="D931" s="13"/>
    </row>
    <row r="932" ht="15.75" customHeight="1">
      <c r="B932" s="8"/>
      <c r="C932" s="13"/>
      <c r="D932" s="13"/>
    </row>
    <row r="933" ht="15.75" customHeight="1">
      <c r="B933" s="8"/>
      <c r="C933" s="13"/>
      <c r="D933" s="13"/>
    </row>
    <row r="934" ht="15.75" customHeight="1">
      <c r="B934" s="8"/>
      <c r="C934" s="13"/>
      <c r="D934" s="13"/>
    </row>
    <row r="935" ht="15.75" customHeight="1">
      <c r="B935" s="8"/>
      <c r="C935" s="13"/>
      <c r="D935" s="13"/>
    </row>
    <row r="936" ht="15.75" customHeight="1">
      <c r="B936" s="8"/>
      <c r="C936" s="13"/>
      <c r="D936" s="13"/>
    </row>
    <row r="937" ht="15.75" customHeight="1">
      <c r="B937" s="8"/>
      <c r="C937" s="13"/>
      <c r="D937" s="13"/>
    </row>
    <row r="938" ht="15.75" customHeight="1">
      <c r="B938" s="8"/>
      <c r="C938" s="13"/>
      <c r="D938" s="13"/>
    </row>
    <row r="939" ht="15.75" customHeight="1">
      <c r="B939" s="8"/>
      <c r="C939" s="13"/>
      <c r="D939" s="13"/>
    </row>
    <row r="940" ht="15.75" customHeight="1">
      <c r="B940" s="8"/>
      <c r="C940" s="13"/>
      <c r="D940" s="13"/>
    </row>
    <row r="941" ht="15.75" customHeight="1">
      <c r="B941" s="8"/>
      <c r="C941" s="13"/>
      <c r="D941" s="13"/>
    </row>
    <row r="942" ht="15.75" customHeight="1">
      <c r="B942" s="8"/>
      <c r="C942" s="13"/>
      <c r="D942" s="13"/>
    </row>
    <row r="943" ht="15.75" customHeight="1">
      <c r="B943" s="8"/>
      <c r="C943" s="13"/>
      <c r="D943" s="13"/>
    </row>
    <row r="944" ht="15.75" customHeight="1">
      <c r="B944" s="8"/>
      <c r="C944" s="13"/>
      <c r="D944" s="13"/>
    </row>
    <row r="945" ht="15.75" customHeight="1">
      <c r="B945" s="8"/>
      <c r="C945" s="13"/>
      <c r="D945" s="13"/>
    </row>
    <row r="946" ht="15.75" customHeight="1">
      <c r="B946" s="8"/>
      <c r="C946" s="13"/>
      <c r="D946" s="13"/>
    </row>
    <row r="947" ht="15.75" customHeight="1">
      <c r="B947" s="8"/>
      <c r="C947" s="13"/>
      <c r="D947" s="13"/>
    </row>
    <row r="948" ht="15.75" customHeight="1">
      <c r="B948" s="8"/>
      <c r="C948" s="13"/>
      <c r="D948" s="13"/>
    </row>
    <row r="949" ht="15.75" customHeight="1">
      <c r="B949" s="8"/>
      <c r="C949" s="13"/>
      <c r="D949" s="13"/>
    </row>
    <row r="950" ht="15.75" customHeight="1">
      <c r="B950" s="8"/>
      <c r="C950" s="13"/>
      <c r="D950" s="13"/>
    </row>
    <row r="951" ht="15.75" customHeight="1">
      <c r="B951" s="8"/>
      <c r="C951" s="13"/>
      <c r="D951" s="13"/>
    </row>
    <row r="952" ht="15.75" customHeight="1">
      <c r="B952" s="8"/>
      <c r="C952" s="13"/>
      <c r="D952" s="13"/>
    </row>
    <row r="953" ht="15.75" customHeight="1">
      <c r="B953" s="8"/>
      <c r="C953" s="13"/>
      <c r="D953" s="13"/>
    </row>
    <row r="954" ht="15.75" customHeight="1">
      <c r="B954" s="8"/>
      <c r="C954" s="13"/>
      <c r="D954" s="13"/>
    </row>
    <row r="955" ht="15.75" customHeight="1">
      <c r="B955" s="8"/>
      <c r="C955" s="13"/>
      <c r="D955" s="13"/>
    </row>
    <row r="956" ht="15.75" customHeight="1">
      <c r="B956" s="8"/>
      <c r="C956" s="13"/>
      <c r="D956" s="13"/>
    </row>
    <row r="957" ht="15.75" customHeight="1">
      <c r="B957" s="8"/>
      <c r="C957" s="13"/>
      <c r="D957" s="13"/>
    </row>
    <row r="958" ht="15.75" customHeight="1">
      <c r="B958" s="8"/>
      <c r="C958" s="13"/>
      <c r="D958" s="13"/>
    </row>
    <row r="959" ht="15.75" customHeight="1">
      <c r="B959" s="8"/>
      <c r="C959" s="13"/>
      <c r="D959" s="13"/>
    </row>
    <row r="960" ht="15.75" customHeight="1">
      <c r="B960" s="8"/>
      <c r="C960" s="13"/>
      <c r="D960" s="13"/>
    </row>
    <row r="961" ht="15.75" customHeight="1">
      <c r="B961" s="8"/>
      <c r="C961" s="13"/>
      <c r="D961" s="13"/>
    </row>
    <row r="962" ht="15.75" customHeight="1">
      <c r="B962" s="8"/>
      <c r="C962" s="13"/>
      <c r="D962" s="13"/>
    </row>
    <row r="963" ht="15.75" customHeight="1">
      <c r="B963" s="8"/>
      <c r="C963" s="13"/>
      <c r="D963" s="13"/>
    </row>
    <row r="964" ht="15.75" customHeight="1">
      <c r="B964" s="8"/>
      <c r="C964" s="13"/>
      <c r="D964" s="13"/>
    </row>
    <row r="965" ht="15.75" customHeight="1">
      <c r="B965" s="8"/>
      <c r="C965" s="13"/>
      <c r="D965" s="13"/>
    </row>
    <row r="966" ht="15.75" customHeight="1">
      <c r="B966" s="8"/>
      <c r="C966" s="13"/>
      <c r="D966" s="13"/>
    </row>
    <row r="967" ht="15.75" customHeight="1">
      <c r="B967" s="8"/>
      <c r="C967" s="13"/>
      <c r="D967" s="13"/>
    </row>
    <row r="968" ht="15.75" customHeight="1">
      <c r="B968" s="8"/>
      <c r="C968" s="13"/>
      <c r="D968" s="13"/>
    </row>
    <row r="969" ht="15.75" customHeight="1">
      <c r="B969" s="8"/>
      <c r="C969" s="13"/>
      <c r="D969" s="13"/>
    </row>
    <row r="970" ht="15.75" customHeight="1">
      <c r="B970" s="8"/>
      <c r="C970" s="13"/>
      <c r="D970" s="13"/>
    </row>
    <row r="971" ht="15.75" customHeight="1">
      <c r="B971" s="8"/>
      <c r="C971" s="13"/>
      <c r="D971" s="13"/>
    </row>
    <row r="972" ht="15.75" customHeight="1">
      <c r="B972" s="8"/>
      <c r="C972" s="13"/>
      <c r="D972" s="13"/>
    </row>
    <row r="973" ht="15.75" customHeight="1">
      <c r="B973" s="8"/>
      <c r="C973" s="13"/>
      <c r="D973" s="13"/>
    </row>
    <row r="974" ht="15.75" customHeight="1">
      <c r="B974" s="8"/>
      <c r="C974" s="13"/>
      <c r="D974" s="13"/>
    </row>
    <row r="975" ht="15.75" customHeight="1">
      <c r="B975" s="8"/>
      <c r="C975" s="13"/>
      <c r="D975" s="13"/>
    </row>
    <row r="976" ht="15.75" customHeight="1">
      <c r="B976" s="8"/>
      <c r="C976" s="13"/>
      <c r="D976" s="13"/>
    </row>
    <row r="977" ht="15.75" customHeight="1">
      <c r="B977" s="8"/>
      <c r="C977" s="13"/>
      <c r="D977" s="13"/>
    </row>
    <row r="978" ht="15.75" customHeight="1">
      <c r="B978" s="8"/>
      <c r="C978" s="13"/>
      <c r="D978" s="13"/>
    </row>
    <row r="979" ht="15.75" customHeight="1">
      <c r="B979" s="8"/>
      <c r="C979" s="13"/>
      <c r="D979" s="13"/>
    </row>
    <row r="980" ht="15.75" customHeight="1">
      <c r="B980" s="8"/>
      <c r="C980" s="13"/>
      <c r="D980" s="13"/>
    </row>
    <row r="981" ht="15.75" customHeight="1">
      <c r="B981" s="8"/>
      <c r="C981" s="13"/>
      <c r="D981" s="13"/>
    </row>
    <row r="982" ht="15.75" customHeight="1">
      <c r="B982" s="8"/>
      <c r="C982" s="13"/>
      <c r="D982" s="13"/>
    </row>
    <row r="983" ht="15.75" customHeight="1">
      <c r="B983" s="8"/>
      <c r="C983" s="13"/>
      <c r="D983" s="13"/>
    </row>
    <row r="984" ht="15.75" customHeight="1">
      <c r="B984" s="8"/>
      <c r="C984" s="13"/>
      <c r="D984" s="13"/>
    </row>
    <row r="985" ht="15.75" customHeight="1">
      <c r="B985" s="8"/>
      <c r="C985" s="13"/>
      <c r="D985" s="13"/>
    </row>
    <row r="986" ht="15.75" customHeight="1">
      <c r="B986" s="8"/>
      <c r="C986" s="13"/>
      <c r="D986" s="13"/>
    </row>
    <row r="987" ht="15.75" customHeight="1">
      <c r="B987" s="8"/>
      <c r="C987" s="13"/>
      <c r="D987" s="13"/>
    </row>
    <row r="988" ht="15.75" customHeight="1">
      <c r="B988" s="8"/>
      <c r="C988" s="13"/>
      <c r="D988" s="13"/>
    </row>
    <row r="989" ht="15.75" customHeight="1">
      <c r="B989" s="8"/>
      <c r="C989" s="13"/>
      <c r="D989" s="13"/>
    </row>
    <row r="990" ht="15.75" customHeight="1">
      <c r="B990" s="8"/>
      <c r="C990" s="13"/>
      <c r="D990" s="13"/>
    </row>
    <row r="991" ht="15.75" customHeight="1">
      <c r="B991" s="8"/>
      <c r="C991" s="13"/>
      <c r="D991" s="13"/>
    </row>
    <row r="992" ht="15.75" customHeight="1">
      <c r="B992" s="8"/>
      <c r="C992" s="13"/>
      <c r="D992" s="13"/>
    </row>
    <row r="993" ht="15.75" customHeight="1">
      <c r="B993" s="8"/>
      <c r="C993" s="13"/>
      <c r="D993" s="13"/>
    </row>
    <row r="994" ht="15.75" customHeight="1">
      <c r="B994" s="8"/>
      <c r="C994" s="13"/>
      <c r="D994" s="13"/>
    </row>
    <row r="995" ht="15.75" customHeight="1">
      <c r="B995" s="8"/>
      <c r="C995" s="13"/>
      <c r="D995" s="13"/>
    </row>
    <row r="996" ht="15.75" customHeight="1">
      <c r="B996" s="8"/>
      <c r="C996" s="13"/>
      <c r="D996" s="13"/>
    </row>
    <row r="997" ht="15.75" customHeight="1">
      <c r="B997" s="8"/>
      <c r="C997" s="13"/>
      <c r="D997" s="13"/>
    </row>
    <row r="998" ht="15.75" customHeight="1">
      <c r="B998" s="8"/>
      <c r="C998" s="13"/>
      <c r="D998" s="13"/>
    </row>
    <row r="999" ht="15.75" customHeight="1">
      <c r="B999" s="8"/>
      <c r="C999" s="13"/>
      <c r="D999" s="13"/>
    </row>
    <row r="1000" ht="15.75" customHeight="1">
      <c r="B1000" s="8"/>
      <c r="C1000" s="13"/>
      <c r="D1000" s="13"/>
    </row>
  </sheetData>
  <printOptions/>
  <pageMargins bottom="1.0" footer="0.0" header="0.0" left="0.75" right="0.75" top="1.0"/>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44"/>
    <col customWidth="1" min="2" max="2" width="52.11"/>
    <col customWidth="1" min="3" max="3" width="23.78"/>
    <col customWidth="1" min="4" max="4" width="29.0"/>
    <col customWidth="1" min="5" max="5" width="44.11"/>
    <col customWidth="1" min="6" max="6" width="33.67"/>
    <col customWidth="1" min="7" max="7" width="18.67"/>
    <col customWidth="1" min="8" max="8" width="17.78"/>
    <col customWidth="1" min="9" max="9" width="32.33"/>
    <col customWidth="1" min="10" max="10" width="32.67"/>
    <col customWidth="1" min="11" max="11" width="30.11"/>
    <col customWidth="1" min="12" max="12" width="24.78"/>
    <col customWidth="1" min="13" max="13" width="18.67"/>
    <col customWidth="1" min="14" max="14" width="19.78"/>
    <col customWidth="1" min="15" max="26" width="11.0"/>
  </cols>
  <sheetData>
    <row r="1">
      <c r="A1" s="94" t="s">
        <v>485</v>
      </c>
    </row>
    <row r="2">
      <c r="A2" s="148"/>
      <c r="B2" s="149"/>
      <c r="C2" s="149"/>
      <c r="D2" s="149"/>
      <c r="E2" s="149"/>
      <c r="F2" s="149"/>
      <c r="G2" s="149"/>
      <c r="H2" s="149"/>
      <c r="I2" s="149"/>
      <c r="J2" s="41"/>
    </row>
    <row r="3">
      <c r="A3" s="150"/>
      <c r="B3" s="151" t="s">
        <v>486</v>
      </c>
      <c r="C3" s="152"/>
      <c r="D3" s="152"/>
      <c r="E3" s="153"/>
      <c r="F3" s="95"/>
      <c r="G3" s="95"/>
      <c r="H3" s="95"/>
      <c r="I3" s="95"/>
      <c r="J3" s="154"/>
    </row>
    <row r="4">
      <c r="A4" s="150"/>
      <c r="B4" s="155" t="s">
        <v>487</v>
      </c>
      <c r="C4" s="13"/>
      <c r="D4" s="13"/>
      <c r="E4" s="8"/>
      <c r="F4" s="95"/>
      <c r="G4" s="95"/>
      <c r="H4" s="95"/>
      <c r="I4" s="95"/>
      <c r="J4" s="154"/>
    </row>
    <row r="5">
      <c r="A5" s="150"/>
      <c r="B5" s="156" t="s">
        <v>488</v>
      </c>
      <c r="C5" s="157" t="s">
        <v>489</v>
      </c>
      <c r="D5" s="157"/>
      <c r="E5" s="158"/>
      <c r="F5" s="95"/>
      <c r="G5" s="95"/>
      <c r="H5" s="95"/>
      <c r="I5" s="95"/>
      <c r="J5" s="154"/>
    </row>
    <row r="6">
      <c r="A6" s="150"/>
      <c r="B6" s="95"/>
      <c r="C6" s="95"/>
      <c r="D6" s="95"/>
      <c r="E6" s="95"/>
      <c r="F6" s="95"/>
      <c r="G6" s="95"/>
      <c r="H6" s="95"/>
      <c r="I6" s="95"/>
      <c r="J6" s="154"/>
    </row>
    <row r="7">
      <c r="A7" s="150"/>
      <c r="B7" s="95"/>
      <c r="C7" s="70" t="s">
        <v>428</v>
      </c>
      <c r="D7" s="79" t="s">
        <v>429</v>
      </c>
      <c r="E7" s="79" t="s">
        <v>430</v>
      </c>
      <c r="F7" s="72" t="s">
        <v>430</v>
      </c>
      <c r="G7" s="95"/>
      <c r="H7" s="95"/>
      <c r="I7" s="95"/>
      <c r="J7" s="154"/>
    </row>
    <row r="8">
      <c r="A8" s="150"/>
      <c r="B8" s="29" t="s">
        <v>490</v>
      </c>
      <c r="C8" s="96" t="s">
        <v>432</v>
      </c>
      <c r="D8" s="96" t="s">
        <v>433</v>
      </c>
      <c r="E8" s="96" t="s">
        <v>434</v>
      </c>
      <c r="F8" s="97" t="s">
        <v>435</v>
      </c>
      <c r="G8" s="95"/>
      <c r="H8" s="95"/>
      <c r="I8" s="95"/>
      <c r="J8" s="154"/>
    </row>
    <row r="9">
      <c r="A9" s="150"/>
      <c r="B9" s="98" t="s">
        <v>436</v>
      </c>
      <c r="C9" s="13"/>
      <c r="D9" s="13"/>
      <c r="E9" s="13"/>
      <c r="F9" s="8"/>
      <c r="G9" s="95"/>
      <c r="H9" s="95"/>
      <c r="I9" s="95"/>
      <c r="J9" s="154"/>
    </row>
    <row r="10">
      <c r="A10" s="150"/>
      <c r="B10" s="99" t="s">
        <v>491</v>
      </c>
      <c r="C10" s="82">
        <f>F26</f>
        <v>35027.02703</v>
      </c>
      <c r="D10" s="82">
        <f>F26</f>
        <v>35027.02703</v>
      </c>
      <c r="E10" s="82">
        <f>F26</f>
        <v>35027.02703</v>
      </c>
      <c r="F10" s="100">
        <f>F26</f>
        <v>35027.02703</v>
      </c>
      <c r="G10" s="95"/>
      <c r="H10" s="95"/>
      <c r="I10" s="95"/>
      <c r="J10" s="154"/>
    </row>
    <row r="11">
      <c r="A11" s="150"/>
      <c r="B11" s="98" t="s">
        <v>438</v>
      </c>
      <c r="C11" s="82"/>
      <c r="D11" s="13"/>
      <c r="E11" s="13"/>
      <c r="F11" s="8"/>
      <c r="G11" s="95"/>
      <c r="H11" s="95"/>
      <c r="I11" s="95"/>
      <c r="J11" s="154"/>
    </row>
    <row r="12">
      <c r="A12" s="150"/>
      <c r="B12" s="99" t="s">
        <v>492</v>
      </c>
      <c r="C12" s="82">
        <f>C10</f>
        <v>35027.02703</v>
      </c>
      <c r="D12" s="101">
        <f>F29</f>
        <v>67415.04</v>
      </c>
      <c r="E12" s="101">
        <f>F29</f>
        <v>67415.04</v>
      </c>
      <c r="F12" s="102">
        <f>F29</f>
        <v>67415.04</v>
      </c>
      <c r="G12" s="95"/>
      <c r="H12" s="95"/>
      <c r="I12" s="95"/>
      <c r="J12" s="154"/>
    </row>
    <row r="13">
      <c r="A13" s="150"/>
      <c r="B13" s="98" t="s">
        <v>493</v>
      </c>
      <c r="C13" s="103">
        <f t="shared" ref="C13:F13" si="1">C12-C10</f>
        <v>0</v>
      </c>
      <c r="D13" s="103">
        <f t="shared" si="1"/>
        <v>32388.01297</v>
      </c>
      <c r="E13" s="103">
        <f t="shared" si="1"/>
        <v>32388.01297</v>
      </c>
      <c r="F13" s="104">
        <f t="shared" si="1"/>
        <v>32388.01297</v>
      </c>
      <c r="G13" s="95"/>
      <c r="H13" s="95"/>
      <c r="I13" s="95"/>
      <c r="J13" s="154"/>
    </row>
    <row r="14">
      <c r="A14" s="150"/>
      <c r="B14" s="99"/>
      <c r="C14" s="82"/>
      <c r="D14" s="101"/>
      <c r="E14" s="101"/>
      <c r="F14" s="102"/>
      <c r="G14" s="95"/>
      <c r="H14" s="95"/>
      <c r="I14" s="95"/>
      <c r="J14" s="154"/>
    </row>
    <row r="15">
      <c r="A15" s="150"/>
      <c r="B15" s="98" t="s">
        <v>494</v>
      </c>
      <c r="C15" s="13"/>
      <c r="D15" s="13"/>
      <c r="E15" s="13"/>
      <c r="F15" s="8"/>
      <c r="G15" s="95"/>
      <c r="H15" s="95"/>
      <c r="I15" s="95"/>
      <c r="J15" s="154"/>
    </row>
    <row r="16">
      <c r="A16" s="150"/>
      <c r="B16" s="99" t="s">
        <v>495</v>
      </c>
      <c r="C16" s="108">
        <v>0.0</v>
      </c>
      <c r="D16" s="108">
        <f>E32</f>
        <v>30000</v>
      </c>
      <c r="E16" s="108">
        <v>0.0</v>
      </c>
      <c r="F16" s="109">
        <v>0.0</v>
      </c>
      <c r="G16" s="95"/>
      <c r="H16" s="95"/>
      <c r="I16" s="95"/>
      <c r="J16" s="154"/>
    </row>
    <row r="17">
      <c r="A17" s="150"/>
      <c r="B17" s="99" t="s">
        <v>443</v>
      </c>
      <c r="C17" s="108">
        <v>0.0</v>
      </c>
      <c r="D17" s="108">
        <v>0.0</v>
      </c>
      <c r="E17" s="108">
        <f>F32</f>
        <v>6000</v>
      </c>
      <c r="F17" s="109">
        <f>F32</f>
        <v>6000</v>
      </c>
      <c r="G17" s="95"/>
      <c r="H17" s="95"/>
      <c r="I17" s="95"/>
      <c r="J17" s="154"/>
    </row>
    <row r="18">
      <c r="A18" s="150"/>
      <c r="B18" s="99" t="s">
        <v>444</v>
      </c>
      <c r="C18" s="108">
        <v>0.0</v>
      </c>
      <c r="D18" s="108">
        <f>C35</f>
        <v>3600</v>
      </c>
      <c r="E18" s="108">
        <f>C35</f>
        <v>3600</v>
      </c>
      <c r="F18" s="109">
        <f>C35</f>
        <v>3600</v>
      </c>
      <c r="G18" s="95"/>
      <c r="H18" s="95"/>
      <c r="I18" s="95"/>
      <c r="J18" s="154"/>
    </row>
    <row r="19">
      <c r="A19" s="150"/>
      <c r="B19" s="99" t="s">
        <v>445</v>
      </c>
      <c r="C19" s="108">
        <v>0.0</v>
      </c>
      <c r="D19" s="108">
        <f>F35</f>
        <v>8025.6</v>
      </c>
      <c r="E19" s="108">
        <f>F35</f>
        <v>8025.6</v>
      </c>
      <c r="F19" s="109">
        <f>F35</f>
        <v>8025.6</v>
      </c>
      <c r="G19" s="95"/>
      <c r="H19" s="95"/>
      <c r="I19" s="95"/>
      <c r="J19" s="154"/>
    </row>
    <row r="20">
      <c r="A20" s="150"/>
      <c r="B20" s="98" t="s">
        <v>446</v>
      </c>
      <c r="C20" s="110">
        <v>0.0</v>
      </c>
      <c r="D20" s="110">
        <f t="shared" ref="D20:F20" si="2">SUM(D16:D19)</f>
        <v>41625.6</v>
      </c>
      <c r="E20" s="110">
        <f t="shared" si="2"/>
        <v>17625.6</v>
      </c>
      <c r="F20" s="159">
        <f t="shared" si="2"/>
        <v>17625.6</v>
      </c>
      <c r="G20" s="95"/>
      <c r="H20" s="95"/>
      <c r="I20" s="95"/>
      <c r="J20" s="154"/>
    </row>
    <row r="21" ht="15.75" customHeight="1">
      <c r="A21" s="150"/>
      <c r="B21" s="99"/>
      <c r="C21" s="13"/>
      <c r="D21" s="13"/>
      <c r="E21" s="13"/>
      <c r="F21" s="8"/>
      <c r="G21" s="95"/>
      <c r="H21" s="95"/>
      <c r="I21" s="95"/>
      <c r="J21" s="154"/>
    </row>
    <row r="22" ht="22.5" customHeight="1">
      <c r="A22" s="150"/>
      <c r="B22" s="111" t="s">
        <v>447</v>
      </c>
      <c r="C22" s="112">
        <f>C13+C20</f>
        <v>0</v>
      </c>
      <c r="D22" s="112">
        <f t="shared" ref="D22:F22" si="3">D13-D20</f>
        <v>-9237.587027</v>
      </c>
      <c r="E22" s="112">
        <f t="shared" si="3"/>
        <v>14762.41297</v>
      </c>
      <c r="F22" s="113">
        <f t="shared" si="3"/>
        <v>14762.41297</v>
      </c>
      <c r="G22" s="95"/>
      <c r="H22" s="95"/>
      <c r="I22" s="95"/>
      <c r="J22" s="154"/>
    </row>
    <row r="23" ht="15.75" customHeight="1">
      <c r="A23" s="150"/>
      <c r="B23" s="95"/>
      <c r="C23" s="95"/>
      <c r="D23" s="95"/>
      <c r="E23" s="95"/>
      <c r="F23" s="95"/>
      <c r="G23" s="95"/>
      <c r="H23" s="95"/>
      <c r="I23" s="95"/>
      <c r="J23" s="154"/>
    </row>
    <row r="24" ht="15.75" customHeight="1">
      <c r="A24" s="150"/>
      <c r="B24" s="79" t="s">
        <v>496</v>
      </c>
      <c r="C24" s="95"/>
      <c r="D24" s="95"/>
      <c r="E24" s="95"/>
      <c r="F24" s="95"/>
      <c r="G24" s="95"/>
      <c r="H24" s="95"/>
      <c r="I24" s="95"/>
      <c r="J24" s="154"/>
    </row>
    <row r="25" ht="15.75" customHeight="1">
      <c r="A25" s="150"/>
      <c r="B25" s="114" t="s">
        <v>497</v>
      </c>
      <c r="C25" s="114" t="s">
        <v>449</v>
      </c>
      <c r="D25" s="114" t="s">
        <v>450</v>
      </c>
      <c r="E25" s="114" t="s">
        <v>451</v>
      </c>
      <c r="F25" s="114" t="s">
        <v>452</v>
      </c>
      <c r="G25" s="95"/>
      <c r="H25" s="95"/>
      <c r="I25" s="95"/>
      <c r="J25" s="154"/>
      <c r="N25" s="13"/>
    </row>
    <row r="26" ht="15.75" customHeight="1">
      <c r="A26" s="150"/>
      <c r="B26" s="95"/>
      <c r="C26" s="116">
        <v>3000.0</v>
      </c>
      <c r="D26" s="117">
        <f>36/37</f>
        <v>0.972972973</v>
      </c>
      <c r="E26" s="118">
        <f>D26*C26</f>
        <v>2918.918919</v>
      </c>
      <c r="F26" s="119">
        <f>E26*12</f>
        <v>35027.02703</v>
      </c>
      <c r="G26" s="95"/>
      <c r="H26" s="95"/>
      <c r="I26" s="95"/>
      <c r="J26" s="154"/>
      <c r="K26" s="13"/>
      <c r="L26" s="13"/>
      <c r="M26" s="13"/>
      <c r="N26" s="13"/>
      <c r="O26" s="13"/>
      <c r="P26" s="13"/>
      <c r="Q26" s="13"/>
    </row>
    <row r="27" ht="15.75" customHeight="1">
      <c r="A27" s="150"/>
      <c r="B27" s="95"/>
      <c r="C27" s="95"/>
      <c r="D27" s="120"/>
      <c r="E27" s="95"/>
      <c r="F27" s="95"/>
      <c r="G27" s="95"/>
      <c r="H27" s="95"/>
      <c r="I27" s="95"/>
      <c r="J27" s="154"/>
      <c r="K27" s="13"/>
      <c r="L27" s="13"/>
      <c r="M27" s="13"/>
      <c r="N27" s="13"/>
      <c r="O27" s="13"/>
      <c r="P27" s="13"/>
      <c r="Q27" s="13"/>
    </row>
    <row r="28" ht="15.75" customHeight="1">
      <c r="A28" s="150"/>
      <c r="B28" s="114" t="s">
        <v>498</v>
      </c>
      <c r="C28" s="114" t="s">
        <v>453</v>
      </c>
      <c r="D28" s="114" t="s">
        <v>454</v>
      </c>
      <c r="E28" s="114" t="s">
        <v>455</v>
      </c>
      <c r="F28" s="114" t="s">
        <v>456</v>
      </c>
      <c r="G28" s="95"/>
      <c r="H28" s="95"/>
      <c r="I28" s="95"/>
      <c r="J28" s="154"/>
      <c r="K28" s="13"/>
      <c r="L28" s="13"/>
      <c r="M28" s="13"/>
      <c r="N28" s="160"/>
      <c r="O28" s="13"/>
      <c r="P28" s="13"/>
      <c r="Q28" s="13"/>
    </row>
    <row r="29" ht="15.75" customHeight="1">
      <c r="A29" s="150"/>
      <c r="B29" s="95"/>
      <c r="C29" s="123">
        <v>400.0</v>
      </c>
      <c r="D29" s="124">
        <v>0.66</v>
      </c>
      <c r="E29" s="125">
        <f>D29*C32*C29*(1-D32)</f>
        <v>5617.92</v>
      </c>
      <c r="F29" s="126">
        <f>E29*12</f>
        <v>67415.04</v>
      </c>
      <c r="G29" s="121"/>
      <c r="H29" s="129"/>
      <c r="I29" s="161"/>
      <c r="J29" s="162"/>
      <c r="K29" s="101"/>
      <c r="L29" s="82"/>
      <c r="M29" s="163"/>
      <c r="N29" s="164"/>
      <c r="O29" s="13"/>
      <c r="P29" s="13"/>
      <c r="Q29" s="13"/>
    </row>
    <row r="30" ht="15.75" customHeight="1">
      <c r="A30" s="150"/>
      <c r="B30" s="95"/>
      <c r="C30" s="128"/>
      <c r="D30" s="129"/>
      <c r="E30" s="128"/>
      <c r="F30" s="128"/>
      <c r="G30" s="121"/>
      <c r="H30" s="129"/>
      <c r="I30" s="161"/>
      <c r="J30" s="162"/>
      <c r="K30" s="101"/>
      <c r="L30" s="82"/>
      <c r="M30" s="160"/>
      <c r="N30" s="165"/>
      <c r="O30" s="13"/>
      <c r="P30" s="13"/>
      <c r="Q30" s="13"/>
    </row>
    <row r="31" ht="15.75" customHeight="1">
      <c r="A31" s="150"/>
      <c r="B31" s="95"/>
      <c r="C31" s="130" t="s">
        <v>459</v>
      </c>
      <c r="D31" s="131" t="s">
        <v>460</v>
      </c>
      <c r="E31" s="131" t="s">
        <v>499</v>
      </c>
      <c r="F31" s="130" t="s">
        <v>500</v>
      </c>
      <c r="G31" s="95"/>
      <c r="H31" s="95"/>
      <c r="I31" s="95"/>
      <c r="J31" s="166"/>
      <c r="K31" s="101"/>
      <c r="L31" s="82"/>
      <c r="M31" s="160"/>
      <c r="N31" s="165"/>
      <c r="O31" s="13"/>
      <c r="P31" s="13"/>
      <c r="Q31" s="13"/>
    </row>
    <row r="32" ht="15.75" customHeight="1">
      <c r="A32" s="150"/>
      <c r="B32" s="167" t="s">
        <v>501</v>
      </c>
      <c r="C32" s="168">
        <v>30.4</v>
      </c>
      <c r="D32" s="169">
        <v>0.3</v>
      </c>
      <c r="E32" s="134">
        <v>30000.0</v>
      </c>
      <c r="F32" s="135">
        <v>6000.0</v>
      </c>
      <c r="G32" s="128"/>
      <c r="H32" s="161"/>
      <c r="I32" s="121"/>
      <c r="J32" s="170"/>
      <c r="K32" s="101"/>
      <c r="L32" s="82"/>
      <c r="M32" s="160"/>
      <c r="N32" s="165"/>
      <c r="O32" s="13"/>
      <c r="P32" s="13"/>
      <c r="Q32" s="13"/>
    </row>
    <row r="33" ht="15.75" customHeight="1">
      <c r="A33" s="150"/>
      <c r="B33" s="171" t="s">
        <v>469</v>
      </c>
      <c r="C33" s="128"/>
      <c r="D33" s="129"/>
      <c r="E33" s="128"/>
      <c r="F33" s="128"/>
      <c r="G33" s="121"/>
      <c r="H33" s="129"/>
      <c r="I33" s="161"/>
      <c r="J33" s="162"/>
      <c r="K33" s="101"/>
      <c r="L33" s="82"/>
      <c r="M33" s="160"/>
      <c r="N33" s="165"/>
      <c r="O33" s="13"/>
      <c r="P33" s="13"/>
      <c r="Q33" s="13"/>
    </row>
    <row r="34" ht="15.75" customHeight="1">
      <c r="A34" s="150"/>
      <c r="B34" s="172" t="s">
        <v>502</v>
      </c>
      <c r="C34" s="130" t="s">
        <v>463</v>
      </c>
      <c r="D34" s="131" t="s">
        <v>464</v>
      </c>
      <c r="E34" s="131" t="s">
        <v>465</v>
      </c>
      <c r="F34" s="136" t="s">
        <v>466</v>
      </c>
      <c r="G34" s="121"/>
      <c r="H34" s="129"/>
      <c r="I34" s="161"/>
      <c r="J34" s="162"/>
      <c r="K34" s="101"/>
      <c r="L34" s="82"/>
      <c r="M34" s="160"/>
      <c r="N34" s="165"/>
      <c r="O34" s="13"/>
      <c r="P34" s="13"/>
      <c r="Q34" s="13"/>
    </row>
    <row r="35" ht="15.75" customHeight="1">
      <c r="A35" s="150"/>
      <c r="B35" s="95"/>
      <c r="C35" s="137">
        <v>3600.0</v>
      </c>
      <c r="D35" s="138">
        <v>100.0</v>
      </c>
      <c r="E35" s="139">
        <f>D29*C32*12/3</f>
        <v>80.256</v>
      </c>
      <c r="F35" s="140">
        <f>D35*E35</f>
        <v>8025.6</v>
      </c>
      <c r="G35" s="121"/>
      <c r="H35" s="129"/>
      <c r="I35" s="161"/>
      <c r="J35" s="162"/>
      <c r="K35" s="101"/>
      <c r="L35" s="82"/>
      <c r="M35" s="160"/>
      <c r="N35" s="165"/>
    </row>
    <row r="36" ht="15.75" customHeight="1">
      <c r="A36" s="150"/>
      <c r="B36" s="95"/>
      <c r="C36" s="128"/>
      <c r="D36" s="129"/>
      <c r="E36" s="128"/>
      <c r="F36" s="128"/>
      <c r="G36" s="121"/>
      <c r="H36" s="129"/>
      <c r="I36" s="161"/>
      <c r="J36" s="162"/>
      <c r="K36" s="101"/>
      <c r="L36" s="82"/>
      <c r="M36" s="160"/>
      <c r="N36" s="165"/>
    </row>
    <row r="37" ht="15.75" customHeight="1">
      <c r="A37" s="150"/>
      <c r="B37" s="95"/>
      <c r="C37" s="95"/>
      <c r="D37" s="95"/>
      <c r="E37" s="128"/>
      <c r="F37" s="128"/>
      <c r="G37" s="121"/>
      <c r="H37" s="129"/>
      <c r="I37" s="161"/>
      <c r="J37" s="162"/>
      <c r="K37" s="101"/>
      <c r="L37" s="82"/>
      <c r="M37" s="160"/>
      <c r="N37" s="165"/>
    </row>
    <row r="38" ht="15.75" customHeight="1">
      <c r="A38" s="150"/>
      <c r="B38" s="95"/>
      <c r="C38" s="95"/>
      <c r="D38" s="95"/>
      <c r="E38" s="128"/>
      <c r="F38" s="128"/>
      <c r="G38" s="121"/>
      <c r="H38" s="129"/>
      <c r="I38" s="161"/>
      <c r="J38" s="162"/>
      <c r="K38" s="101"/>
      <c r="L38" s="82"/>
      <c r="M38" s="160"/>
      <c r="N38" s="165"/>
    </row>
    <row r="39" ht="15.75" customHeight="1">
      <c r="A39" s="150"/>
      <c r="B39" s="79" t="s">
        <v>503</v>
      </c>
      <c r="C39" s="95"/>
      <c r="D39" s="95"/>
      <c r="E39" s="128"/>
      <c r="F39" s="128"/>
      <c r="G39" s="121"/>
      <c r="H39" s="129"/>
      <c r="I39" s="161"/>
      <c r="J39" s="162"/>
      <c r="K39" s="101"/>
      <c r="L39" s="82"/>
      <c r="M39" s="160"/>
      <c r="N39" s="165"/>
    </row>
    <row r="40" ht="15.75" customHeight="1">
      <c r="A40" s="150"/>
      <c r="B40" s="114" t="s">
        <v>504</v>
      </c>
      <c r="C40" s="151" t="s">
        <v>505</v>
      </c>
      <c r="D40" s="152"/>
      <c r="E40" s="152"/>
      <c r="F40" s="152"/>
      <c r="G40" s="153"/>
      <c r="H40" s="95"/>
      <c r="I40" s="95"/>
      <c r="J40" s="154"/>
    </row>
    <row r="41" ht="15.75" customHeight="1">
      <c r="A41" s="150"/>
      <c r="B41" s="95"/>
      <c r="C41" s="111" t="s">
        <v>506</v>
      </c>
      <c r="D41" s="157"/>
      <c r="E41" s="157"/>
      <c r="F41" s="157"/>
      <c r="G41" s="158"/>
      <c r="H41" s="95"/>
      <c r="I41" s="95"/>
      <c r="J41" s="154"/>
    </row>
    <row r="42" ht="15.75" customHeight="1">
      <c r="A42" s="150"/>
      <c r="B42" s="95"/>
      <c r="C42" s="95"/>
      <c r="D42" s="95"/>
      <c r="E42" s="95"/>
      <c r="F42" s="95"/>
      <c r="G42" s="95"/>
      <c r="H42" s="95"/>
      <c r="I42" s="95"/>
      <c r="J42" s="154"/>
    </row>
    <row r="43" ht="15.75" customHeight="1">
      <c r="A43" s="150"/>
      <c r="B43" s="114" t="s">
        <v>507</v>
      </c>
      <c r="C43" s="151" t="s">
        <v>508</v>
      </c>
      <c r="D43" s="152"/>
      <c r="E43" s="152"/>
      <c r="F43" s="152"/>
      <c r="G43" s="152"/>
      <c r="H43" s="152"/>
      <c r="I43" s="153"/>
      <c r="J43" s="154"/>
    </row>
    <row r="44" ht="15.75" customHeight="1">
      <c r="A44" s="150"/>
      <c r="B44" s="95"/>
      <c r="C44" s="99" t="s">
        <v>509</v>
      </c>
      <c r="D44" s="13"/>
      <c r="E44" s="13"/>
      <c r="F44" s="13"/>
      <c r="G44" s="13"/>
      <c r="H44" s="13"/>
      <c r="I44" s="8"/>
      <c r="J44" s="154"/>
    </row>
    <row r="45" ht="15.75" customHeight="1">
      <c r="A45" s="150"/>
      <c r="B45" s="95"/>
      <c r="C45" s="111" t="s">
        <v>510</v>
      </c>
      <c r="D45" s="157"/>
      <c r="E45" s="157"/>
      <c r="F45" s="157"/>
      <c r="G45" s="157"/>
      <c r="H45" s="157"/>
      <c r="I45" s="158"/>
      <c r="J45" s="154"/>
    </row>
    <row r="46" ht="15.75" customHeight="1">
      <c r="A46" s="150"/>
      <c r="B46" s="95"/>
      <c r="C46" s="95"/>
      <c r="D46" s="95"/>
      <c r="E46" s="95"/>
      <c r="F46" s="95"/>
      <c r="G46" s="95"/>
      <c r="H46" s="95"/>
      <c r="I46" s="95"/>
      <c r="J46" s="154"/>
    </row>
    <row r="47" ht="15.75" customHeight="1">
      <c r="A47" s="150"/>
      <c r="B47" s="173" t="s">
        <v>511</v>
      </c>
      <c r="C47" s="22"/>
      <c r="D47" s="22"/>
      <c r="E47" s="68"/>
      <c r="F47" s="95"/>
      <c r="G47" s="95"/>
      <c r="H47" s="95"/>
      <c r="I47" s="95"/>
      <c r="J47" s="154"/>
    </row>
    <row r="48" ht="15.75" customHeight="1">
      <c r="A48" s="150"/>
      <c r="B48" s="95"/>
      <c r="C48" s="173" t="s">
        <v>512</v>
      </c>
      <c r="D48" s="22"/>
      <c r="E48" s="22"/>
      <c r="F48" s="22"/>
      <c r="G48" s="22"/>
      <c r="H48" s="22"/>
      <c r="I48" s="68"/>
      <c r="J48" s="154"/>
    </row>
    <row r="49" ht="15.75" customHeight="1">
      <c r="A49" s="150"/>
      <c r="B49" s="95"/>
      <c r="C49" s="95"/>
      <c r="D49" s="95"/>
      <c r="E49" s="95"/>
      <c r="F49" s="95"/>
      <c r="G49" s="95"/>
      <c r="H49" s="95"/>
      <c r="I49" s="95"/>
      <c r="J49" s="154"/>
    </row>
    <row r="50" ht="15.75" customHeight="1">
      <c r="A50" s="150"/>
      <c r="B50" s="173" t="s">
        <v>513</v>
      </c>
      <c r="C50" s="22"/>
      <c r="D50" s="68"/>
      <c r="E50" s="95"/>
      <c r="F50" s="95"/>
      <c r="G50" s="95"/>
      <c r="H50" s="95"/>
      <c r="I50" s="95"/>
      <c r="J50" s="154"/>
    </row>
    <row r="51" ht="15.75" customHeight="1">
      <c r="A51" s="150"/>
      <c r="B51" s="95"/>
      <c r="C51" s="174" t="s">
        <v>514</v>
      </c>
      <c r="D51" s="22"/>
      <c r="E51" s="22"/>
      <c r="F51" s="22"/>
      <c r="G51" s="22"/>
      <c r="H51" s="68"/>
      <c r="I51" s="95"/>
      <c r="J51" s="154"/>
    </row>
    <row r="52" ht="15.75" customHeight="1">
      <c r="A52" s="150"/>
      <c r="B52" s="95"/>
      <c r="C52" s="95"/>
      <c r="D52" s="95"/>
      <c r="E52" s="95"/>
      <c r="F52" s="95"/>
      <c r="G52" s="95"/>
      <c r="H52" s="95"/>
      <c r="I52" s="95"/>
      <c r="J52" s="154"/>
    </row>
    <row r="53" ht="15.75" customHeight="1">
      <c r="A53" s="150"/>
      <c r="B53" s="173" t="s">
        <v>515</v>
      </c>
      <c r="C53" s="22"/>
      <c r="D53" s="22"/>
      <c r="E53" s="22"/>
      <c r="F53" s="68"/>
      <c r="G53" s="95"/>
      <c r="H53" s="95"/>
      <c r="I53" s="95"/>
      <c r="J53" s="154"/>
    </row>
    <row r="54" ht="15.75" customHeight="1">
      <c r="A54" s="150"/>
      <c r="B54" s="95"/>
      <c r="C54" s="95"/>
      <c r="D54" s="95"/>
      <c r="E54" s="95"/>
      <c r="F54" s="95"/>
      <c r="G54" s="95"/>
      <c r="H54" s="95"/>
      <c r="I54" s="95"/>
      <c r="J54" s="154"/>
    </row>
    <row r="55" ht="15.75" customHeight="1">
      <c r="A55" s="150"/>
      <c r="B55" s="173" t="s">
        <v>516</v>
      </c>
      <c r="C55" s="22"/>
      <c r="D55" s="22"/>
      <c r="E55" s="22"/>
      <c r="F55" s="22"/>
      <c r="G55" s="68"/>
      <c r="H55" s="95"/>
      <c r="I55" s="95"/>
      <c r="J55" s="154"/>
    </row>
    <row r="56" ht="15.75" customHeight="1">
      <c r="A56" s="150"/>
      <c r="B56" s="95"/>
      <c r="C56" s="151" t="s">
        <v>517</v>
      </c>
      <c r="D56" s="152"/>
      <c r="E56" s="152"/>
      <c r="F56" s="152"/>
      <c r="G56" s="152"/>
      <c r="H56" s="152"/>
      <c r="I56" s="153"/>
      <c r="J56" s="154"/>
    </row>
    <row r="57" ht="15.75" customHeight="1">
      <c r="A57" s="150"/>
      <c r="B57" s="95"/>
      <c r="C57" s="99" t="s">
        <v>518</v>
      </c>
      <c r="D57" s="13"/>
      <c r="E57" s="13"/>
      <c r="F57" s="13"/>
      <c r="G57" s="13"/>
      <c r="H57" s="13"/>
      <c r="I57" s="8"/>
      <c r="J57" s="154"/>
    </row>
    <row r="58" ht="15.75" customHeight="1">
      <c r="A58" s="150"/>
      <c r="B58" s="95"/>
      <c r="C58" s="99" t="s">
        <v>519</v>
      </c>
      <c r="D58" s="13"/>
      <c r="E58" s="13"/>
      <c r="F58" s="13"/>
      <c r="G58" s="13"/>
      <c r="H58" s="13"/>
      <c r="I58" s="8"/>
      <c r="J58" s="154"/>
    </row>
    <row r="59" ht="15.75" customHeight="1">
      <c r="A59" s="150"/>
      <c r="B59" s="95"/>
      <c r="C59" s="111" t="s">
        <v>520</v>
      </c>
      <c r="D59" s="157"/>
      <c r="E59" s="157"/>
      <c r="F59" s="157"/>
      <c r="G59" s="157"/>
      <c r="H59" s="157"/>
      <c r="I59" s="158"/>
      <c r="J59" s="154"/>
    </row>
    <row r="60" ht="15.75" customHeight="1">
      <c r="A60" s="150"/>
      <c r="B60" s="95"/>
      <c r="C60" s="95"/>
      <c r="D60" s="95"/>
      <c r="E60" s="95"/>
      <c r="F60" s="95"/>
      <c r="G60" s="95"/>
      <c r="H60" s="95"/>
      <c r="I60" s="95"/>
      <c r="J60" s="154"/>
    </row>
    <row r="61" ht="15.75" customHeight="1">
      <c r="A61" s="150"/>
      <c r="B61" s="95"/>
      <c r="C61" s="95"/>
      <c r="D61" s="95"/>
      <c r="E61" s="95"/>
      <c r="F61" s="95"/>
      <c r="G61" s="95"/>
      <c r="H61" s="95"/>
      <c r="I61" s="95"/>
      <c r="J61" s="154"/>
    </row>
    <row r="62" ht="15.75" customHeight="1">
      <c r="A62" s="150"/>
      <c r="B62" s="173" t="s">
        <v>521</v>
      </c>
      <c r="C62" s="22" t="s">
        <v>522</v>
      </c>
      <c r="D62" s="22"/>
      <c r="E62" s="22"/>
      <c r="F62" s="22"/>
      <c r="G62" s="68"/>
      <c r="H62" s="95"/>
      <c r="I62" s="95"/>
      <c r="J62" s="154"/>
    </row>
    <row r="63" ht="15.75" customHeight="1">
      <c r="A63" s="150"/>
      <c r="B63" s="95"/>
      <c r="C63" s="95"/>
      <c r="D63" s="95"/>
      <c r="E63" s="95"/>
      <c r="F63" s="95"/>
      <c r="G63" s="95"/>
      <c r="H63" s="95"/>
      <c r="I63" s="95"/>
      <c r="J63" s="154"/>
    </row>
    <row r="64" ht="15.75" customHeight="1">
      <c r="A64" s="175"/>
      <c r="B64" s="50"/>
      <c r="C64" s="50"/>
      <c r="D64" s="50"/>
      <c r="E64" s="50"/>
      <c r="F64" s="50"/>
      <c r="G64" s="50"/>
      <c r="H64" s="50"/>
      <c r="I64" s="50"/>
      <c r="J64" s="54"/>
    </row>
    <row r="65" ht="15.75" customHeight="1"/>
    <row r="66" ht="15.75" customHeight="1"/>
    <row r="67" ht="15.75" customHeight="1">
      <c r="B67" s="79" t="s">
        <v>468</v>
      </c>
      <c r="C67" s="13"/>
    </row>
    <row r="68" ht="15.75" customHeight="1">
      <c r="B68" s="141" t="s">
        <v>469</v>
      </c>
      <c r="C68" s="176"/>
    </row>
    <row r="69" ht="15.75" customHeight="1">
      <c r="B69" s="142" t="s">
        <v>470</v>
      </c>
      <c r="C69" s="177"/>
    </row>
    <row r="70" ht="15.75" customHeight="1">
      <c r="C70" s="178"/>
    </row>
    <row r="71" ht="15.75" customHeight="1">
      <c r="B71" s="114" t="s">
        <v>523</v>
      </c>
      <c r="C71" s="178"/>
    </row>
    <row r="72" ht="15.75" customHeight="1">
      <c r="B72" s="13"/>
      <c r="C72" s="178"/>
    </row>
    <row r="73" ht="15.75" customHeight="1">
      <c r="A73" s="1"/>
      <c r="B73" s="151" t="s">
        <v>524</v>
      </c>
      <c r="C73" s="152"/>
      <c r="D73" s="152"/>
      <c r="E73" s="152"/>
      <c r="F73" s="153"/>
    </row>
    <row r="74" ht="15.75" customHeight="1">
      <c r="B74" s="99" t="s">
        <v>525</v>
      </c>
      <c r="C74" s="13"/>
      <c r="D74" s="13"/>
      <c r="E74" s="13"/>
      <c r="F74" s="8"/>
    </row>
    <row r="75" ht="15.75" customHeight="1">
      <c r="B75" s="99" t="s">
        <v>526</v>
      </c>
      <c r="C75" s="13"/>
      <c r="D75" s="13"/>
      <c r="E75" s="13"/>
      <c r="F75" s="8"/>
    </row>
    <row r="76" ht="15.75" customHeight="1">
      <c r="B76" s="111"/>
      <c r="C76" s="157"/>
      <c r="D76" s="157"/>
      <c r="E76" s="157"/>
      <c r="F76" s="158"/>
    </row>
    <row r="77" ht="15.75" customHeight="1"/>
    <row r="78" ht="15.75" customHeight="1">
      <c r="B78" s="1" t="s">
        <v>471</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11"/>
    <col customWidth="1" min="2" max="2" width="10.56"/>
    <col customWidth="1" min="3" max="3" width="38.44"/>
    <col customWidth="1" min="4" max="4" width="26.11"/>
    <col customWidth="1" min="5" max="5" width="33.78"/>
    <col customWidth="1" min="6" max="6" width="18.11"/>
    <col customWidth="1" min="7" max="7" width="39.11"/>
    <col customWidth="1" min="8" max="8" width="21.44"/>
    <col customWidth="1" min="9" max="9" width="25.67"/>
    <col customWidth="1" min="10" max="10" width="28.0"/>
    <col customWidth="1" min="11" max="11" width="27.78"/>
    <col customWidth="1" min="12" max="12" width="18.44"/>
    <col customWidth="1" min="13" max="13" width="27.67"/>
    <col customWidth="1" min="14" max="14" width="62.33"/>
    <col customWidth="1" min="15" max="15" width="35.33"/>
    <col customWidth="1" min="16" max="16" width="52.67"/>
    <col customWidth="1" min="17" max="17" width="74.33"/>
    <col customWidth="1" min="18" max="18" width="77.33"/>
    <col customWidth="1" min="19" max="19" width="64.33"/>
    <col customWidth="1" min="20" max="20" width="56.11"/>
    <col customWidth="1" min="21" max="26" width="10.56"/>
  </cols>
  <sheetData>
    <row r="1">
      <c r="B1" s="1" t="s">
        <v>0</v>
      </c>
      <c r="C1" s="3" t="s">
        <v>2</v>
      </c>
      <c r="D1" s="4" t="s">
        <v>3</v>
      </c>
      <c r="E1" s="5" t="s">
        <v>4</v>
      </c>
      <c r="G1" s="6"/>
      <c r="K1" s="7" t="s">
        <v>5</v>
      </c>
      <c r="N1" s="1" t="s">
        <v>6</v>
      </c>
      <c r="O1" s="8" t="s">
        <v>7</v>
      </c>
      <c r="P1" s="9" t="s">
        <v>8</v>
      </c>
      <c r="Q1" s="10" t="s">
        <v>9</v>
      </c>
      <c r="R1" s="10" t="s">
        <v>10</v>
      </c>
      <c r="S1" s="9" t="s">
        <v>11</v>
      </c>
      <c r="T1" s="11">
        <v>0.3</v>
      </c>
    </row>
    <row r="2">
      <c r="E2" s="1" t="s">
        <v>12</v>
      </c>
      <c r="F2" s="1">
        <v>0.973</v>
      </c>
      <c r="G2" s="12" t="s">
        <v>13</v>
      </c>
      <c r="H2" s="1" t="s">
        <v>14</v>
      </c>
      <c r="K2" s="7">
        <f>0.9-0.1</f>
        <v>0.8</v>
      </c>
      <c r="N2" s="13" t="s">
        <v>15</v>
      </c>
      <c r="O2" s="8" t="s">
        <v>16</v>
      </c>
      <c r="Q2" s="14">
        <v>-0.792</v>
      </c>
      <c r="R2" s="14">
        <v>0.851</v>
      </c>
      <c r="S2" s="16" t="s">
        <v>18</v>
      </c>
      <c r="T2" s="17" t="s">
        <v>19</v>
      </c>
    </row>
    <row r="3">
      <c r="A3" s="18" t="s">
        <v>20</v>
      </c>
      <c r="B3" s="18" t="s">
        <v>21</v>
      </c>
      <c r="C3" s="18" t="s">
        <v>22</v>
      </c>
      <c r="D3" s="18" t="s">
        <v>23</v>
      </c>
      <c r="E3" s="18" t="s">
        <v>24</v>
      </c>
      <c r="F3" s="18" t="s">
        <v>25</v>
      </c>
      <c r="G3" s="4" t="s">
        <v>26</v>
      </c>
      <c r="H3" s="18" t="s">
        <v>27</v>
      </c>
      <c r="I3" s="18" t="s">
        <v>28</v>
      </c>
      <c r="J3" s="18" t="s">
        <v>29</v>
      </c>
      <c r="K3" s="19" t="s">
        <v>30</v>
      </c>
      <c r="L3" s="5" t="s">
        <v>31</v>
      </c>
      <c r="M3" s="5" t="s">
        <v>32</v>
      </c>
      <c r="N3" s="4" t="s">
        <v>33</v>
      </c>
      <c r="O3" s="3" t="s">
        <v>28</v>
      </c>
      <c r="P3" s="20" t="s">
        <v>34</v>
      </c>
      <c r="Q3" s="20" t="s">
        <v>37</v>
      </c>
      <c r="R3" s="20" t="s">
        <v>38</v>
      </c>
      <c r="S3" s="20" t="s">
        <v>39</v>
      </c>
      <c r="T3" s="21" t="s">
        <v>40</v>
      </c>
      <c r="U3" s="22"/>
      <c r="V3" s="22"/>
      <c r="W3" s="22"/>
      <c r="X3" s="22"/>
      <c r="Y3" s="22"/>
      <c r="Z3" s="22"/>
    </row>
    <row r="4">
      <c r="A4" s="23" t="s">
        <v>41</v>
      </c>
      <c r="B4" s="23" t="s">
        <v>42</v>
      </c>
      <c r="C4" s="23" t="s">
        <v>43</v>
      </c>
      <c r="D4" s="24">
        <v>2.0</v>
      </c>
      <c r="E4" s="24">
        <v>1060.0</v>
      </c>
      <c r="F4" s="24">
        <f t="shared" ref="F4:F247" si="1">0.973</f>
        <v>0.973</v>
      </c>
      <c r="G4" s="6">
        <f t="shared" ref="G4:G247" si="2">E4*12*F4</f>
        <v>12376.56</v>
      </c>
      <c r="H4" s="24">
        <v>148.0</v>
      </c>
      <c r="I4" s="24">
        <v>0.1616</v>
      </c>
      <c r="J4" s="24">
        <v>114.0</v>
      </c>
      <c r="K4" s="24">
        <v>153.0</v>
      </c>
      <c r="L4" s="1">
        <f t="shared" ref="L4:L247" si="3">K4-J4</f>
        <v>39</v>
      </c>
      <c r="M4" s="1">
        <f t="shared" ref="M4:M247" si="4">H4-J4</f>
        <v>34</v>
      </c>
      <c r="N4" s="1">
        <f t="shared" ref="N4:N247" si="5">M4/L4*0.8+0.1</f>
        <v>0.7974358974</v>
      </c>
      <c r="O4" s="24">
        <v>0.1616</v>
      </c>
      <c r="P4" s="25">
        <v>100.0</v>
      </c>
      <c r="Q4" s="26">
        <f t="shared" ref="Q4:Q247" si="6">(P4-J4)/L4*0.8+0.1</f>
        <v>-0.1871794872</v>
      </c>
      <c r="R4" s="1">
        <f t="shared" ref="R4:R248" si="7">-0.792*Q4+0.851</f>
        <v>0.9992461538</v>
      </c>
      <c r="S4" s="25">
        <f t="shared" ref="S4:S6" si="8">365*Q4*R4</f>
        <v>-68.26900966</v>
      </c>
      <c r="T4" s="8"/>
    </row>
    <row r="5">
      <c r="A5" s="23" t="s">
        <v>44</v>
      </c>
      <c r="B5" s="23" t="s">
        <v>45</v>
      </c>
      <c r="C5" s="23" t="s">
        <v>43</v>
      </c>
      <c r="D5" s="24">
        <v>2.0</v>
      </c>
      <c r="E5" s="24">
        <v>1200.0</v>
      </c>
      <c r="F5" s="24">
        <f t="shared" si="1"/>
        <v>0.973</v>
      </c>
      <c r="G5" s="6">
        <f t="shared" si="2"/>
        <v>14011.2</v>
      </c>
      <c r="H5" s="24">
        <v>133.0</v>
      </c>
      <c r="I5" s="24">
        <v>0.3479</v>
      </c>
      <c r="J5" s="24">
        <v>111.0</v>
      </c>
      <c r="K5" s="24">
        <v>149.0</v>
      </c>
      <c r="L5" s="1">
        <f t="shared" si="3"/>
        <v>38</v>
      </c>
      <c r="M5" s="1">
        <f t="shared" si="4"/>
        <v>22</v>
      </c>
      <c r="N5" s="1">
        <f t="shared" si="5"/>
        <v>0.5631578947</v>
      </c>
      <c r="O5" s="24">
        <v>0.3479</v>
      </c>
      <c r="P5" s="25">
        <v>100.0</v>
      </c>
      <c r="Q5" s="26">
        <f t="shared" si="6"/>
        <v>-0.1315789474</v>
      </c>
      <c r="R5" s="1">
        <f t="shared" si="7"/>
        <v>0.9552105263</v>
      </c>
      <c r="S5" s="25">
        <f t="shared" si="8"/>
        <v>-45.87524238</v>
      </c>
      <c r="T5" s="8"/>
    </row>
    <row r="6">
      <c r="A6" s="23" t="s">
        <v>46</v>
      </c>
      <c r="B6" s="23" t="s">
        <v>47</v>
      </c>
      <c r="C6" s="23" t="s">
        <v>43</v>
      </c>
      <c r="D6" s="24">
        <v>1.0</v>
      </c>
      <c r="E6" s="24">
        <v>3300.0</v>
      </c>
      <c r="F6" s="24">
        <f t="shared" si="1"/>
        <v>0.973</v>
      </c>
      <c r="G6" s="6">
        <f t="shared" si="2"/>
        <v>38530.8</v>
      </c>
      <c r="H6" s="24">
        <v>372.0</v>
      </c>
      <c r="I6" s="24">
        <v>0.3973</v>
      </c>
      <c r="J6" s="24">
        <v>108.0</v>
      </c>
      <c r="K6" s="24">
        <v>610.0</v>
      </c>
      <c r="L6" s="1">
        <f t="shared" si="3"/>
        <v>502</v>
      </c>
      <c r="M6" s="1">
        <f t="shared" si="4"/>
        <v>264</v>
      </c>
      <c r="N6" s="1">
        <f t="shared" si="5"/>
        <v>0.5207171315</v>
      </c>
      <c r="O6" s="24">
        <v>0.3973</v>
      </c>
      <c r="P6" s="25">
        <v>100.0</v>
      </c>
      <c r="Q6" s="26">
        <f t="shared" si="6"/>
        <v>0.08725099602</v>
      </c>
      <c r="R6" s="1">
        <f t="shared" si="7"/>
        <v>0.7818972112</v>
      </c>
      <c r="S6" s="25">
        <f t="shared" si="8"/>
        <v>24.90077832</v>
      </c>
      <c r="T6" s="8"/>
    </row>
    <row r="7">
      <c r="A7" s="23" t="s">
        <v>48</v>
      </c>
      <c r="B7" s="23" t="s">
        <v>49</v>
      </c>
      <c r="C7" s="23" t="s">
        <v>43</v>
      </c>
      <c r="D7" s="24">
        <v>1.0</v>
      </c>
      <c r="E7" s="24">
        <v>1400.0</v>
      </c>
      <c r="F7" s="24">
        <f t="shared" si="1"/>
        <v>0.973</v>
      </c>
      <c r="G7" s="6">
        <f t="shared" si="2"/>
        <v>16346.4</v>
      </c>
      <c r="H7" s="24">
        <v>302.0</v>
      </c>
      <c r="I7" s="24">
        <v>0.3644</v>
      </c>
      <c r="J7" s="24">
        <v>178.0</v>
      </c>
      <c r="K7" s="24">
        <v>533.0</v>
      </c>
      <c r="L7" s="1">
        <f t="shared" si="3"/>
        <v>355</v>
      </c>
      <c r="M7" s="1">
        <f t="shared" si="4"/>
        <v>124</v>
      </c>
      <c r="N7" s="1">
        <f t="shared" si="5"/>
        <v>0.3794366197</v>
      </c>
      <c r="O7" s="24">
        <v>0.3644</v>
      </c>
      <c r="P7" s="25">
        <v>100.0</v>
      </c>
      <c r="Q7" s="26">
        <f t="shared" si="6"/>
        <v>-0.07577464789</v>
      </c>
      <c r="R7" s="1">
        <f t="shared" si="7"/>
        <v>0.9110135211</v>
      </c>
      <c r="T7" s="8"/>
    </row>
    <row r="8">
      <c r="A8" s="23" t="s">
        <v>50</v>
      </c>
      <c r="B8" s="23" t="s">
        <v>49</v>
      </c>
      <c r="C8" s="23" t="s">
        <v>43</v>
      </c>
      <c r="D8" s="24">
        <v>2.0</v>
      </c>
      <c r="E8" s="24">
        <v>2000.0</v>
      </c>
      <c r="F8" s="24">
        <f t="shared" si="1"/>
        <v>0.973</v>
      </c>
      <c r="G8" s="6">
        <f t="shared" si="2"/>
        <v>23352</v>
      </c>
      <c r="H8" s="24">
        <v>429.0</v>
      </c>
      <c r="I8" s="24">
        <v>0.411</v>
      </c>
      <c r="J8" s="24">
        <v>221.0</v>
      </c>
      <c r="K8" s="24">
        <v>617.0</v>
      </c>
      <c r="L8" s="1">
        <f t="shared" si="3"/>
        <v>396</v>
      </c>
      <c r="M8" s="1">
        <f t="shared" si="4"/>
        <v>208</v>
      </c>
      <c r="N8" s="1">
        <f t="shared" si="5"/>
        <v>0.5202020202</v>
      </c>
      <c r="O8" s="24">
        <v>0.411</v>
      </c>
      <c r="P8" s="25">
        <v>100.0</v>
      </c>
      <c r="Q8" s="26">
        <f t="shared" si="6"/>
        <v>-0.1444444444</v>
      </c>
      <c r="R8" s="1">
        <f t="shared" si="7"/>
        <v>0.9654</v>
      </c>
      <c r="S8" s="20" t="s">
        <v>39</v>
      </c>
      <c r="T8" s="8"/>
    </row>
    <row r="9">
      <c r="A9" s="23" t="s">
        <v>51</v>
      </c>
      <c r="B9" s="23" t="s">
        <v>49</v>
      </c>
      <c r="C9" s="23" t="s">
        <v>52</v>
      </c>
      <c r="D9" s="24">
        <v>1.0</v>
      </c>
      <c r="E9" s="24">
        <v>1600.0</v>
      </c>
      <c r="F9" s="24">
        <f t="shared" si="1"/>
        <v>0.973</v>
      </c>
      <c r="G9" s="6">
        <f t="shared" si="2"/>
        <v>18681.6</v>
      </c>
      <c r="H9" s="24">
        <v>380.0</v>
      </c>
      <c r="I9" s="24">
        <v>0.411</v>
      </c>
      <c r="J9" s="24">
        <v>202.0</v>
      </c>
      <c r="K9" s="24">
        <v>646.0</v>
      </c>
      <c r="L9" s="1">
        <f t="shared" si="3"/>
        <v>444</v>
      </c>
      <c r="M9" s="1">
        <f t="shared" si="4"/>
        <v>178</v>
      </c>
      <c r="N9" s="1">
        <f t="shared" si="5"/>
        <v>0.4207207207</v>
      </c>
      <c r="O9" s="24">
        <v>0.411</v>
      </c>
      <c r="P9" s="25">
        <v>100.0</v>
      </c>
      <c r="Q9" s="26">
        <f t="shared" si="6"/>
        <v>-0.08378378378</v>
      </c>
      <c r="R9" s="1">
        <f t="shared" si="7"/>
        <v>0.9173567568</v>
      </c>
      <c r="T9" s="8"/>
    </row>
    <row r="10">
      <c r="A10" s="23" t="s">
        <v>53</v>
      </c>
      <c r="B10" s="23" t="s">
        <v>49</v>
      </c>
      <c r="C10" s="23" t="s">
        <v>52</v>
      </c>
      <c r="D10" s="24">
        <v>2.0</v>
      </c>
      <c r="E10" s="24">
        <v>2800.0</v>
      </c>
      <c r="F10" s="24">
        <f t="shared" si="1"/>
        <v>0.973</v>
      </c>
      <c r="G10" s="6">
        <f t="shared" si="2"/>
        <v>32692.8</v>
      </c>
      <c r="H10" s="24">
        <v>374.0</v>
      </c>
      <c r="I10" s="24">
        <v>0.526</v>
      </c>
      <c r="J10" s="24">
        <v>197.0</v>
      </c>
      <c r="K10" s="24">
        <v>639.0</v>
      </c>
      <c r="L10" s="1">
        <f t="shared" si="3"/>
        <v>442</v>
      </c>
      <c r="M10" s="1">
        <f t="shared" si="4"/>
        <v>177</v>
      </c>
      <c r="N10" s="1">
        <f t="shared" si="5"/>
        <v>0.420361991</v>
      </c>
      <c r="O10" s="24">
        <v>0.526</v>
      </c>
      <c r="P10" s="25">
        <v>100.0</v>
      </c>
      <c r="Q10" s="26">
        <f t="shared" si="6"/>
        <v>-0.07556561086</v>
      </c>
      <c r="R10" s="1">
        <f t="shared" si="7"/>
        <v>0.9108479638</v>
      </c>
      <c r="T10" s="8"/>
    </row>
    <row r="11">
      <c r="A11" s="23" t="s">
        <v>54</v>
      </c>
      <c r="B11" s="23" t="s">
        <v>55</v>
      </c>
      <c r="C11" s="23" t="s">
        <v>43</v>
      </c>
      <c r="D11" s="24">
        <v>1.0</v>
      </c>
      <c r="E11" s="24">
        <v>1100.0</v>
      </c>
      <c r="F11" s="24">
        <f t="shared" si="1"/>
        <v>0.973</v>
      </c>
      <c r="G11" s="6">
        <f t="shared" si="2"/>
        <v>12843.6</v>
      </c>
      <c r="H11" s="24">
        <v>386.0</v>
      </c>
      <c r="I11" s="24">
        <v>0.4329</v>
      </c>
      <c r="J11" s="24">
        <v>114.0</v>
      </c>
      <c r="K11" s="24">
        <v>477.0</v>
      </c>
      <c r="L11" s="1">
        <f t="shared" si="3"/>
        <v>363</v>
      </c>
      <c r="M11" s="1">
        <f t="shared" si="4"/>
        <v>272</v>
      </c>
      <c r="N11" s="1">
        <f t="shared" si="5"/>
        <v>0.6994490358</v>
      </c>
      <c r="O11" s="24">
        <v>0.4329</v>
      </c>
      <c r="P11" s="25">
        <v>100.0</v>
      </c>
      <c r="Q11" s="26">
        <f t="shared" si="6"/>
        <v>0.06914600551</v>
      </c>
      <c r="R11" s="1">
        <f t="shared" si="7"/>
        <v>0.7962363636</v>
      </c>
      <c r="T11" s="8"/>
    </row>
    <row r="12">
      <c r="A12" s="23" t="s">
        <v>56</v>
      </c>
      <c r="B12" s="23" t="s">
        <v>55</v>
      </c>
      <c r="C12" s="23" t="s">
        <v>43</v>
      </c>
      <c r="D12" s="24">
        <v>2.0</v>
      </c>
      <c r="E12" s="24">
        <v>1900.0</v>
      </c>
      <c r="F12" s="24">
        <f t="shared" si="1"/>
        <v>0.973</v>
      </c>
      <c r="G12" s="6">
        <f t="shared" si="2"/>
        <v>22184.4</v>
      </c>
      <c r="H12" s="24">
        <v>212.0</v>
      </c>
      <c r="I12" s="24">
        <v>0.6959</v>
      </c>
      <c r="J12" s="24">
        <v>80.0</v>
      </c>
      <c r="K12" s="24">
        <v>583.0</v>
      </c>
      <c r="L12" s="1">
        <f t="shared" si="3"/>
        <v>503</v>
      </c>
      <c r="M12" s="1">
        <f t="shared" si="4"/>
        <v>132</v>
      </c>
      <c r="N12" s="1">
        <f t="shared" si="5"/>
        <v>0.3099403579</v>
      </c>
      <c r="O12" s="24">
        <v>0.6959</v>
      </c>
      <c r="P12" s="25">
        <v>100.0</v>
      </c>
      <c r="Q12" s="26">
        <f t="shared" si="6"/>
        <v>0.1318091451</v>
      </c>
      <c r="R12" s="1">
        <f t="shared" si="7"/>
        <v>0.7466071571</v>
      </c>
      <c r="T12" s="8"/>
    </row>
    <row r="13">
      <c r="A13" s="23" t="s">
        <v>57</v>
      </c>
      <c r="B13" s="23" t="s">
        <v>55</v>
      </c>
      <c r="C13" s="23" t="s">
        <v>52</v>
      </c>
      <c r="D13" s="24">
        <v>1.0</v>
      </c>
      <c r="E13" s="24">
        <v>1800.0</v>
      </c>
      <c r="F13" s="24">
        <f t="shared" si="1"/>
        <v>0.973</v>
      </c>
      <c r="G13" s="6">
        <f t="shared" si="2"/>
        <v>21016.8</v>
      </c>
      <c r="H13" s="24">
        <v>969.0</v>
      </c>
      <c r="I13" s="24">
        <v>0.1096</v>
      </c>
      <c r="J13" s="24">
        <v>239.0</v>
      </c>
      <c r="K13" s="24">
        <v>1431.0</v>
      </c>
      <c r="L13" s="1">
        <f t="shared" si="3"/>
        <v>1192</v>
      </c>
      <c r="M13" s="1">
        <f t="shared" si="4"/>
        <v>730</v>
      </c>
      <c r="N13" s="1">
        <f t="shared" si="5"/>
        <v>0.5899328859</v>
      </c>
      <c r="O13" s="24">
        <v>0.1096</v>
      </c>
      <c r="P13" s="25">
        <v>100.0</v>
      </c>
      <c r="Q13" s="26">
        <f t="shared" si="6"/>
        <v>0.006711409396</v>
      </c>
      <c r="R13" s="1">
        <f t="shared" si="7"/>
        <v>0.8456845638</v>
      </c>
      <c r="T13" s="8"/>
    </row>
    <row r="14">
      <c r="A14" s="23" t="s">
        <v>58</v>
      </c>
      <c r="B14" s="23" t="s">
        <v>55</v>
      </c>
      <c r="C14" s="23" t="s">
        <v>52</v>
      </c>
      <c r="D14" s="24">
        <v>2.0</v>
      </c>
      <c r="E14" s="24">
        <v>3200.0</v>
      </c>
      <c r="F14" s="24">
        <f t="shared" si="1"/>
        <v>0.973</v>
      </c>
      <c r="G14" s="6">
        <f t="shared" si="2"/>
        <v>37363.2</v>
      </c>
      <c r="H14" s="24">
        <v>885.0</v>
      </c>
      <c r="I14" s="24">
        <v>0.2247</v>
      </c>
      <c r="J14" s="24">
        <v>236.0</v>
      </c>
      <c r="K14" s="24">
        <v>1533.0</v>
      </c>
      <c r="L14" s="1">
        <f t="shared" si="3"/>
        <v>1297</v>
      </c>
      <c r="M14" s="1">
        <f t="shared" si="4"/>
        <v>649</v>
      </c>
      <c r="N14" s="1">
        <f t="shared" si="5"/>
        <v>0.500308404</v>
      </c>
      <c r="O14" s="24">
        <v>0.2247</v>
      </c>
      <c r="P14" s="25">
        <v>100.0</v>
      </c>
      <c r="Q14" s="26">
        <f t="shared" si="6"/>
        <v>0.01611410948</v>
      </c>
      <c r="R14" s="1">
        <f t="shared" si="7"/>
        <v>0.8382376253</v>
      </c>
      <c r="T14" s="8"/>
    </row>
    <row r="15">
      <c r="A15" s="23" t="s">
        <v>59</v>
      </c>
      <c r="B15" s="23" t="s">
        <v>60</v>
      </c>
      <c r="C15" s="23" t="s">
        <v>43</v>
      </c>
      <c r="D15" s="24">
        <v>1.0</v>
      </c>
      <c r="E15" s="24">
        <v>1000.0</v>
      </c>
      <c r="F15" s="24">
        <f t="shared" si="1"/>
        <v>0.973</v>
      </c>
      <c r="G15" s="6">
        <f t="shared" si="2"/>
        <v>11676</v>
      </c>
      <c r="H15" s="24">
        <v>287.0</v>
      </c>
      <c r="I15" s="24">
        <v>0.2192</v>
      </c>
      <c r="J15" s="24">
        <v>138.0</v>
      </c>
      <c r="K15" s="24">
        <v>550.0</v>
      </c>
      <c r="L15" s="1">
        <f t="shared" si="3"/>
        <v>412</v>
      </c>
      <c r="M15" s="1">
        <f t="shared" si="4"/>
        <v>149</v>
      </c>
      <c r="N15" s="1">
        <f t="shared" si="5"/>
        <v>0.3893203883</v>
      </c>
      <c r="O15" s="24">
        <v>0.2192</v>
      </c>
      <c r="P15" s="25">
        <v>100.0</v>
      </c>
      <c r="Q15" s="26">
        <f t="shared" si="6"/>
        <v>0.02621359223</v>
      </c>
      <c r="R15" s="1">
        <f t="shared" si="7"/>
        <v>0.830238835</v>
      </c>
      <c r="T15" s="8"/>
    </row>
    <row r="16">
      <c r="A16" s="23" t="s">
        <v>61</v>
      </c>
      <c r="B16" s="23" t="s">
        <v>45</v>
      </c>
      <c r="C16" s="23" t="s">
        <v>52</v>
      </c>
      <c r="D16" s="24">
        <v>1.0</v>
      </c>
      <c r="E16" s="24">
        <v>1000.0</v>
      </c>
      <c r="F16" s="24">
        <f t="shared" si="1"/>
        <v>0.973</v>
      </c>
      <c r="G16" s="6">
        <f t="shared" si="2"/>
        <v>11676</v>
      </c>
      <c r="H16" s="24">
        <v>206.0</v>
      </c>
      <c r="I16" s="24">
        <v>0.3918</v>
      </c>
      <c r="J16" s="24">
        <v>116.0</v>
      </c>
      <c r="K16" s="24">
        <v>296.0</v>
      </c>
      <c r="L16" s="1">
        <f t="shared" si="3"/>
        <v>180</v>
      </c>
      <c r="M16" s="1">
        <f t="shared" si="4"/>
        <v>90</v>
      </c>
      <c r="N16" s="1">
        <f t="shared" si="5"/>
        <v>0.5</v>
      </c>
      <c r="O16" s="24">
        <v>0.3918</v>
      </c>
      <c r="P16" s="25">
        <v>100.0</v>
      </c>
      <c r="Q16" s="26">
        <f t="shared" si="6"/>
        <v>0.02888888889</v>
      </c>
      <c r="R16" s="1">
        <f t="shared" si="7"/>
        <v>0.82812</v>
      </c>
      <c r="T16" s="8"/>
    </row>
    <row r="17">
      <c r="A17" s="23" t="s">
        <v>62</v>
      </c>
      <c r="B17" s="23" t="s">
        <v>60</v>
      </c>
      <c r="C17" s="23" t="s">
        <v>43</v>
      </c>
      <c r="D17" s="24">
        <v>2.0</v>
      </c>
      <c r="E17" s="24">
        <v>1300.0</v>
      </c>
      <c r="F17" s="24">
        <f t="shared" si="1"/>
        <v>0.973</v>
      </c>
      <c r="G17" s="6">
        <f t="shared" si="2"/>
        <v>15178.8</v>
      </c>
      <c r="H17" s="24">
        <v>462.0</v>
      </c>
      <c r="I17" s="24">
        <v>0.537</v>
      </c>
      <c r="J17" s="24">
        <v>175.0</v>
      </c>
      <c r="K17" s="24">
        <v>917.0</v>
      </c>
      <c r="L17" s="1">
        <f t="shared" si="3"/>
        <v>742</v>
      </c>
      <c r="M17" s="1">
        <f t="shared" si="4"/>
        <v>287</v>
      </c>
      <c r="N17" s="1">
        <f t="shared" si="5"/>
        <v>0.4094339623</v>
      </c>
      <c r="O17" s="24">
        <v>0.537</v>
      </c>
      <c r="P17" s="25">
        <v>100.0</v>
      </c>
      <c r="Q17" s="26">
        <f t="shared" si="6"/>
        <v>0.01913746631</v>
      </c>
      <c r="R17" s="1">
        <f t="shared" si="7"/>
        <v>0.8358431267</v>
      </c>
      <c r="T17" s="8"/>
    </row>
    <row r="18">
      <c r="A18" s="23" t="s">
        <v>63</v>
      </c>
      <c r="B18" s="23" t="s">
        <v>60</v>
      </c>
      <c r="C18" s="23" t="s">
        <v>52</v>
      </c>
      <c r="D18" s="24">
        <v>1.0</v>
      </c>
      <c r="E18" s="24">
        <v>1200.0</v>
      </c>
      <c r="F18" s="24">
        <f t="shared" si="1"/>
        <v>0.973</v>
      </c>
      <c r="G18" s="6">
        <f t="shared" si="2"/>
        <v>14011.2</v>
      </c>
      <c r="H18" s="24">
        <v>389.0</v>
      </c>
      <c r="I18" s="24">
        <v>0.5123</v>
      </c>
      <c r="J18" s="24">
        <v>130.0</v>
      </c>
      <c r="K18" s="24">
        <v>821.0</v>
      </c>
      <c r="L18" s="1">
        <f t="shared" si="3"/>
        <v>691</v>
      </c>
      <c r="M18" s="1">
        <f t="shared" si="4"/>
        <v>259</v>
      </c>
      <c r="N18" s="1">
        <f t="shared" si="5"/>
        <v>0.3998552822</v>
      </c>
      <c r="O18" s="24">
        <v>0.5123</v>
      </c>
      <c r="P18" s="25">
        <v>100.0</v>
      </c>
      <c r="Q18" s="26">
        <f t="shared" si="6"/>
        <v>0.06526772793</v>
      </c>
      <c r="R18" s="1">
        <f t="shared" si="7"/>
        <v>0.7993079595</v>
      </c>
      <c r="T18" s="8"/>
    </row>
    <row r="19">
      <c r="A19" s="23" t="s">
        <v>64</v>
      </c>
      <c r="B19" s="23" t="s">
        <v>60</v>
      </c>
      <c r="C19" s="23" t="s">
        <v>52</v>
      </c>
      <c r="D19" s="24">
        <v>2.0</v>
      </c>
      <c r="E19" s="24">
        <v>1600.0</v>
      </c>
      <c r="F19" s="24">
        <f t="shared" si="1"/>
        <v>0.973</v>
      </c>
      <c r="G19" s="6">
        <f t="shared" si="2"/>
        <v>18681.6</v>
      </c>
      <c r="H19" s="24">
        <v>678.0</v>
      </c>
      <c r="I19" s="24">
        <v>0.3616</v>
      </c>
      <c r="J19" s="24">
        <v>241.0</v>
      </c>
      <c r="K19" s="24">
        <v>866.0</v>
      </c>
      <c r="L19" s="1">
        <f t="shared" si="3"/>
        <v>625</v>
      </c>
      <c r="M19" s="1">
        <f t="shared" si="4"/>
        <v>437</v>
      </c>
      <c r="N19" s="1">
        <f t="shared" si="5"/>
        <v>0.65936</v>
      </c>
      <c r="O19" s="24">
        <v>0.3616</v>
      </c>
      <c r="P19" s="25">
        <v>100.0</v>
      </c>
      <c r="Q19" s="26">
        <f t="shared" si="6"/>
        <v>-0.08048</v>
      </c>
      <c r="R19" s="1">
        <f t="shared" si="7"/>
        <v>0.91474016</v>
      </c>
      <c r="T19" s="8"/>
    </row>
    <row r="20">
      <c r="A20" s="23" t="s">
        <v>65</v>
      </c>
      <c r="B20" s="23" t="s">
        <v>66</v>
      </c>
      <c r="C20" s="23" t="s">
        <v>43</v>
      </c>
      <c r="D20" s="24">
        <v>1.0</v>
      </c>
      <c r="E20" s="24">
        <v>800.0</v>
      </c>
      <c r="F20" s="24">
        <f t="shared" si="1"/>
        <v>0.973</v>
      </c>
      <c r="G20" s="6">
        <f t="shared" si="2"/>
        <v>9340.8</v>
      </c>
      <c r="H20" s="24">
        <v>163.0</v>
      </c>
      <c r="I20" s="24">
        <v>0.8438</v>
      </c>
      <c r="J20" s="24">
        <v>134.0</v>
      </c>
      <c r="K20" s="24">
        <v>288.0</v>
      </c>
      <c r="L20" s="1">
        <f t="shared" si="3"/>
        <v>154</v>
      </c>
      <c r="M20" s="1">
        <f t="shared" si="4"/>
        <v>29</v>
      </c>
      <c r="N20" s="1">
        <f t="shared" si="5"/>
        <v>0.2506493506</v>
      </c>
      <c r="O20" s="24">
        <v>0.8438</v>
      </c>
      <c r="P20" s="25">
        <v>100.0</v>
      </c>
      <c r="Q20" s="26">
        <f t="shared" si="6"/>
        <v>-0.07662337662</v>
      </c>
      <c r="R20" s="1">
        <f t="shared" si="7"/>
        <v>0.9116857143</v>
      </c>
      <c r="T20" s="8"/>
    </row>
    <row r="21" ht="15.75" customHeight="1">
      <c r="A21" s="23" t="s">
        <v>67</v>
      </c>
      <c r="B21" s="23" t="s">
        <v>66</v>
      </c>
      <c r="C21" s="23" t="s">
        <v>43</v>
      </c>
      <c r="D21" s="24">
        <v>2.0</v>
      </c>
      <c r="E21" s="24">
        <v>1200.0</v>
      </c>
      <c r="F21" s="24">
        <f t="shared" si="1"/>
        <v>0.973</v>
      </c>
      <c r="G21" s="6">
        <f t="shared" si="2"/>
        <v>14011.2</v>
      </c>
      <c r="H21" s="24">
        <v>374.0</v>
      </c>
      <c r="I21" s="24">
        <v>0.9151</v>
      </c>
      <c r="J21" s="24">
        <v>234.0</v>
      </c>
      <c r="K21" s="24">
        <v>794.0</v>
      </c>
      <c r="L21" s="1">
        <f t="shared" si="3"/>
        <v>560</v>
      </c>
      <c r="M21" s="1">
        <f t="shared" si="4"/>
        <v>140</v>
      </c>
      <c r="N21" s="1">
        <f t="shared" si="5"/>
        <v>0.3</v>
      </c>
      <c r="O21" s="24">
        <v>0.9151</v>
      </c>
      <c r="P21" s="25">
        <v>100.0</v>
      </c>
      <c r="Q21" s="26">
        <f t="shared" si="6"/>
        <v>-0.09142857143</v>
      </c>
      <c r="R21" s="1">
        <f t="shared" si="7"/>
        <v>0.9234114286</v>
      </c>
      <c r="T21" s="8"/>
    </row>
    <row r="22" ht="15.75" customHeight="1">
      <c r="A22" s="23" t="s">
        <v>68</v>
      </c>
      <c r="B22" s="23" t="s">
        <v>66</v>
      </c>
      <c r="C22" s="23" t="s">
        <v>52</v>
      </c>
      <c r="D22" s="24">
        <v>1.0</v>
      </c>
      <c r="E22" s="24">
        <v>900.0</v>
      </c>
      <c r="F22" s="24">
        <f t="shared" si="1"/>
        <v>0.973</v>
      </c>
      <c r="G22" s="6">
        <f t="shared" si="2"/>
        <v>10508.4</v>
      </c>
      <c r="H22" s="24">
        <v>444.0</v>
      </c>
      <c r="I22" s="24">
        <v>0.4301</v>
      </c>
      <c r="J22" s="24">
        <v>252.0</v>
      </c>
      <c r="K22" s="24">
        <v>547.0</v>
      </c>
      <c r="L22" s="1">
        <f t="shared" si="3"/>
        <v>295</v>
      </c>
      <c r="M22" s="1">
        <f t="shared" si="4"/>
        <v>192</v>
      </c>
      <c r="N22" s="1">
        <f t="shared" si="5"/>
        <v>0.6206779661</v>
      </c>
      <c r="O22" s="24">
        <v>0.4301</v>
      </c>
      <c r="P22" s="25">
        <v>100.0</v>
      </c>
      <c r="Q22" s="26">
        <f t="shared" si="6"/>
        <v>-0.3122033898</v>
      </c>
      <c r="R22" s="1">
        <f t="shared" si="7"/>
        <v>1.098265085</v>
      </c>
      <c r="T22" s="8"/>
    </row>
    <row r="23" ht="15.75" customHeight="1">
      <c r="A23" s="23" t="s">
        <v>69</v>
      </c>
      <c r="B23" s="23" t="s">
        <v>66</v>
      </c>
      <c r="C23" s="23" t="s">
        <v>52</v>
      </c>
      <c r="D23" s="24">
        <v>2.0</v>
      </c>
      <c r="E23" s="24">
        <v>1100.0</v>
      </c>
      <c r="F23" s="24">
        <f t="shared" si="1"/>
        <v>0.973</v>
      </c>
      <c r="G23" s="6">
        <f t="shared" si="2"/>
        <v>12843.6</v>
      </c>
      <c r="H23" s="24">
        <v>426.0</v>
      </c>
      <c r="I23" s="24">
        <v>0.4822</v>
      </c>
      <c r="J23" s="24">
        <v>246.0</v>
      </c>
      <c r="K23" s="24">
        <v>616.0</v>
      </c>
      <c r="L23" s="1">
        <f t="shared" si="3"/>
        <v>370</v>
      </c>
      <c r="M23" s="1">
        <f t="shared" si="4"/>
        <v>180</v>
      </c>
      <c r="N23" s="1">
        <f t="shared" si="5"/>
        <v>0.4891891892</v>
      </c>
      <c r="O23" s="24">
        <v>0.4822</v>
      </c>
      <c r="P23" s="25">
        <v>100.0</v>
      </c>
      <c r="Q23" s="26">
        <f t="shared" si="6"/>
        <v>-0.2156756757</v>
      </c>
      <c r="R23" s="1">
        <f t="shared" si="7"/>
        <v>1.021815135</v>
      </c>
      <c r="T23" s="8"/>
    </row>
    <row r="24" ht="15.75" customHeight="1">
      <c r="A24" s="23" t="s">
        <v>70</v>
      </c>
      <c r="B24" s="23" t="s">
        <v>71</v>
      </c>
      <c r="C24" s="23" t="s">
        <v>43</v>
      </c>
      <c r="D24" s="24">
        <v>1.0</v>
      </c>
      <c r="E24" s="24">
        <v>1000.0</v>
      </c>
      <c r="F24" s="24">
        <f t="shared" si="1"/>
        <v>0.973</v>
      </c>
      <c r="G24" s="6">
        <f t="shared" si="2"/>
        <v>11676</v>
      </c>
      <c r="H24" s="24">
        <v>332.0</v>
      </c>
      <c r="I24" s="24">
        <v>0.4904</v>
      </c>
      <c r="J24" s="24">
        <v>171.0</v>
      </c>
      <c r="K24" s="24">
        <v>457.0</v>
      </c>
      <c r="L24" s="1">
        <f t="shared" si="3"/>
        <v>286</v>
      </c>
      <c r="M24" s="1">
        <f t="shared" si="4"/>
        <v>161</v>
      </c>
      <c r="N24" s="1">
        <f t="shared" si="5"/>
        <v>0.5503496503</v>
      </c>
      <c r="O24" s="24">
        <v>0.4904</v>
      </c>
      <c r="P24" s="25">
        <v>100.0</v>
      </c>
      <c r="Q24" s="26">
        <f t="shared" si="6"/>
        <v>-0.0986013986</v>
      </c>
      <c r="R24" s="1">
        <f t="shared" si="7"/>
        <v>0.9290923077</v>
      </c>
      <c r="T24" s="8"/>
    </row>
    <row r="25" ht="15.75" customHeight="1">
      <c r="A25" s="23" t="s">
        <v>72</v>
      </c>
      <c r="B25" s="23" t="s">
        <v>71</v>
      </c>
      <c r="C25" s="23" t="s">
        <v>43</v>
      </c>
      <c r="D25" s="24">
        <v>2.0</v>
      </c>
      <c r="E25" s="24">
        <v>1400.0</v>
      </c>
      <c r="F25" s="24">
        <f t="shared" si="1"/>
        <v>0.973</v>
      </c>
      <c r="G25" s="6">
        <f t="shared" si="2"/>
        <v>16346.4</v>
      </c>
      <c r="H25" s="24">
        <v>430.0</v>
      </c>
      <c r="I25" s="24">
        <v>0.5233</v>
      </c>
      <c r="J25" s="24">
        <v>262.0</v>
      </c>
      <c r="K25" s="24">
        <v>567.0</v>
      </c>
      <c r="L25" s="1">
        <f t="shared" si="3"/>
        <v>305</v>
      </c>
      <c r="M25" s="1">
        <f t="shared" si="4"/>
        <v>168</v>
      </c>
      <c r="N25" s="1">
        <f t="shared" si="5"/>
        <v>0.5406557377</v>
      </c>
      <c r="O25" s="24">
        <v>0.5233</v>
      </c>
      <c r="P25" s="25">
        <v>100.0</v>
      </c>
      <c r="Q25" s="26">
        <f t="shared" si="6"/>
        <v>-0.3249180328</v>
      </c>
      <c r="R25" s="1">
        <f t="shared" si="7"/>
        <v>1.108335082</v>
      </c>
      <c r="T25" s="8"/>
    </row>
    <row r="26" ht="15.75" customHeight="1">
      <c r="A26" s="23" t="s">
        <v>73</v>
      </c>
      <c r="B26" s="23" t="s">
        <v>71</v>
      </c>
      <c r="C26" s="23" t="s">
        <v>52</v>
      </c>
      <c r="D26" s="24">
        <v>1.0</v>
      </c>
      <c r="E26" s="24">
        <v>1500.0</v>
      </c>
      <c r="F26" s="24">
        <f t="shared" si="1"/>
        <v>0.973</v>
      </c>
      <c r="G26" s="6">
        <f t="shared" si="2"/>
        <v>17514</v>
      </c>
      <c r="H26" s="24">
        <v>662.0</v>
      </c>
      <c r="I26" s="24">
        <v>0.4493</v>
      </c>
      <c r="J26" s="24">
        <v>229.0</v>
      </c>
      <c r="K26" s="24">
        <v>859.0</v>
      </c>
      <c r="L26" s="1">
        <f t="shared" si="3"/>
        <v>630</v>
      </c>
      <c r="M26" s="1">
        <f t="shared" si="4"/>
        <v>433</v>
      </c>
      <c r="N26" s="1">
        <f t="shared" si="5"/>
        <v>0.6498412698</v>
      </c>
      <c r="O26" s="24">
        <v>0.4493</v>
      </c>
      <c r="P26" s="25">
        <v>100.0</v>
      </c>
      <c r="Q26" s="26">
        <f t="shared" si="6"/>
        <v>-0.06380952381</v>
      </c>
      <c r="R26" s="1">
        <f t="shared" si="7"/>
        <v>0.9015371429</v>
      </c>
      <c r="T26" s="8"/>
    </row>
    <row r="27" ht="15.75" customHeight="1">
      <c r="A27" s="23" t="s">
        <v>74</v>
      </c>
      <c r="B27" s="23" t="s">
        <v>45</v>
      </c>
      <c r="C27" s="23" t="s">
        <v>52</v>
      </c>
      <c r="D27" s="24">
        <v>2.0</v>
      </c>
      <c r="E27" s="24">
        <v>1300.0</v>
      </c>
      <c r="F27" s="24">
        <f t="shared" si="1"/>
        <v>0.973</v>
      </c>
      <c r="G27" s="6">
        <f t="shared" si="2"/>
        <v>15178.8</v>
      </c>
      <c r="H27" s="24">
        <v>186.0</v>
      </c>
      <c r="I27" s="24">
        <v>0.6603</v>
      </c>
      <c r="J27" s="24">
        <v>136.0</v>
      </c>
      <c r="K27" s="24">
        <v>336.0</v>
      </c>
      <c r="L27" s="1">
        <f t="shared" si="3"/>
        <v>200</v>
      </c>
      <c r="M27" s="1">
        <f t="shared" si="4"/>
        <v>50</v>
      </c>
      <c r="N27" s="1">
        <f t="shared" si="5"/>
        <v>0.3</v>
      </c>
      <c r="O27" s="24">
        <v>0.6603</v>
      </c>
      <c r="P27" s="25">
        <v>100.0</v>
      </c>
      <c r="Q27" s="26">
        <f t="shared" si="6"/>
        <v>-0.044</v>
      </c>
      <c r="R27" s="1">
        <f t="shared" si="7"/>
        <v>0.885848</v>
      </c>
      <c r="T27" s="8"/>
    </row>
    <row r="28" ht="15.75" customHeight="1">
      <c r="A28" s="23" t="s">
        <v>75</v>
      </c>
      <c r="B28" s="23" t="s">
        <v>71</v>
      </c>
      <c r="C28" s="23" t="s">
        <v>52</v>
      </c>
      <c r="D28" s="24">
        <v>2.0</v>
      </c>
      <c r="E28" s="24">
        <v>1600.0</v>
      </c>
      <c r="F28" s="24">
        <f t="shared" si="1"/>
        <v>0.973</v>
      </c>
      <c r="G28" s="6">
        <f t="shared" si="2"/>
        <v>18681.6</v>
      </c>
      <c r="H28" s="24">
        <v>696.0</v>
      </c>
      <c r="I28" s="24">
        <v>0.4877</v>
      </c>
      <c r="J28" s="24">
        <v>449.0</v>
      </c>
      <c r="K28" s="24">
        <v>899.0</v>
      </c>
      <c r="L28" s="1">
        <f t="shared" si="3"/>
        <v>450</v>
      </c>
      <c r="M28" s="1">
        <f t="shared" si="4"/>
        <v>247</v>
      </c>
      <c r="N28" s="1">
        <f t="shared" si="5"/>
        <v>0.5391111111</v>
      </c>
      <c r="O28" s="24">
        <v>0.4877</v>
      </c>
      <c r="P28" s="25">
        <v>100.0</v>
      </c>
      <c r="Q28" s="26">
        <f t="shared" si="6"/>
        <v>-0.5204444444</v>
      </c>
      <c r="R28" s="1">
        <f t="shared" si="7"/>
        <v>1.263192</v>
      </c>
      <c r="T28" s="8"/>
    </row>
    <row r="29" ht="15.75" customHeight="1">
      <c r="A29" s="23" t="s">
        <v>76</v>
      </c>
      <c r="B29" s="23" t="s">
        <v>77</v>
      </c>
      <c r="C29" s="23" t="s">
        <v>43</v>
      </c>
      <c r="D29" s="24">
        <v>1.0</v>
      </c>
      <c r="E29" s="24">
        <v>600.0</v>
      </c>
      <c r="F29" s="24">
        <f t="shared" si="1"/>
        <v>0.973</v>
      </c>
      <c r="G29" s="6">
        <f t="shared" si="2"/>
        <v>7005.6</v>
      </c>
      <c r="H29" s="24">
        <v>182.0</v>
      </c>
      <c r="I29" s="24">
        <v>0.4384</v>
      </c>
      <c r="J29" s="24">
        <v>132.0</v>
      </c>
      <c r="K29" s="24">
        <v>226.0</v>
      </c>
      <c r="L29" s="1">
        <f t="shared" si="3"/>
        <v>94</v>
      </c>
      <c r="M29" s="1">
        <f t="shared" si="4"/>
        <v>50</v>
      </c>
      <c r="N29" s="1">
        <f t="shared" si="5"/>
        <v>0.5255319149</v>
      </c>
      <c r="O29" s="24">
        <v>0.4384</v>
      </c>
      <c r="P29" s="25">
        <v>100.0</v>
      </c>
      <c r="Q29" s="26">
        <f t="shared" si="6"/>
        <v>-0.1723404255</v>
      </c>
      <c r="R29" s="1">
        <f t="shared" si="7"/>
        <v>0.987493617</v>
      </c>
      <c r="T29" s="8"/>
    </row>
    <row r="30" ht="15.75" customHeight="1">
      <c r="A30" s="23" t="s">
        <v>78</v>
      </c>
      <c r="B30" s="23" t="s">
        <v>77</v>
      </c>
      <c r="C30" s="23" t="s">
        <v>43</v>
      </c>
      <c r="D30" s="24">
        <v>2.0</v>
      </c>
      <c r="E30" s="24">
        <v>800.0</v>
      </c>
      <c r="F30" s="24">
        <f t="shared" si="1"/>
        <v>0.973</v>
      </c>
      <c r="G30" s="6">
        <f t="shared" si="2"/>
        <v>9340.8</v>
      </c>
      <c r="H30" s="24">
        <v>241.0</v>
      </c>
      <c r="I30" s="24">
        <v>0.5315</v>
      </c>
      <c r="J30" s="24">
        <v>157.0</v>
      </c>
      <c r="K30" s="24">
        <v>340.0</v>
      </c>
      <c r="L30" s="1">
        <f t="shared" si="3"/>
        <v>183</v>
      </c>
      <c r="M30" s="1">
        <f t="shared" si="4"/>
        <v>84</v>
      </c>
      <c r="N30" s="1">
        <f t="shared" si="5"/>
        <v>0.4672131148</v>
      </c>
      <c r="O30" s="24">
        <v>0.5315</v>
      </c>
      <c r="P30" s="25">
        <v>100.0</v>
      </c>
      <c r="Q30" s="26">
        <f t="shared" si="6"/>
        <v>-0.1491803279</v>
      </c>
      <c r="R30" s="1">
        <f t="shared" si="7"/>
        <v>0.9691508197</v>
      </c>
      <c r="T30" s="8"/>
    </row>
    <row r="31" ht="15.75" customHeight="1">
      <c r="A31" s="23" t="s">
        <v>79</v>
      </c>
      <c r="B31" s="23" t="s">
        <v>77</v>
      </c>
      <c r="C31" s="23" t="s">
        <v>52</v>
      </c>
      <c r="D31" s="24">
        <v>1.0</v>
      </c>
      <c r="E31" s="24">
        <v>700.0</v>
      </c>
      <c r="F31" s="24">
        <f t="shared" si="1"/>
        <v>0.973</v>
      </c>
      <c r="G31" s="6">
        <f t="shared" si="2"/>
        <v>8173.2</v>
      </c>
      <c r="H31" s="24">
        <v>363.0</v>
      </c>
      <c r="I31" s="24">
        <v>0.1397</v>
      </c>
      <c r="J31" s="24">
        <v>215.0</v>
      </c>
      <c r="K31" s="24">
        <v>377.0</v>
      </c>
      <c r="L31" s="1">
        <f t="shared" si="3"/>
        <v>162</v>
      </c>
      <c r="M31" s="1">
        <f t="shared" si="4"/>
        <v>148</v>
      </c>
      <c r="N31" s="1">
        <f t="shared" si="5"/>
        <v>0.8308641975</v>
      </c>
      <c r="O31" s="24">
        <v>0.1397</v>
      </c>
      <c r="P31" s="25">
        <v>100.0</v>
      </c>
      <c r="Q31" s="26">
        <f t="shared" si="6"/>
        <v>-0.4679012346</v>
      </c>
      <c r="R31" s="1">
        <f t="shared" si="7"/>
        <v>1.221577778</v>
      </c>
      <c r="T31" s="8"/>
    </row>
    <row r="32" ht="15.75" customHeight="1">
      <c r="A32" s="23" t="s">
        <v>80</v>
      </c>
      <c r="B32" s="23" t="s">
        <v>77</v>
      </c>
      <c r="C32" s="23" t="s">
        <v>52</v>
      </c>
      <c r="D32" s="24">
        <v>2.0</v>
      </c>
      <c r="E32" s="24">
        <v>1000.0</v>
      </c>
      <c r="F32" s="24">
        <f t="shared" si="1"/>
        <v>0.973</v>
      </c>
      <c r="G32" s="6">
        <f t="shared" si="2"/>
        <v>11676</v>
      </c>
      <c r="H32" s="24">
        <v>301.0</v>
      </c>
      <c r="I32" s="24">
        <v>0.4685</v>
      </c>
      <c r="J32" s="24">
        <v>202.0</v>
      </c>
      <c r="K32" s="24">
        <v>374.0</v>
      </c>
      <c r="L32" s="1">
        <f t="shared" si="3"/>
        <v>172</v>
      </c>
      <c r="M32" s="1">
        <f t="shared" si="4"/>
        <v>99</v>
      </c>
      <c r="N32" s="1">
        <f t="shared" si="5"/>
        <v>0.5604651163</v>
      </c>
      <c r="O32" s="24">
        <v>0.4685</v>
      </c>
      <c r="P32" s="25">
        <v>100.0</v>
      </c>
      <c r="Q32" s="26">
        <f t="shared" si="6"/>
        <v>-0.3744186047</v>
      </c>
      <c r="R32" s="1">
        <f t="shared" si="7"/>
        <v>1.147539535</v>
      </c>
      <c r="T32" s="8"/>
    </row>
    <row r="33" ht="15.75" customHeight="1">
      <c r="A33" s="23" t="s">
        <v>81</v>
      </c>
      <c r="B33" s="23" t="s">
        <v>82</v>
      </c>
      <c r="C33" s="23" t="s">
        <v>43</v>
      </c>
      <c r="D33" s="24">
        <v>1.0</v>
      </c>
      <c r="E33" s="24">
        <v>700.0</v>
      </c>
      <c r="F33" s="24">
        <f t="shared" si="1"/>
        <v>0.973</v>
      </c>
      <c r="G33" s="6">
        <f t="shared" si="2"/>
        <v>8173.2</v>
      </c>
      <c r="H33" s="24">
        <v>212.0</v>
      </c>
      <c r="I33" s="24">
        <v>0.5014</v>
      </c>
      <c r="J33" s="24">
        <v>94.0</v>
      </c>
      <c r="K33" s="24">
        <v>356.0</v>
      </c>
      <c r="L33" s="1">
        <f t="shared" si="3"/>
        <v>262</v>
      </c>
      <c r="M33" s="1">
        <f t="shared" si="4"/>
        <v>118</v>
      </c>
      <c r="N33" s="1">
        <f t="shared" si="5"/>
        <v>0.4603053435</v>
      </c>
      <c r="O33" s="24">
        <v>0.5014</v>
      </c>
      <c r="P33" s="25">
        <v>100.0</v>
      </c>
      <c r="Q33" s="26">
        <f t="shared" si="6"/>
        <v>0.1183206107</v>
      </c>
      <c r="R33" s="1">
        <f t="shared" si="7"/>
        <v>0.7572900763</v>
      </c>
      <c r="T33" s="8"/>
    </row>
    <row r="34" ht="15.75" customHeight="1">
      <c r="A34" s="23" t="s">
        <v>83</v>
      </c>
      <c r="B34" s="23" t="s">
        <v>82</v>
      </c>
      <c r="C34" s="23" t="s">
        <v>43</v>
      </c>
      <c r="D34" s="24">
        <v>2.0</v>
      </c>
      <c r="E34" s="24">
        <v>900.0</v>
      </c>
      <c r="F34" s="24">
        <f t="shared" si="1"/>
        <v>0.973</v>
      </c>
      <c r="G34" s="6">
        <f t="shared" si="2"/>
        <v>10508.4</v>
      </c>
      <c r="H34" s="24">
        <v>340.0</v>
      </c>
      <c r="I34" s="24">
        <v>0.3068</v>
      </c>
      <c r="J34" s="24">
        <v>69.0</v>
      </c>
      <c r="K34" s="24">
        <v>485.0</v>
      </c>
      <c r="L34" s="1">
        <f t="shared" si="3"/>
        <v>416</v>
      </c>
      <c r="M34" s="1">
        <f t="shared" si="4"/>
        <v>271</v>
      </c>
      <c r="N34" s="1">
        <f t="shared" si="5"/>
        <v>0.6211538462</v>
      </c>
      <c r="O34" s="24">
        <v>0.3068</v>
      </c>
      <c r="P34" s="25">
        <v>100.0</v>
      </c>
      <c r="Q34" s="26">
        <f t="shared" si="6"/>
        <v>0.1596153846</v>
      </c>
      <c r="R34" s="1">
        <f t="shared" si="7"/>
        <v>0.7245846154</v>
      </c>
      <c r="T34" s="8"/>
    </row>
    <row r="35" ht="15.75" customHeight="1">
      <c r="A35" s="23" t="s">
        <v>84</v>
      </c>
      <c r="B35" s="23" t="s">
        <v>82</v>
      </c>
      <c r="C35" s="23" t="s">
        <v>52</v>
      </c>
      <c r="D35" s="24">
        <v>1.0</v>
      </c>
      <c r="E35" s="24">
        <v>1000.0</v>
      </c>
      <c r="F35" s="24">
        <f t="shared" si="1"/>
        <v>0.973</v>
      </c>
      <c r="G35" s="6">
        <f t="shared" si="2"/>
        <v>11676</v>
      </c>
      <c r="H35" s="24">
        <v>266.0</v>
      </c>
      <c r="I35" s="24">
        <v>0.5205</v>
      </c>
      <c r="J35" s="24">
        <v>84.0</v>
      </c>
      <c r="K35" s="24">
        <v>376.0</v>
      </c>
      <c r="L35" s="1">
        <f t="shared" si="3"/>
        <v>292</v>
      </c>
      <c r="M35" s="1">
        <f t="shared" si="4"/>
        <v>182</v>
      </c>
      <c r="N35" s="1">
        <f t="shared" si="5"/>
        <v>0.598630137</v>
      </c>
      <c r="O35" s="24">
        <v>0.5205</v>
      </c>
      <c r="P35" s="25">
        <v>100.0</v>
      </c>
      <c r="Q35" s="26">
        <f t="shared" si="6"/>
        <v>0.1438356164</v>
      </c>
      <c r="R35" s="1">
        <f t="shared" si="7"/>
        <v>0.7370821918</v>
      </c>
      <c r="T35" s="8"/>
    </row>
    <row r="36" ht="15.75" customHeight="1">
      <c r="A36" s="23" t="s">
        <v>86</v>
      </c>
      <c r="B36" s="23" t="s">
        <v>82</v>
      </c>
      <c r="C36" s="23" t="s">
        <v>52</v>
      </c>
      <c r="D36" s="24">
        <v>2.0</v>
      </c>
      <c r="E36" s="24">
        <v>1200.0</v>
      </c>
      <c r="F36" s="24">
        <f t="shared" si="1"/>
        <v>0.973</v>
      </c>
      <c r="G36" s="6">
        <f t="shared" si="2"/>
        <v>14011.2</v>
      </c>
      <c r="H36" s="24">
        <v>442.0</v>
      </c>
      <c r="I36" s="24">
        <v>0.1288</v>
      </c>
      <c r="J36" s="24">
        <v>109.0</v>
      </c>
      <c r="K36" s="24">
        <v>490.0</v>
      </c>
      <c r="L36" s="1">
        <f t="shared" si="3"/>
        <v>381</v>
      </c>
      <c r="M36" s="1">
        <f t="shared" si="4"/>
        <v>333</v>
      </c>
      <c r="N36" s="1">
        <f t="shared" si="5"/>
        <v>0.7992125984</v>
      </c>
      <c r="O36" s="24">
        <v>0.1288</v>
      </c>
      <c r="P36" s="25">
        <v>100.0</v>
      </c>
      <c r="Q36" s="26">
        <f t="shared" si="6"/>
        <v>0.0811023622</v>
      </c>
      <c r="R36" s="1">
        <f t="shared" si="7"/>
        <v>0.7867669291</v>
      </c>
      <c r="T36" s="8"/>
    </row>
    <row r="37" ht="15.75" customHeight="1">
      <c r="A37" s="23" t="s">
        <v>88</v>
      </c>
      <c r="B37" s="23" t="s">
        <v>89</v>
      </c>
      <c r="C37" s="23" t="s">
        <v>43</v>
      </c>
      <c r="D37" s="24">
        <v>1.0</v>
      </c>
      <c r="E37" s="24">
        <v>1200.0</v>
      </c>
      <c r="F37" s="24">
        <f t="shared" si="1"/>
        <v>0.973</v>
      </c>
      <c r="G37" s="6">
        <f t="shared" si="2"/>
        <v>14011.2</v>
      </c>
      <c r="H37" s="24">
        <v>354.0</v>
      </c>
      <c r="I37" s="24">
        <v>0.2411</v>
      </c>
      <c r="J37" s="24">
        <v>145.0</v>
      </c>
      <c r="K37" s="24">
        <v>434.0</v>
      </c>
      <c r="L37" s="1">
        <f t="shared" si="3"/>
        <v>289</v>
      </c>
      <c r="M37" s="1">
        <f t="shared" si="4"/>
        <v>209</v>
      </c>
      <c r="N37" s="1">
        <f t="shared" si="5"/>
        <v>0.6785467128</v>
      </c>
      <c r="O37" s="24">
        <v>0.2411</v>
      </c>
      <c r="P37" s="25">
        <v>100.0</v>
      </c>
      <c r="Q37" s="26">
        <f t="shared" si="6"/>
        <v>-0.02456747405</v>
      </c>
      <c r="R37" s="1">
        <f t="shared" si="7"/>
        <v>0.8704574394</v>
      </c>
      <c r="T37" s="8"/>
    </row>
    <row r="38" ht="15.75" customHeight="1">
      <c r="A38" s="23" t="s">
        <v>90</v>
      </c>
      <c r="B38" s="23" t="s">
        <v>91</v>
      </c>
      <c r="C38" s="23" t="s">
        <v>43</v>
      </c>
      <c r="D38" s="24">
        <v>2.0</v>
      </c>
      <c r="E38" s="24">
        <v>920.0</v>
      </c>
      <c r="F38" s="24">
        <f t="shared" si="1"/>
        <v>0.973</v>
      </c>
      <c r="G38" s="6">
        <f t="shared" si="2"/>
        <v>10741.92</v>
      </c>
      <c r="H38" s="24">
        <v>123.0</v>
      </c>
      <c r="I38" s="24">
        <v>0.4521</v>
      </c>
      <c r="J38" s="24">
        <v>111.0</v>
      </c>
      <c r="K38" s="24">
        <v>147.0</v>
      </c>
      <c r="L38" s="1">
        <f t="shared" si="3"/>
        <v>36</v>
      </c>
      <c r="M38" s="1">
        <f t="shared" si="4"/>
        <v>12</v>
      </c>
      <c r="N38" s="1">
        <f t="shared" si="5"/>
        <v>0.3666666667</v>
      </c>
      <c r="O38" s="24">
        <v>0.4521</v>
      </c>
      <c r="P38" s="25">
        <v>100.0</v>
      </c>
      <c r="Q38" s="26">
        <f t="shared" si="6"/>
        <v>-0.1444444444</v>
      </c>
      <c r="R38" s="1">
        <f t="shared" si="7"/>
        <v>0.9654</v>
      </c>
      <c r="T38" s="8"/>
    </row>
    <row r="39" ht="15.75" customHeight="1">
      <c r="A39" s="23" t="s">
        <v>92</v>
      </c>
      <c r="B39" s="23" t="s">
        <v>89</v>
      </c>
      <c r="C39" s="23" t="s">
        <v>43</v>
      </c>
      <c r="D39" s="24">
        <v>2.0</v>
      </c>
      <c r="E39" s="24">
        <v>1300.0</v>
      </c>
      <c r="F39" s="24">
        <f t="shared" si="1"/>
        <v>0.973</v>
      </c>
      <c r="G39" s="6">
        <f t="shared" si="2"/>
        <v>15178.8</v>
      </c>
      <c r="H39" s="24">
        <v>377.0</v>
      </c>
      <c r="I39" s="24">
        <v>0.4795</v>
      </c>
      <c r="J39" s="24">
        <v>228.0</v>
      </c>
      <c r="K39" s="24">
        <v>457.0</v>
      </c>
      <c r="L39" s="1">
        <f t="shared" si="3"/>
        <v>229</v>
      </c>
      <c r="M39" s="1">
        <f t="shared" si="4"/>
        <v>149</v>
      </c>
      <c r="N39" s="1">
        <f t="shared" si="5"/>
        <v>0.6205240175</v>
      </c>
      <c r="O39" s="24">
        <v>0.4795</v>
      </c>
      <c r="P39" s="25">
        <v>100.0</v>
      </c>
      <c r="Q39" s="26">
        <f t="shared" si="6"/>
        <v>-0.3471615721</v>
      </c>
      <c r="R39" s="1">
        <f t="shared" si="7"/>
        <v>1.125951965</v>
      </c>
      <c r="T39" s="8"/>
    </row>
    <row r="40" ht="15.75" customHeight="1">
      <c r="A40" s="23" t="s">
        <v>93</v>
      </c>
      <c r="B40" s="23" t="s">
        <v>89</v>
      </c>
      <c r="C40" s="23" t="s">
        <v>52</v>
      </c>
      <c r="D40" s="24">
        <v>1.0</v>
      </c>
      <c r="E40" s="24">
        <v>1100.0</v>
      </c>
      <c r="F40" s="24">
        <f t="shared" si="1"/>
        <v>0.973</v>
      </c>
      <c r="G40" s="6">
        <f t="shared" si="2"/>
        <v>12843.6</v>
      </c>
      <c r="H40" s="24">
        <v>318.0</v>
      </c>
      <c r="I40" s="24">
        <v>0.2712</v>
      </c>
      <c r="J40" s="24">
        <v>90.0</v>
      </c>
      <c r="K40" s="24">
        <v>375.0</v>
      </c>
      <c r="L40" s="1">
        <f t="shared" si="3"/>
        <v>285</v>
      </c>
      <c r="M40" s="1">
        <f t="shared" si="4"/>
        <v>228</v>
      </c>
      <c r="N40" s="1">
        <f t="shared" si="5"/>
        <v>0.74</v>
      </c>
      <c r="O40" s="24">
        <v>0.2712</v>
      </c>
      <c r="P40" s="25">
        <v>100.0</v>
      </c>
      <c r="Q40" s="26">
        <f t="shared" si="6"/>
        <v>0.1280701754</v>
      </c>
      <c r="R40" s="1">
        <f t="shared" si="7"/>
        <v>0.7495684211</v>
      </c>
      <c r="T40" s="8"/>
    </row>
    <row r="41" ht="15.75" customHeight="1">
      <c r="A41" s="23" t="s">
        <v>94</v>
      </c>
      <c r="B41" s="23" t="s">
        <v>89</v>
      </c>
      <c r="C41" s="23" t="s">
        <v>52</v>
      </c>
      <c r="D41" s="24">
        <v>2.0</v>
      </c>
      <c r="E41" s="24">
        <v>1200.0</v>
      </c>
      <c r="F41" s="24">
        <f t="shared" si="1"/>
        <v>0.973</v>
      </c>
      <c r="G41" s="6">
        <f t="shared" si="2"/>
        <v>14011.2</v>
      </c>
      <c r="H41" s="24">
        <v>198.0</v>
      </c>
      <c r="I41" s="24">
        <v>0.4301</v>
      </c>
      <c r="J41" s="24">
        <v>128.0</v>
      </c>
      <c r="K41" s="24">
        <v>238.0</v>
      </c>
      <c r="L41" s="1">
        <f t="shared" si="3"/>
        <v>110</v>
      </c>
      <c r="M41" s="1">
        <f t="shared" si="4"/>
        <v>70</v>
      </c>
      <c r="N41" s="1">
        <f t="shared" si="5"/>
        <v>0.6090909091</v>
      </c>
      <c r="O41" s="24">
        <v>0.4301</v>
      </c>
      <c r="P41" s="25">
        <v>100.0</v>
      </c>
      <c r="Q41" s="26">
        <f t="shared" si="6"/>
        <v>-0.1036363636</v>
      </c>
      <c r="R41" s="1">
        <f t="shared" si="7"/>
        <v>0.93308</v>
      </c>
      <c r="T41" s="8"/>
    </row>
    <row r="42" ht="15.75" customHeight="1">
      <c r="A42" s="23" t="s">
        <v>95</v>
      </c>
      <c r="B42" s="23" t="s">
        <v>96</v>
      </c>
      <c r="C42" s="23" t="s">
        <v>43</v>
      </c>
      <c r="D42" s="24">
        <v>1.0</v>
      </c>
      <c r="E42" s="24">
        <v>1300.0</v>
      </c>
      <c r="F42" s="24">
        <f t="shared" si="1"/>
        <v>0.973</v>
      </c>
      <c r="G42" s="6">
        <f t="shared" si="2"/>
        <v>15178.8</v>
      </c>
      <c r="H42" s="24">
        <v>149.0</v>
      </c>
      <c r="I42" s="24">
        <v>0.5671</v>
      </c>
      <c r="J42" s="24">
        <v>126.0</v>
      </c>
      <c r="K42" s="24">
        <v>188.0</v>
      </c>
      <c r="L42" s="1">
        <f t="shared" si="3"/>
        <v>62</v>
      </c>
      <c r="M42" s="1">
        <f t="shared" si="4"/>
        <v>23</v>
      </c>
      <c r="N42" s="1">
        <f t="shared" si="5"/>
        <v>0.3967741935</v>
      </c>
      <c r="O42" s="24">
        <v>0.5671</v>
      </c>
      <c r="P42" s="25">
        <v>100.0</v>
      </c>
      <c r="Q42" s="26">
        <f t="shared" si="6"/>
        <v>-0.235483871</v>
      </c>
      <c r="R42" s="1">
        <f t="shared" si="7"/>
        <v>1.037503226</v>
      </c>
      <c r="T42" s="8"/>
    </row>
    <row r="43" ht="15.75" customHeight="1">
      <c r="A43" s="23" t="s">
        <v>99</v>
      </c>
      <c r="B43" s="23" t="s">
        <v>96</v>
      </c>
      <c r="C43" s="23" t="s">
        <v>43</v>
      </c>
      <c r="D43" s="24">
        <v>2.0</v>
      </c>
      <c r="E43" s="24">
        <v>1700.0</v>
      </c>
      <c r="F43" s="24">
        <f t="shared" si="1"/>
        <v>0.973</v>
      </c>
      <c r="G43" s="6">
        <f t="shared" si="2"/>
        <v>19849.2</v>
      </c>
      <c r="H43" s="24">
        <v>210.0</v>
      </c>
      <c r="I43" s="24">
        <v>0.3205</v>
      </c>
      <c r="J43" s="24">
        <v>152.0</v>
      </c>
      <c r="K43" s="24">
        <v>247.0</v>
      </c>
      <c r="L43" s="1">
        <f t="shared" si="3"/>
        <v>95</v>
      </c>
      <c r="M43" s="1">
        <f t="shared" si="4"/>
        <v>58</v>
      </c>
      <c r="N43" s="1">
        <f t="shared" si="5"/>
        <v>0.5884210526</v>
      </c>
      <c r="O43" s="24">
        <v>0.3205</v>
      </c>
      <c r="P43" s="25">
        <v>100.0</v>
      </c>
      <c r="Q43" s="26">
        <f t="shared" si="6"/>
        <v>-0.3378947368</v>
      </c>
      <c r="R43" s="1">
        <f t="shared" si="7"/>
        <v>1.118612632</v>
      </c>
      <c r="T43" s="8"/>
    </row>
    <row r="44" ht="15.75" customHeight="1">
      <c r="A44" s="23" t="s">
        <v>104</v>
      </c>
      <c r="B44" s="23" t="s">
        <v>96</v>
      </c>
      <c r="C44" s="23" t="s">
        <v>52</v>
      </c>
      <c r="D44" s="24">
        <v>1.0</v>
      </c>
      <c r="E44" s="24">
        <v>1200.0</v>
      </c>
      <c r="F44" s="24">
        <f t="shared" si="1"/>
        <v>0.973</v>
      </c>
      <c r="G44" s="6">
        <f t="shared" si="2"/>
        <v>14011.2</v>
      </c>
      <c r="H44" s="24">
        <v>187.0</v>
      </c>
      <c r="I44" s="24">
        <v>0.4493</v>
      </c>
      <c r="J44" s="24">
        <v>141.0</v>
      </c>
      <c r="K44" s="24">
        <v>263.0</v>
      </c>
      <c r="L44" s="1">
        <f t="shared" si="3"/>
        <v>122</v>
      </c>
      <c r="M44" s="1">
        <f t="shared" si="4"/>
        <v>46</v>
      </c>
      <c r="N44" s="1">
        <f t="shared" si="5"/>
        <v>0.4016393443</v>
      </c>
      <c r="O44" s="24">
        <v>0.4493</v>
      </c>
      <c r="P44" s="25">
        <v>100.0</v>
      </c>
      <c r="Q44" s="26">
        <f t="shared" si="6"/>
        <v>-0.168852459</v>
      </c>
      <c r="R44" s="1">
        <f t="shared" si="7"/>
        <v>0.9847311475</v>
      </c>
      <c r="T44" s="8"/>
    </row>
    <row r="45" ht="15.75" customHeight="1">
      <c r="A45" s="23" t="s">
        <v>108</v>
      </c>
      <c r="B45" s="23" t="s">
        <v>96</v>
      </c>
      <c r="C45" s="23" t="s">
        <v>52</v>
      </c>
      <c r="D45" s="24">
        <v>2.0</v>
      </c>
      <c r="E45" s="24">
        <v>1900.0</v>
      </c>
      <c r="F45" s="24">
        <f t="shared" si="1"/>
        <v>0.973</v>
      </c>
      <c r="G45" s="6">
        <f t="shared" si="2"/>
        <v>22184.4</v>
      </c>
      <c r="H45" s="24">
        <v>225.0</v>
      </c>
      <c r="I45" s="24">
        <v>0.5096</v>
      </c>
      <c r="J45" s="24">
        <v>157.0</v>
      </c>
      <c r="K45" s="24">
        <v>314.0</v>
      </c>
      <c r="L45" s="1">
        <f t="shared" si="3"/>
        <v>157</v>
      </c>
      <c r="M45" s="1">
        <f t="shared" si="4"/>
        <v>68</v>
      </c>
      <c r="N45" s="1">
        <f t="shared" si="5"/>
        <v>0.4464968153</v>
      </c>
      <c r="O45" s="24">
        <v>0.5096</v>
      </c>
      <c r="P45" s="25">
        <v>100.0</v>
      </c>
      <c r="Q45" s="26">
        <f t="shared" si="6"/>
        <v>-0.1904458599</v>
      </c>
      <c r="R45" s="1">
        <f t="shared" si="7"/>
        <v>1.001833121</v>
      </c>
      <c r="T45" s="8"/>
    </row>
    <row r="46" ht="15.75" customHeight="1">
      <c r="A46" s="23" t="s">
        <v>110</v>
      </c>
      <c r="B46" s="23" t="s">
        <v>111</v>
      </c>
      <c r="C46" s="23" t="s">
        <v>43</v>
      </c>
      <c r="D46" s="24">
        <v>1.0</v>
      </c>
      <c r="E46" s="24">
        <v>1000.0</v>
      </c>
      <c r="F46" s="24">
        <f t="shared" si="1"/>
        <v>0.973</v>
      </c>
      <c r="G46" s="6">
        <f t="shared" si="2"/>
        <v>11676</v>
      </c>
      <c r="H46" s="24">
        <v>123.0</v>
      </c>
      <c r="I46" s="24">
        <v>0.7205</v>
      </c>
      <c r="J46" s="24">
        <v>93.0</v>
      </c>
      <c r="K46" s="24">
        <v>159.0</v>
      </c>
      <c r="L46" s="1">
        <f t="shared" si="3"/>
        <v>66</v>
      </c>
      <c r="M46" s="1">
        <f t="shared" si="4"/>
        <v>30</v>
      </c>
      <c r="N46" s="1">
        <f t="shared" si="5"/>
        <v>0.4636363636</v>
      </c>
      <c r="O46" s="24">
        <v>0.7205</v>
      </c>
      <c r="P46" s="25">
        <v>100.0</v>
      </c>
      <c r="Q46" s="26">
        <f t="shared" si="6"/>
        <v>0.1848484848</v>
      </c>
      <c r="R46" s="1">
        <f t="shared" si="7"/>
        <v>0.7046</v>
      </c>
      <c r="T46" s="8"/>
    </row>
    <row r="47" ht="15.75" customHeight="1">
      <c r="A47" s="23" t="s">
        <v>112</v>
      </c>
      <c r="B47" s="23" t="s">
        <v>111</v>
      </c>
      <c r="C47" s="23" t="s">
        <v>43</v>
      </c>
      <c r="D47" s="24">
        <v>2.0</v>
      </c>
      <c r="E47" s="24">
        <v>1500.0</v>
      </c>
      <c r="F47" s="24">
        <f t="shared" si="1"/>
        <v>0.973</v>
      </c>
      <c r="G47" s="6">
        <f t="shared" si="2"/>
        <v>17514</v>
      </c>
      <c r="H47" s="24">
        <v>263.0</v>
      </c>
      <c r="I47" s="24">
        <v>0.4959</v>
      </c>
      <c r="J47" s="24">
        <v>145.0</v>
      </c>
      <c r="K47" s="24">
        <v>462.0</v>
      </c>
      <c r="L47" s="1">
        <f t="shared" si="3"/>
        <v>317</v>
      </c>
      <c r="M47" s="1">
        <f t="shared" si="4"/>
        <v>118</v>
      </c>
      <c r="N47" s="1">
        <f t="shared" si="5"/>
        <v>0.3977917981</v>
      </c>
      <c r="O47" s="24">
        <v>0.4959</v>
      </c>
      <c r="P47" s="25">
        <v>100.0</v>
      </c>
      <c r="Q47" s="26">
        <f t="shared" si="6"/>
        <v>-0.01356466877</v>
      </c>
      <c r="R47" s="1">
        <f t="shared" si="7"/>
        <v>0.8617432177</v>
      </c>
      <c r="T47" s="8"/>
    </row>
    <row r="48" ht="15.75" customHeight="1">
      <c r="A48" s="23" t="s">
        <v>113</v>
      </c>
      <c r="B48" s="23" t="s">
        <v>111</v>
      </c>
      <c r="C48" s="23" t="s">
        <v>52</v>
      </c>
      <c r="D48" s="24">
        <v>1.0</v>
      </c>
      <c r="E48" s="24">
        <v>1300.0</v>
      </c>
      <c r="F48" s="24">
        <f t="shared" si="1"/>
        <v>0.973</v>
      </c>
      <c r="G48" s="6">
        <f t="shared" si="2"/>
        <v>15178.8</v>
      </c>
      <c r="H48" s="24">
        <v>238.0</v>
      </c>
      <c r="I48" s="24">
        <v>0.4493</v>
      </c>
      <c r="J48" s="24">
        <v>181.0</v>
      </c>
      <c r="K48" s="24">
        <v>316.0</v>
      </c>
      <c r="L48" s="1">
        <f t="shared" si="3"/>
        <v>135</v>
      </c>
      <c r="M48" s="1">
        <f t="shared" si="4"/>
        <v>57</v>
      </c>
      <c r="N48" s="1">
        <f t="shared" si="5"/>
        <v>0.4377777778</v>
      </c>
      <c r="O48" s="24">
        <v>0.4493</v>
      </c>
      <c r="P48" s="25">
        <v>100.0</v>
      </c>
      <c r="Q48" s="26">
        <f t="shared" si="6"/>
        <v>-0.38</v>
      </c>
      <c r="R48" s="1">
        <f t="shared" si="7"/>
        <v>1.15196</v>
      </c>
      <c r="T48" s="8"/>
    </row>
    <row r="49" ht="15.75" customHeight="1">
      <c r="A49" s="23" t="s">
        <v>116</v>
      </c>
      <c r="B49" s="23" t="s">
        <v>91</v>
      </c>
      <c r="C49" s="23" t="s">
        <v>52</v>
      </c>
      <c r="D49" s="24">
        <v>1.0</v>
      </c>
      <c r="E49" s="24">
        <v>850.0</v>
      </c>
      <c r="F49" s="24">
        <f t="shared" si="1"/>
        <v>0.973</v>
      </c>
      <c r="G49" s="6">
        <f t="shared" si="2"/>
        <v>9924.6</v>
      </c>
      <c r="H49" s="24">
        <v>146.0</v>
      </c>
      <c r="I49" s="24">
        <v>0.5315</v>
      </c>
      <c r="J49" s="24">
        <v>96.0</v>
      </c>
      <c r="K49" s="24">
        <v>245.0</v>
      </c>
      <c r="L49" s="1">
        <f t="shared" si="3"/>
        <v>149</v>
      </c>
      <c r="M49" s="1">
        <f t="shared" si="4"/>
        <v>50</v>
      </c>
      <c r="N49" s="1">
        <f t="shared" si="5"/>
        <v>0.3684563758</v>
      </c>
      <c r="O49" s="24">
        <v>0.5315</v>
      </c>
      <c r="P49" s="25">
        <v>100.0</v>
      </c>
      <c r="Q49" s="26">
        <f t="shared" si="6"/>
        <v>0.1214765101</v>
      </c>
      <c r="R49" s="1">
        <f t="shared" si="7"/>
        <v>0.754790604</v>
      </c>
      <c r="T49" s="8"/>
    </row>
    <row r="50" ht="15.75" customHeight="1">
      <c r="A50" s="23" t="s">
        <v>119</v>
      </c>
      <c r="B50" s="23" t="s">
        <v>111</v>
      </c>
      <c r="C50" s="23" t="s">
        <v>52</v>
      </c>
      <c r="D50" s="24">
        <v>2.0</v>
      </c>
      <c r="E50" s="24">
        <v>1800.0</v>
      </c>
      <c r="F50" s="24">
        <f t="shared" si="1"/>
        <v>0.973</v>
      </c>
      <c r="G50" s="6">
        <f t="shared" si="2"/>
        <v>21016.8</v>
      </c>
      <c r="H50" s="24">
        <v>349.0</v>
      </c>
      <c r="I50" s="24">
        <v>0.1507</v>
      </c>
      <c r="J50" s="24">
        <v>145.0</v>
      </c>
      <c r="K50" s="24">
        <v>412.0</v>
      </c>
      <c r="L50" s="1">
        <f t="shared" si="3"/>
        <v>267</v>
      </c>
      <c r="M50" s="1">
        <f t="shared" si="4"/>
        <v>204</v>
      </c>
      <c r="N50" s="1">
        <f t="shared" si="5"/>
        <v>0.7112359551</v>
      </c>
      <c r="O50" s="24">
        <v>0.1507</v>
      </c>
      <c r="P50" s="25">
        <v>100.0</v>
      </c>
      <c r="Q50" s="26">
        <f t="shared" si="6"/>
        <v>-0.03483146067</v>
      </c>
      <c r="R50" s="1">
        <f t="shared" si="7"/>
        <v>0.8785865169</v>
      </c>
      <c r="T50" s="8"/>
    </row>
    <row r="51" ht="15.75" customHeight="1">
      <c r="A51" s="23" t="s">
        <v>125</v>
      </c>
      <c r="B51" s="23" t="s">
        <v>126</v>
      </c>
      <c r="C51" s="23" t="s">
        <v>43</v>
      </c>
      <c r="D51" s="24">
        <v>1.0</v>
      </c>
      <c r="E51" s="24">
        <v>1100.0</v>
      </c>
      <c r="F51" s="24">
        <f t="shared" si="1"/>
        <v>0.973</v>
      </c>
      <c r="G51" s="6">
        <f t="shared" si="2"/>
        <v>12843.6</v>
      </c>
      <c r="H51" s="24">
        <v>147.0</v>
      </c>
      <c r="I51" s="24">
        <v>0.6</v>
      </c>
      <c r="J51" s="24">
        <v>99.0</v>
      </c>
      <c r="K51" s="24">
        <v>215.0</v>
      </c>
      <c r="L51" s="1">
        <f t="shared" si="3"/>
        <v>116</v>
      </c>
      <c r="M51" s="1">
        <f t="shared" si="4"/>
        <v>48</v>
      </c>
      <c r="N51" s="1">
        <f t="shared" si="5"/>
        <v>0.4310344828</v>
      </c>
      <c r="O51" s="24">
        <v>0.6</v>
      </c>
      <c r="P51" s="25">
        <v>100.0</v>
      </c>
      <c r="Q51" s="26">
        <f t="shared" si="6"/>
        <v>0.1068965517</v>
      </c>
      <c r="R51" s="1">
        <f t="shared" si="7"/>
        <v>0.766337931</v>
      </c>
      <c r="T51" s="8"/>
    </row>
    <row r="52" ht="15.75" customHeight="1">
      <c r="A52" s="23" t="s">
        <v>129</v>
      </c>
      <c r="B52" s="23" t="s">
        <v>126</v>
      </c>
      <c r="C52" s="23" t="s">
        <v>43</v>
      </c>
      <c r="D52" s="24">
        <v>2.0</v>
      </c>
      <c r="E52" s="24">
        <v>1400.0</v>
      </c>
      <c r="F52" s="24">
        <f t="shared" si="1"/>
        <v>0.973</v>
      </c>
      <c r="G52" s="6">
        <f t="shared" si="2"/>
        <v>16346.4</v>
      </c>
      <c r="H52" s="24">
        <v>151.0</v>
      </c>
      <c r="I52" s="24">
        <v>0.526</v>
      </c>
      <c r="J52" s="24">
        <v>120.0</v>
      </c>
      <c r="K52" s="24">
        <v>188.0</v>
      </c>
      <c r="L52" s="1">
        <f t="shared" si="3"/>
        <v>68</v>
      </c>
      <c r="M52" s="1">
        <f t="shared" si="4"/>
        <v>31</v>
      </c>
      <c r="N52" s="1">
        <f t="shared" si="5"/>
        <v>0.4647058824</v>
      </c>
      <c r="O52" s="24">
        <v>0.526</v>
      </c>
      <c r="P52" s="25">
        <v>100.0</v>
      </c>
      <c r="Q52" s="26">
        <f t="shared" si="6"/>
        <v>-0.1352941176</v>
      </c>
      <c r="R52" s="1">
        <f t="shared" si="7"/>
        <v>0.9581529412</v>
      </c>
      <c r="T52" s="8"/>
    </row>
    <row r="53" ht="15.75" customHeight="1">
      <c r="A53" s="23" t="s">
        <v>130</v>
      </c>
      <c r="B53" s="23" t="s">
        <v>126</v>
      </c>
      <c r="C53" s="23" t="s">
        <v>52</v>
      </c>
      <c r="D53" s="24">
        <v>1.0</v>
      </c>
      <c r="E53" s="24">
        <v>1300.0</v>
      </c>
      <c r="F53" s="24">
        <f t="shared" si="1"/>
        <v>0.973</v>
      </c>
      <c r="G53" s="6">
        <f t="shared" si="2"/>
        <v>15178.8</v>
      </c>
      <c r="H53" s="24">
        <v>429.0</v>
      </c>
      <c r="I53" s="24">
        <v>0.211</v>
      </c>
      <c r="J53" s="24">
        <v>263.0</v>
      </c>
      <c r="K53" s="24">
        <v>489.0</v>
      </c>
      <c r="L53" s="1">
        <f t="shared" si="3"/>
        <v>226</v>
      </c>
      <c r="M53" s="1">
        <f t="shared" si="4"/>
        <v>166</v>
      </c>
      <c r="N53" s="1">
        <f t="shared" si="5"/>
        <v>0.6876106195</v>
      </c>
      <c r="O53" s="24">
        <v>0.211</v>
      </c>
      <c r="P53" s="25">
        <v>100.0</v>
      </c>
      <c r="Q53" s="26">
        <f t="shared" si="6"/>
        <v>-0.4769911504</v>
      </c>
      <c r="R53" s="1">
        <f t="shared" si="7"/>
        <v>1.228776991</v>
      </c>
      <c r="T53" s="8"/>
    </row>
    <row r="54" ht="15.75" customHeight="1">
      <c r="A54" s="23" t="s">
        <v>131</v>
      </c>
      <c r="B54" s="23" t="s">
        <v>126</v>
      </c>
      <c r="C54" s="23" t="s">
        <v>52</v>
      </c>
      <c r="D54" s="24">
        <v>2.0</v>
      </c>
      <c r="E54" s="24">
        <v>1900.0</v>
      </c>
      <c r="F54" s="24">
        <f t="shared" si="1"/>
        <v>0.973</v>
      </c>
      <c r="G54" s="6">
        <f t="shared" si="2"/>
        <v>22184.4</v>
      </c>
      <c r="H54" s="24">
        <v>441.0</v>
      </c>
      <c r="I54" s="24">
        <v>0.3315</v>
      </c>
      <c r="J54" s="24">
        <v>335.0</v>
      </c>
      <c r="K54" s="24">
        <v>502.0</v>
      </c>
      <c r="L54" s="1">
        <f t="shared" si="3"/>
        <v>167</v>
      </c>
      <c r="M54" s="1">
        <f t="shared" si="4"/>
        <v>106</v>
      </c>
      <c r="N54" s="1">
        <f t="shared" si="5"/>
        <v>0.6077844311</v>
      </c>
      <c r="O54" s="24">
        <v>0.3315</v>
      </c>
      <c r="P54" s="25">
        <v>100.0</v>
      </c>
      <c r="Q54" s="26">
        <f t="shared" si="6"/>
        <v>-1.025748503</v>
      </c>
      <c r="R54" s="1">
        <f t="shared" si="7"/>
        <v>1.663392814</v>
      </c>
      <c r="T54" s="8"/>
    </row>
    <row r="55" ht="15.75" customHeight="1">
      <c r="A55" s="23" t="s">
        <v>132</v>
      </c>
      <c r="B55" s="23" t="s">
        <v>133</v>
      </c>
      <c r="C55" s="23" t="s">
        <v>43</v>
      </c>
      <c r="D55" s="24">
        <v>1.0</v>
      </c>
      <c r="E55" s="24">
        <v>900.0</v>
      </c>
      <c r="F55" s="24">
        <f t="shared" si="1"/>
        <v>0.973</v>
      </c>
      <c r="G55" s="6">
        <f t="shared" si="2"/>
        <v>10508.4</v>
      </c>
      <c r="H55" s="24">
        <v>144.0</v>
      </c>
      <c r="I55" s="24">
        <v>0.3288</v>
      </c>
      <c r="J55" s="24">
        <v>98.0</v>
      </c>
      <c r="K55" s="24">
        <v>195.0</v>
      </c>
      <c r="L55" s="1">
        <f t="shared" si="3"/>
        <v>97</v>
      </c>
      <c r="M55" s="1">
        <f t="shared" si="4"/>
        <v>46</v>
      </c>
      <c r="N55" s="1">
        <f t="shared" si="5"/>
        <v>0.4793814433</v>
      </c>
      <c r="O55" s="24">
        <v>0.3288</v>
      </c>
      <c r="P55" s="25">
        <v>100.0</v>
      </c>
      <c r="Q55" s="26">
        <f t="shared" si="6"/>
        <v>0.1164948454</v>
      </c>
      <c r="R55" s="1">
        <f t="shared" si="7"/>
        <v>0.7587360825</v>
      </c>
      <c r="T55" s="8"/>
    </row>
    <row r="56" ht="15.75" customHeight="1">
      <c r="A56" s="23" t="s">
        <v>134</v>
      </c>
      <c r="B56" s="23" t="s">
        <v>133</v>
      </c>
      <c r="C56" s="23" t="s">
        <v>43</v>
      </c>
      <c r="D56" s="24">
        <v>2.0</v>
      </c>
      <c r="E56" s="24">
        <v>1400.0</v>
      </c>
      <c r="F56" s="24">
        <f t="shared" si="1"/>
        <v>0.973</v>
      </c>
      <c r="G56" s="6">
        <f t="shared" si="2"/>
        <v>16346.4</v>
      </c>
      <c r="H56" s="24">
        <v>136.0</v>
      </c>
      <c r="I56" s="24">
        <v>0.6192</v>
      </c>
      <c r="J56" s="24">
        <v>77.0</v>
      </c>
      <c r="K56" s="24">
        <v>260.0</v>
      </c>
      <c r="L56" s="1">
        <f t="shared" si="3"/>
        <v>183</v>
      </c>
      <c r="M56" s="1">
        <f t="shared" si="4"/>
        <v>59</v>
      </c>
      <c r="N56" s="1">
        <f t="shared" si="5"/>
        <v>0.3579234973</v>
      </c>
      <c r="O56" s="24">
        <v>0.6192</v>
      </c>
      <c r="P56" s="25">
        <v>100.0</v>
      </c>
      <c r="Q56" s="26">
        <f t="shared" si="6"/>
        <v>0.2005464481</v>
      </c>
      <c r="R56" s="1">
        <f t="shared" si="7"/>
        <v>0.6921672131</v>
      </c>
      <c r="T56" s="8"/>
    </row>
    <row r="57" ht="15.75" customHeight="1">
      <c r="A57" s="23" t="s">
        <v>135</v>
      </c>
      <c r="B57" s="23" t="s">
        <v>133</v>
      </c>
      <c r="C57" s="23" t="s">
        <v>52</v>
      </c>
      <c r="D57" s="24">
        <v>1.0</v>
      </c>
      <c r="E57" s="24">
        <v>1400.0</v>
      </c>
      <c r="F57" s="24">
        <f t="shared" si="1"/>
        <v>0.973</v>
      </c>
      <c r="G57" s="6">
        <f t="shared" si="2"/>
        <v>16346.4</v>
      </c>
      <c r="H57" s="24">
        <v>305.0</v>
      </c>
      <c r="I57" s="24">
        <v>0.2712</v>
      </c>
      <c r="J57" s="24">
        <v>173.0</v>
      </c>
      <c r="K57" s="24">
        <v>322.0</v>
      </c>
      <c r="L57" s="1">
        <f t="shared" si="3"/>
        <v>149</v>
      </c>
      <c r="M57" s="1">
        <f t="shared" si="4"/>
        <v>132</v>
      </c>
      <c r="N57" s="1">
        <f t="shared" si="5"/>
        <v>0.8087248322</v>
      </c>
      <c r="O57" s="24">
        <v>0.2712</v>
      </c>
      <c r="P57" s="25">
        <v>100.0</v>
      </c>
      <c r="Q57" s="26">
        <f t="shared" si="6"/>
        <v>-0.2919463087</v>
      </c>
      <c r="R57" s="1">
        <f t="shared" si="7"/>
        <v>1.082221477</v>
      </c>
      <c r="T57" s="8"/>
    </row>
    <row r="58" ht="15.75" customHeight="1">
      <c r="A58" s="23" t="s">
        <v>136</v>
      </c>
      <c r="B58" s="23" t="s">
        <v>133</v>
      </c>
      <c r="C58" s="23" t="s">
        <v>52</v>
      </c>
      <c r="D58" s="24">
        <v>2.0</v>
      </c>
      <c r="E58" s="24">
        <v>1700.0</v>
      </c>
      <c r="F58" s="24">
        <f t="shared" si="1"/>
        <v>0.973</v>
      </c>
      <c r="G58" s="6">
        <f t="shared" si="2"/>
        <v>19849.2</v>
      </c>
      <c r="H58" s="24">
        <v>425.0</v>
      </c>
      <c r="I58" s="24">
        <v>0.3288</v>
      </c>
      <c r="J58" s="24">
        <v>176.0</v>
      </c>
      <c r="K58" s="24">
        <v>469.0</v>
      </c>
      <c r="L58" s="1">
        <f t="shared" si="3"/>
        <v>293</v>
      </c>
      <c r="M58" s="1">
        <f t="shared" si="4"/>
        <v>249</v>
      </c>
      <c r="N58" s="1">
        <f t="shared" si="5"/>
        <v>0.7798634812</v>
      </c>
      <c r="O58" s="24">
        <v>0.3288</v>
      </c>
      <c r="P58" s="25">
        <v>100.0</v>
      </c>
      <c r="Q58" s="26">
        <f t="shared" si="6"/>
        <v>-0.1075085324</v>
      </c>
      <c r="R58" s="1">
        <f t="shared" si="7"/>
        <v>0.9361467577</v>
      </c>
      <c r="T58" s="8"/>
    </row>
    <row r="59" ht="15.75" customHeight="1">
      <c r="A59" s="23" t="s">
        <v>137</v>
      </c>
      <c r="B59" s="23" t="s">
        <v>138</v>
      </c>
      <c r="C59" s="23" t="s">
        <v>43</v>
      </c>
      <c r="D59" s="24">
        <v>1.0</v>
      </c>
      <c r="E59" s="24">
        <v>800.0</v>
      </c>
      <c r="F59" s="24">
        <f t="shared" si="1"/>
        <v>0.973</v>
      </c>
      <c r="G59" s="6">
        <f t="shared" si="2"/>
        <v>9340.8</v>
      </c>
      <c r="H59" s="24">
        <v>176.0</v>
      </c>
      <c r="I59" s="24">
        <v>0.4137</v>
      </c>
      <c r="J59" s="24">
        <v>86.0</v>
      </c>
      <c r="K59" s="24">
        <v>224.0</v>
      </c>
      <c r="L59" s="1">
        <f t="shared" si="3"/>
        <v>138</v>
      </c>
      <c r="M59" s="1">
        <f t="shared" si="4"/>
        <v>90</v>
      </c>
      <c r="N59" s="1">
        <f t="shared" si="5"/>
        <v>0.6217391304</v>
      </c>
      <c r="O59" s="24">
        <v>0.4137</v>
      </c>
      <c r="P59" s="25">
        <v>100.0</v>
      </c>
      <c r="Q59" s="26">
        <f t="shared" si="6"/>
        <v>0.1811594203</v>
      </c>
      <c r="R59" s="1">
        <f t="shared" si="7"/>
        <v>0.7075217391</v>
      </c>
      <c r="T59" s="8"/>
    </row>
    <row r="60" ht="15.75" customHeight="1">
      <c r="A60" s="23" t="s">
        <v>139</v>
      </c>
      <c r="B60" s="23" t="s">
        <v>91</v>
      </c>
      <c r="C60" s="23" t="s">
        <v>52</v>
      </c>
      <c r="D60" s="24">
        <v>2.0</v>
      </c>
      <c r="E60" s="24">
        <v>900.0</v>
      </c>
      <c r="F60" s="24">
        <f t="shared" si="1"/>
        <v>0.973</v>
      </c>
      <c r="G60" s="6">
        <f t="shared" si="2"/>
        <v>10508.4</v>
      </c>
      <c r="H60" s="24">
        <v>169.0</v>
      </c>
      <c r="I60" s="24">
        <v>0.4795</v>
      </c>
      <c r="J60" s="24">
        <v>111.0</v>
      </c>
      <c r="K60" s="24">
        <v>276.0</v>
      </c>
      <c r="L60" s="1">
        <f t="shared" si="3"/>
        <v>165</v>
      </c>
      <c r="M60" s="1">
        <f t="shared" si="4"/>
        <v>58</v>
      </c>
      <c r="N60" s="1">
        <f t="shared" si="5"/>
        <v>0.3812121212</v>
      </c>
      <c r="O60" s="24">
        <v>0.4795</v>
      </c>
      <c r="P60" s="25">
        <v>100.0</v>
      </c>
      <c r="Q60" s="26">
        <f t="shared" si="6"/>
        <v>0.04666666667</v>
      </c>
      <c r="R60" s="1">
        <f t="shared" si="7"/>
        <v>0.81404</v>
      </c>
      <c r="T60" s="8"/>
    </row>
    <row r="61" ht="15.75" customHeight="1">
      <c r="A61" s="23" t="s">
        <v>140</v>
      </c>
      <c r="B61" s="23" t="s">
        <v>138</v>
      </c>
      <c r="C61" s="23" t="s">
        <v>43</v>
      </c>
      <c r="D61" s="24">
        <v>2.0</v>
      </c>
      <c r="E61" s="24">
        <v>1300.0</v>
      </c>
      <c r="F61" s="24">
        <f t="shared" si="1"/>
        <v>0.973</v>
      </c>
      <c r="G61" s="6">
        <f t="shared" si="2"/>
        <v>15178.8</v>
      </c>
      <c r="H61" s="24">
        <v>207.0</v>
      </c>
      <c r="I61" s="24">
        <v>0.6301</v>
      </c>
      <c r="J61" s="24">
        <v>127.0</v>
      </c>
      <c r="K61" s="24">
        <v>276.0</v>
      </c>
      <c r="L61" s="1">
        <f t="shared" si="3"/>
        <v>149</v>
      </c>
      <c r="M61" s="1">
        <f t="shared" si="4"/>
        <v>80</v>
      </c>
      <c r="N61" s="1">
        <f t="shared" si="5"/>
        <v>0.5295302013</v>
      </c>
      <c r="O61" s="24">
        <v>0.6301</v>
      </c>
      <c r="P61" s="25">
        <v>100.0</v>
      </c>
      <c r="Q61" s="26">
        <f t="shared" si="6"/>
        <v>-0.04496644295</v>
      </c>
      <c r="R61" s="1">
        <f t="shared" si="7"/>
        <v>0.8866134228</v>
      </c>
      <c r="T61" s="8"/>
    </row>
    <row r="62" ht="15.75" customHeight="1">
      <c r="A62" s="23" t="s">
        <v>141</v>
      </c>
      <c r="B62" s="23" t="s">
        <v>138</v>
      </c>
      <c r="C62" s="23" t="s">
        <v>52</v>
      </c>
      <c r="D62" s="24">
        <v>1.0</v>
      </c>
      <c r="E62" s="24">
        <v>1400.0</v>
      </c>
      <c r="F62" s="24">
        <f t="shared" si="1"/>
        <v>0.973</v>
      </c>
      <c r="G62" s="6">
        <f t="shared" si="2"/>
        <v>16346.4</v>
      </c>
      <c r="H62" s="24">
        <v>244.0</v>
      </c>
      <c r="I62" s="24">
        <v>0.9041</v>
      </c>
      <c r="J62" s="24">
        <v>222.0</v>
      </c>
      <c r="K62" s="24">
        <v>381.0</v>
      </c>
      <c r="L62" s="1">
        <f t="shared" si="3"/>
        <v>159</v>
      </c>
      <c r="M62" s="1">
        <f t="shared" si="4"/>
        <v>22</v>
      </c>
      <c r="N62" s="1">
        <f t="shared" si="5"/>
        <v>0.2106918239</v>
      </c>
      <c r="O62" s="24">
        <v>0.9041</v>
      </c>
      <c r="P62" s="25">
        <v>100.0</v>
      </c>
      <c r="Q62" s="26">
        <f t="shared" si="6"/>
        <v>-0.513836478</v>
      </c>
      <c r="R62" s="1">
        <f t="shared" si="7"/>
        <v>1.257958491</v>
      </c>
      <c r="T62" s="8"/>
    </row>
    <row r="63" ht="15.75" customHeight="1">
      <c r="A63" s="23" t="s">
        <v>142</v>
      </c>
      <c r="B63" s="23" t="s">
        <v>138</v>
      </c>
      <c r="C63" s="23" t="s">
        <v>52</v>
      </c>
      <c r="D63" s="24">
        <v>2.0</v>
      </c>
      <c r="E63" s="24">
        <v>1900.0</v>
      </c>
      <c r="F63" s="24">
        <f t="shared" si="1"/>
        <v>0.973</v>
      </c>
      <c r="G63" s="6">
        <f t="shared" si="2"/>
        <v>22184.4</v>
      </c>
      <c r="H63" s="24">
        <v>536.0</v>
      </c>
      <c r="I63" s="24">
        <v>0.5425</v>
      </c>
      <c r="J63" s="24">
        <v>386.0</v>
      </c>
      <c r="K63" s="24">
        <v>773.0</v>
      </c>
      <c r="L63" s="1">
        <f t="shared" si="3"/>
        <v>387</v>
      </c>
      <c r="M63" s="1">
        <f t="shared" si="4"/>
        <v>150</v>
      </c>
      <c r="N63" s="1">
        <f t="shared" si="5"/>
        <v>0.4100775194</v>
      </c>
      <c r="O63" s="24">
        <v>0.5425</v>
      </c>
      <c r="P63" s="25">
        <v>100.0</v>
      </c>
      <c r="Q63" s="26">
        <f t="shared" si="6"/>
        <v>-0.4912144703</v>
      </c>
      <c r="R63" s="1">
        <f t="shared" si="7"/>
        <v>1.24004186</v>
      </c>
      <c r="T63" s="8"/>
    </row>
    <row r="64" ht="15.75" customHeight="1">
      <c r="A64" s="23" t="s">
        <v>151</v>
      </c>
      <c r="B64" s="23" t="s">
        <v>152</v>
      </c>
      <c r="C64" s="23" t="s">
        <v>43</v>
      </c>
      <c r="D64" s="24">
        <v>1.0</v>
      </c>
      <c r="E64" s="24">
        <v>1700.0</v>
      </c>
      <c r="F64" s="24">
        <f t="shared" si="1"/>
        <v>0.973</v>
      </c>
      <c r="G64" s="6">
        <f t="shared" si="2"/>
        <v>19849.2</v>
      </c>
      <c r="H64" s="24">
        <v>476.0</v>
      </c>
      <c r="I64" s="24">
        <v>0.0795</v>
      </c>
      <c r="J64" s="24">
        <v>136.0</v>
      </c>
      <c r="K64" s="24">
        <v>476.0</v>
      </c>
      <c r="L64" s="1">
        <f t="shared" si="3"/>
        <v>340</v>
      </c>
      <c r="M64" s="1">
        <f t="shared" si="4"/>
        <v>340</v>
      </c>
      <c r="N64" s="1">
        <f t="shared" si="5"/>
        <v>0.9</v>
      </c>
      <c r="O64" s="24">
        <v>0.0795</v>
      </c>
      <c r="P64" s="25">
        <v>100.0</v>
      </c>
      <c r="Q64" s="26">
        <f t="shared" si="6"/>
        <v>0.01529411765</v>
      </c>
      <c r="R64" s="1">
        <f t="shared" si="7"/>
        <v>0.8388870588</v>
      </c>
      <c r="T64" s="8"/>
    </row>
    <row r="65" ht="15.75" customHeight="1">
      <c r="A65" s="23" t="s">
        <v>154</v>
      </c>
      <c r="B65" s="23" t="s">
        <v>152</v>
      </c>
      <c r="C65" s="23" t="s">
        <v>43</v>
      </c>
      <c r="D65" s="24">
        <v>2.0</v>
      </c>
      <c r="E65" s="24">
        <v>2400.0</v>
      </c>
      <c r="F65" s="24">
        <f t="shared" si="1"/>
        <v>0.973</v>
      </c>
      <c r="G65" s="6">
        <f t="shared" si="2"/>
        <v>28022.4</v>
      </c>
      <c r="H65" s="24">
        <v>360.0</v>
      </c>
      <c r="I65" s="24">
        <v>0.5507</v>
      </c>
      <c r="J65" s="24">
        <v>173.0</v>
      </c>
      <c r="K65" s="24">
        <v>690.0</v>
      </c>
      <c r="L65" s="1">
        <f t="shared" si="3"/>
        <v>517</v>
      </c>
      <c r="M65" s="1">
        <f t="shared" si="4"/>
        <v>187</v>
      </c>
      <c r="N65" s="1">
        <f t="shared" si="5"/>
        <v>0.3893617021</v>
      </c>
      <c r="O65" s="24">
        <v>0.5507</v>
      </c>
      <c r="P65" s="25">
        <v>100.0</v>
      </c>
      <c r="Q65" s="26">
        <f t="shared" si="6"/>
        <v>-0.01295938104</v>
      </c>
      <c r="R65" s="1">
        <f t="shared" si="7"/>
        <v>0.8612638298</v>
      </c>
      <c r="T65" s="8"/>
    </row>
    <row r="66" ht="15.75" customHeight="1">
      <c r="A66" s="23" t="s">
        <v>155</v>
      </c>
      <c r="B66" s="23" t="s">
        <v>152</v>
      </c>
      <c r="C66" s="23" t="s">
        <v>52</v>
      </c>
      <c r="D66" s="24">
        <v>1.0</v>
      </c>
      <c r="E66" s="24">
        <v>2100.0</v>
      </c>
      <c r="F66" s="24">
        <f t="shared" si="1"/>
        <v>0.973</v>
      </c>
      <c r="G66" s="6">
        <f t="shared" si="2"/>
        <v>24519.6</v>
      </c>
      <c r="H66" s="24">
        <v>1477.0</v>
      </c>
      <c r="I66" s="24">
        <v>0.6932</v>
      </c>
      <c r="J66" s="24">
        <v>448.0</v>
      </c>
      <c r="K66" s="24">
        <v>2128.0</v>
      </c>
      <c r="L66" s="1">
        <f t="shared" si="3"/>
        <v>1680</v>
      </c>
      <c r="M66" s="1">
        <f t="shared" si="4"/>
        <v>1029</v>
      </c>
      <c r="N66" s="1">
        <f t="shared" si="5"/>
        <v>0.59</v>
      </c>
      <c r="O66" s="24">
        <v>0.6932</v>
      </c>
      <c r="P66" s="25">
        <v>100.0</v>
      </c>
      <c r="Q66" s="26">
        <f t="shared" si="6"/>
        <v>-0.06571428571</v>
      </c>
      <c r="R66" s="1">
        <f t="shared" si="7"/>
        <v>0.9030457143</v>
      </c>
      <c r="T66" s="8"/>
    </row>
    <row r="67" ht="15.75" customHeight="1">
      <c r="A67" s="23" t="s">
        <v>156</v>
      </c>
      <c r="B67" s="23" t="s">
        <v>152</v>
      </c>
      <c r="C67" s="23" t="s">
        <v>52</v>
      </c>
      <c r="D67" s="24">
        <v>2.0</v>
      </c>
      <c r="E67" s="24">
        <v>3200.0</v>
      </c>
      <c r="F67" s="24">
        <f t="shared" si="1"/>
        <v>0.973</v>
      </c>
      <c r="G67" s="6">
        <f t="shared" si="2"/>
        <v>37363.2</v>
      </c>
      <c r="H67" s="24">
        <v>1265.0</v>
      </c>
      <c r="I67" s="24">
        <v>0.7151</v>
      </c>
      <c r="J67" s="24">
        <v>450.0</v>
      </c>
      <c r="K67" s="24">
        <v>2699.0</v>
      </c>
      <c r="L67" s="1">
        <f t="shared" si="3"/>
        <v>2249</v>
      </c>
      <c r="M67" s="1">
        <f t="shared" si="4"/>
        <v>815</v>
      </c>
      <c r="N67" s="1">
        <f t="shared" si="5"/>
        <v>0.3899066252</v>
      </c>
      <c r="O67" s="24">
        <v>0.7151</v>
      </c>
      <c r="P67" s="25">
        <v>100.0</v>
      </c>
      <c r="Q67" s="26">
        <f t="shared" si="6"/>
        <v>-0.02449977768</v>
      </c>
      <c r="R67" s="1">
        <f t="shared" si="7"/>
        <v>0.8704038239</v>
      </c>
      <c r="T67" s="8"/>
    </row>
    <row r="68" ht="15.75" customHeight="1">
      <c r="A68" s="23" t="s">
        <v>157</v>
      </c>
      <c r="B68" s="23" t="s">
        <v>158</v>
      </c>
      <c r="C68" s="23" t="s">
        <v>43</v>
      </c>
      <c r="D68" s="24">
        <v>1.0</v>
      </c>
      <c r="E68" s="24">
        <v>1300.0</v>
      </c>
      <c r="F68" s="24">
        <f t="shared" si="1"/>
        <v>0.973</v>
      </c>
      <c r="G68" s="6">
        <f t="shared" si="2"/>
        <v>15178.8</v>
      </c>
      <c r="H68" s="24">
        <v>328.0</v>
      </c>
      <c r="I68" s="24">
        <v>0.5205</v>
      </c>
      <c r="J68" s="24">
        <v>291.0</v>
      </c>
      <c r="K68" s="24">
        <v>387.0</v>
      </c>
      <c r="L68" s="1">
        <f t="shared" si="3"/>
        <v>96</v>
      </c>
      <c r="M68" s="1">
        <f t="shared" si="4"/>
        <v>37</v>
      </c>
      <c r="N68" s="1">
        <f t="shared" si="5"/>
        <v>0.4083333333</v>
      </c>
      <c r="O68" s="24">
        <v>0.5205</v>
      </c>
      <c r="P68" s="25">
        <v>100.0</v>
      </c>
      <c r="Q68" s="26">
        <f t="shared" si="6"/>
        <v>-1.491666667</v>
      </c>
      <c r="R68" s="1">
        <f t="shared" si="7"/>
        <v>2.0324</v>
      </c>
      <c r="T68" s="8"/>
    </row>
    <row r="69" ht="15.75" customHeight="1">
      <c r="A69" s="23" t="s">
        <v>159</v>
      </c>
      <c r="B69" s="23" t="s">
        <v>158</v>
      </c>
      <c r="C69" s="23" t="s">
        <v>43</v>
      </c>
      <c r="D69" s="24">
        <v>2.0</v>
      </c>
      <c r="E69" s="24">
        <v>1700.0</v>
      </c>
      <c r="F69" s="24">
        <f t="shared" si="1"/>
        <v>0.973</v>
      </c>
      <c r="G69" s="6">
        <f t="shared" si="2"/>
        <v>19849.2</v>
      </c>
      <c r="H69" s="24">
        <v>246.0</v>
      </c>
      <c r="I69" s="24">
        <v>0.1589</v>
      </c>
      <c r="J69" s="24">
        <v>203.0</v>
      </c>
      <c r="K69" s="24">
        <v>318.0</v>
      </c>
      <c r="L69" s="1">
        <f t="shared" si="3"/>
        <v>115</v>
      </c>
      <c r="M69" s="1">
        <f t="shared" si="4"/>
        <v>43</v>
      </c>
      <c r="N69" s="1">
        <f t="shared" si="5"/>
        <v>0.3991304348</v>
      </c>
      <c r="O69" s="24">
        <v>0.1589</v>
      </c>
      <c r="P69" s="25">
        <v>100.0</v>
      </c>
      <c r="Q69" s="26">
        <f t="shared" si="6"/>
        <v>-0.6165217391</v>
      </c>
      <c r="R69" s="1">
        <f t="shared" si="7"/>
        <v>1.339285217</v>
      </c>
      <c r="T69" s="8"/>
    </row>
    <row r="70" ht="15.75" customHeight="1">
      <c r="A70" s="23" t="s">
        <v>160</v>
      </c>
      <c r="B70" s="23" t="s">
        <v>158</v>
      </c>
      <c r="C70" s="23" t="s">
        <v>52</v>
      </c>
      <c r="D70" s="24">
        <v>1.0</v>
      </c>
      <c r="E70" s="24">
        <v>1400.0</v>
      </c>
      <c r="F70" s="24">
        <f t="shared" si="1"/>
        <v>0.973</v>
      </c>
      <c r="G70" s="6">
        <f t="shared" si="2"/>
        <v>16346.4</v>
      </c>
      <c r="H70" s="24">
        <v>325.0</v>
      </c>
      <c r="I70" s="24">
        <v>0.5452</v>
      </c>
      <c r="J70" s="24">
        <v>287.0</v>
      </c>
      <c r="K70" s="24">
        <v>395.0</v>
      </c>
      <c r="L70" s="1">
        <f t="shared" si="3"/>
        <v>108</v>
      </c>
      <c r="M70" s="1">
        <f t="shared" si="4"/>
        <v>38</v>
      </c>
      <c r="N70" s="1">
        <f t="shared" si="5"/>
        <v>0.3814814815</v>
      </c>
      <c r="O70" s="24">
        <v>0.5452</v>
      </c>
      <c r="P70" s="25">
        <v>100.0</v>
      </c>
      <c r="Q70" s="26">
        <f t="shared" si="6"/>
        <v>-1.285185185</v>
      </c>
      <c r="R70" s="1">
        <f t="shared" si="7"/>
        <v>1.868866667</v>
      </c>
      <c r="T70" s="8"/>
    </row>
    <row r="71" ht="15.75" customHeight="1">
      <c r="A71" s="23" t="s">
        <v>161</v>
      </c>
      <c r="B71" s="23" t="s">
        <v>91</v>
      </c>
      <c r="C71" s="23" t="s">
        <v>43</v>
      </c>
      <c r="D71" s="24">
        <v>1.0</v>
      </c>
      <c r="E71" s="24">
        <v>750.0</v>
      </c>
      <c r="F71" s="24">
        <f t="shared" si="1"/>
        <v>0.973</v>
      </c>
      <c r="G71" s="6">
        <f t="shared" si="2"/>
        <v>8757</v>
      </c>
      <c r="H71" s="24">
        <v>94.0</v>
      </c>
      <c r="I71" s="24">
        <v>0.4795</v>
      </c>
      <c r="J71" s="24">
        <v>51.0</v>
      </c>
      <c r="K71" s="24">
        <v>179.0</v>
      </c>
      <c r="L71" s="1">
        <f t="shared" si="3"/>
        <v>128</v>
      </c>
      <c r="M71" s="1">
        <f t="shared" si="4"/>
        <v>43</v>
      </c>
      <c r="N71" s="1">
        <f t="shared" si="5"/>
        <v>0.36875</v>
      </c>
      <c r="O71" s="24">
        <v>0.4795</v>
      </c>
      <c r="P71" s="25">
        <v>100.0</v>
      </c>
      <c r="Q71" s="26">
        <f t="shared" si="6"/>
        <v>0.40625</v>
      </c>
      <c r="R71" s="1">
        <f t="shared" si="7"/>
        <v>0.52925</v>
      </c>
      <c r="T71" s="8"/>
    </row>
    <row r="72" ht="15.75" customHeight="1">
      <c r="A72" s="23" t="s">
        <v>162</v>
      </c>
      <c r="B72" s="23" t="s">
        <v>158</v>
      </c>
      <c r="C72" s="23" t="s">
        <v>52</v>
      </c>
      <c r="D72" s="24">
        <v>2.0</v>
      </c>
      <c r="E72" s="24">
        <v>1900.0</v>
      </c>
      <c r="F72" s="24">
        <f t="shared" si="1"/>
        <v>0.973</v>
      </c>
      <c r="G72" s="6">
        <f t="shared" si="2"/>
        <v>22184.4</v>
      </c>
      <c r="H72" s="24">
        <v>428.0</v>
      </c>
      <c r="I72" s="24">
        <v>0.5863</v>
      </c>
      <c r="J72" s="24">
        <v>376.0</v>
      </c>
      <c r="K72" s="24">
        <v>502.0</v>
      </c>
      <c r="L72" s="1">
        <f t="shared" si="3"/>
        <v>126</v>
      </c>
      <c r="M72" s="1">
        <f t="shared" si="4"/>
        <v>52</v>
      </c>
      <c r="N72" s="1">
        <f t="shared" si="5"/>
        <v>0.4301587302</v>
      </c>
      <c r="O72" s="24">
        <v>0.5863</v>
      </c>
      <c r="P72" s="25">
        <v>100.0</v>
      </c>
      <c r="Q72" s="26">
        <f t="shared" si="6"/>
        <v>-1.652380952</v>
      </c>
      <c r="R72" s="1">
        <f t="shared" si="7"/>
        <v>2.159685714</v>
      </c>
      <c r="T72" s="8"/>
    </row>
    <row r="73" ht="15.75" customHeight="1">
      <c r="A73" s="23" t="s">
        <v>163</v>
      </c>
      <c r="B73" s="23" t="s">
        <v>164</v>
      </c>
      <c r="C73" s="23" t="s">
        <v>43</v>
      </c>
      <c r="D73" s="24">
        <v>1.0</v>
      </c>
      <c r="E73" s="24">
        <v>1600.0</v>
      </c>
      <c r="F73" s="24">
        <f t="shared" si="1"/>
        <v>0.973</v>
      </c>
      <c r="G73" s="6">
        <f t="shared" si="2"/>
        <v>18681.6</v>
      </c>
      <c r="H73" s="24">
        <v>188.0</v>
      </c>
      <c r="I73" s="24">
        <v>0.6795</v>
      </c>
      <c r="J73" s="24">
        <v>126.0</v>
      </c>
      <c r="K73" s="24">
        <v>352.0</v>
      </c>
      <c r="L73" s="1">
        <f t="shared" si="3"/>
        <v>226</v>
      </c>
      <c r="M73" s="1">
        <f t="shared" si="4"/>
        <v>62</v>
      </c>
      <c r="N73" s="1">
        <f t="shared" si="5"/>
        <v>0.3194690265</v>
      </c>
      <c r="O73" s="24">
        <v>0.6795</v>
      </c>
      <c r="P73" s="25">
        <v>100.0</v>
      </c>
      <c r="Q73" s="26">
        <f t="shared" si="6"/>
        <v>0.00796460177</v>
      </c>
      <c r="R73" s="1">
        <f t="shared" si="7"/>
        <v>0.8446920354</v>
      </c>
      <c r="T73" s="8"/>
    </row>
    <row r="74" ht="15.75" customHeight="1">
      <c r="A74" s="23" t="s">
        <v>165</v>
      </c>
      <c r="B74" s="23" t="s">
        <v>164</v>
      </c>
      <c r="C74" s="23" t="s">
        <v>43</v>
      </c>
      <c r="D74" s="24">
        <v>2.0</v>
      </c>
      <c r="E74" s="24">
        <v>2200.0</v>
      </c>
      <c r="F74" s="24">
        <f t="shared" si="1"/>
        <v>0.973</v>
      </c>
      <c r="G74" s="6">
        <f t="shared" si="2"/>
        <v>25687.2</v>
      </c>
      <c r="H74" s="24">
        <v>274.0</v>
      </c>
      <c r="I74" s="24">
        <v>0.5781</v>
      </c>
      <c r="J74" s="24">
        <v>119.0</v>
      </c>
      <c r="K74" s="24">
        <v>505.0</v>
      </c>
      <c r="L74" s="1">
        <f t="shared" si="3"/>
        <v>386</v>
      </c>
      <c r="M74" s="1">
        <f t="shared" si="4"/>
        <v>155</v>
      </c>
      <c r="N74" s="1">
        <f t="shared" si="5"/>
        <v>0.4212435233</v>
      </c>
      <c r="O74" s="24">
        <v>0.5781</v>
      </c>
      <c r="P74" s="25">
        <v>100.0</v>
      </c>
      <c r="Q74" s="26">
        <f t="shared" si="6"/>
        <v>0.06062176166</v>
      </c>
      <c r="R74" s="1">
        <f t="shared" si="7"/>
        <v>0.8029875648</v>
      </c>
      <c r="T74" s="8"/>
    </row>
    <row r="75" ht="15.75" customHeight="1">
      <c r="A75" s="23" t="s">
        <v>166</v>
      </c>
      <c r="B75" s="23" t="s">
        <v>164</v>
      </c>
      <c r="C75" s="23" t="s">
        <v>52</v>
      </c>
      <c r="D75" s="24">
        <v>1.0</v>
      </c>
      <c r="E75" s="24">
        <v>1500.0</v>
      </c>
      <c r="F75" s="24">
        <f t="shared" si="1"/>
        <v>0.973</v>
      </c>
      <c r="G75" s="6">
        <f t="shared" si="2"/>
        <v>17514</v>
      </c>
      <c r="H75" s="24">
        <v>860.0</v>
      </c>
      <c r="I75" s="24">
        <v>0.411</v>
      </c>
      <c r="J75" s="24">
        <v>486.0</v>
      </c>
      <c r="K75" s="24">
        <v>1215.0</v>
      </c>
      <c r="L75" s="1">
        <f t="shared" si="3"/>
        <v>729</v>
      </c>
      <c r="M75" s="1">
        <f t="shared" si="4"/>
        <v>374</v>
      </c>
      <c r="N75" s="1">
        <f t="shared" si="5"/>
        <v>0.5104252401</v>
      </c>
      <c r="O75" s="24">
        <v>0.411</v>
      </c>
      <c r="P75" s="25">
        <v>100.0</v>
      </c>
      <c r="Q75" s="26">
        <f t="shared" si="6"/>
        <v>-0.3235939643</v>
      </c>
      <c r="R75" s="1">
        <f t="shared" si="7"/>
        <v>1.10728642</v>
      </c>
      <c r="T75" s="8"/>
    </row>
    <row r="76" ht="15.75" customHeight="1">
      <c r="A76" s="23" t="s">
        <v>167</v>
      </c>
      <c r="B76" s="23" t="s">
        <v>164</v>
      </c>
      <c r="C76" s="23" t="s">
        <v>52</v>
      </c>
      <c r="D76" s="24">
        <v>2.0</v>
      </c>
      <c r="E76" s="24">
        <v>2400.0</v>
      </c>
      <c r="F76" s="24">
        <f t="shared" si="1"/>
        <v>0.973</v>
      </c>
      <c r="G76" s="6">
        <f t="shared" si="2"/>
        <v>28022.4</v>
      </c>
      <c r="H76" s="24">
        <v>729.0</v>
      </c>
      <c r="I76" s="24">
        <v>0.6822</v>
      </c>
      <c r="J76" s="24">
        <v>516.0</v>
      </c>
      <c r="K76" s="24">
        <v>1650.0</v>
      </c>
      <c r="L76" s="1">
        <f t="shared" si="3"/>
        <v>1134</v>
      </c>
      <c r="M76" s="1">
        <f t="shared" si="4"/>
        <v>213</v>
      </c>
      <c r="N76" s="1">
        <f t="shared" si="5"/>
        <v>0.2502645503</v>
      </c>
      <c r="O76" s="24">
        <v>0.6822</v>
      </c>
      <c r="P76" s="25">
        <v>100.0</v>
      </c>
      <c r="Q76" s="26">
        <f t="shared" si="6"/>
        <v>-0.1934744268</v>
      </c>
      <c r="R76" s="1">
        <f t="shared" si="7"/>
        <v>1.004231746</v>
      </c>
      <c r="T76" s="8"/>
    </row>
    <row r="77" ht="15.75" customHeight="1">
      <c r="A77" s="23" t="s">
        <v>168</v>
      </c>
      <c r="B77" s="23" t="s">
        <v>169</v>
      </c>
      <c r="C77" s="23" t="s">
        <v>43</v>
      </c>
      <c r="D77" s="24">
        <v>1.0</v>
      </c>
      <c r="E77" s="24">
        <v>1600.0</v>
      </c>
      <c r="F77" s="24">
        <f t="shared" si="1"/>
        <v>0.973</v>
      </c>
      <c r="G77" s="6">
        <f t="shared" si="2"/>
        <v>18681.6</v>
      </c>
      <c r="H77" s="24">
        <v>174.0</v>
      </c>
      <c r="I77" s="24">
        <v>0.8247</v>
      </c>
      <c r="J77" s="24">
        <v>160.0</v>
      </c>
      <c r="K77" s="24">
        <v>321.0</v>
      </c>
      <c r="L77" s="1">
        <f t="shared" si="3"/>
        <v>161</v>
      </c>
      <c r="M77" s="1">
        <f t="shared" si="4"/>
        <v>14</v>
      </c>
      <c r="N77" s="1">
        <f t="shared" si="5"/>
        <v>0.1695652174</v>
      </c>
      <c r="O77" s="24">
        <v>0.8247</v>
      </c>
      <c r="P77" s="25">
        <v>100.0</v>
      </c>
      <c r="Q77" s="26">
        <f t="shared" si="6"/>
        <v>-0.198136646</v>
      </c>
      <c r="R77" s="1">
        <f t="shared" si="7"/>
        <v>1.007924224</v>
      </c>
      <c r="T77" s="8"/>
    </row>
    <row r="78" ht="15.75" customHeight="1">
      <c r="A78" s="23" t="s">
        <v>170</v>
      </c>
      <c r="B78" s="23" t="s">
        <v>169</v>
      </c>
      <c r="C78" s="23" t="s">
        <v>43</v>
      </c>
      <c r="D78" s="24">
        <v>2.0</v>
      </c>
      <c r="E78" s="24">
        <v>1900.0</v>
      </c>
      <c r="F78" s="24">
        <f t="shared" si="1"/>
        <v>0.973</v>
      </c>
      <c r="G78" s="6">
        <f t="shared" si="2"/>
        <v>22184.4</v>
      </c>
      <c r="H78" s="24">
        <v>308.0</v>
      </c>
      <c r="I78" s="24">
        <v>0.2164</v>
      </c>
      <c r="J78" s="24">
        <v>168.0</v>
      </c>
      <c r="K78" s="24">
        <v>364.0</v>
      </c>
      <c r="L78" s="1">
        <f t="shared" si="3"/>
        <v>196</v>
      </c>
      <c r="M78" s="1">
        <f t="shared" si="4"/>
        <v>140</v>
      </c>
      <c r="N78" s="1">
        <f t="shared" si="5"/>
        <v>0.6714285714</v>
      </c>
      <c r="O78" s="24">
        <v>0.2164</v>
      </c>
      <c r="P78" s="25">
        <v>100.0</v>
      </c>
      <c r="Q78" s="26">
        <f t="shared" si="6"/>
        <v>-0.1775510204</v>
      </c>
      <c r="R78" s="1">
        <f t="shared" si="7"/>
        <v>0.9916204082</v>
      </c>
      <c r="T78" s="8"/>
    </row>
    <row r="79" ht="15.75" customHeight="1">
      <c r="A79" s="23" t="s">
        <v>171</v>
      </c>
      <c r="B79" s="23" t="s">
        <v>169</v>
      </c>
      <c r="C79" s="23" t="s">
        <v>52</v>
      </c>
      <c r="D79" s="24">
        <v>1.0</v>
      </c>
      <c r="E79" s="24">
        <v>1400.0</v>
      </c>
      <c r="F79" s="24">
        <f t="shared" si="1"/>
        <v>0.973</v>
      </c>
      <c r="G79" s="6">
        <f t="shared" si="2"/>
        <v>16346.4</v>
      </c>
      <c r="H79" s="24">
        <v>308.0</v>
      </c>
      <c r="I79" s="24">
        <v>0.6</v>
      </c>
      <c r="J79" s="24">
        <v>226.0</v>
      </c>
      <c r="K79" s="24">
        <v>368.0</v>
      </c>
      <c r="L79" s="1">
        <f t="shared" si="3"/>
        <v>142</v>
      </c>
      <c r="M79" s="1">
        <f t="shared" si="4"/>
        <v>82</v>
      </c>
      <c r="N79" s="1">
        <f t="shared" si="5"/>
        <v>0.561971831</v>
      </c>
      <c r="O79" s="24">
        <v>0.6</v>
      </c>
      <c r="P79" s="25">
        <v>100.0</v>
      </c>
      <c r="Q79" s="26">
        <f t="shared" si="6"/>
        <v>-0.6098591549</v>
      </c>
      <c r="R79" s="1">
        <f t="shared" si="7"/>
        <v>1.334008451</v>
      </c>
      <c r="T79" s="8"/>
    </row>
    <row r="80" ht="15.75" customHeight="1">
      <c r="A80" s="23" t="s">
        <v>172</v>
      </c>
      <c r="B80" s="23" t="s">
        <v>169</v>
      </c>
      <c r="C80" s="23" t="s">
        <v>52</v>
      </c>
      <c r="D80" s="24">
        <v>2.0</v>
      </c>
      <c r="E80" s="24">
        <v>2000.0</v>
      </c>
      <c r="F80" s="24">
        <f t="shared" si="1"/>
        <v>0.973</v>
      </c>
      <c r="G80" s="6">
        <f t="shared" si="2"/>
        <v>23352</v>
      </c>
      <c r="H80" s="24">
        <v>342.0</v>
      </c>
      <c r="I80" s="24">
        <v>0.3918</v>
      </c>
      <c r="J80" s="24">
        <v>285.0</v>
      </c>
      <c r="K80" s="24">
        <v>428.0</v>
      </c>
      <c r="L80" s="1">
        <f t="shared" si="3"/>
        <v>143</v>
      </c>
      <c r="M80" s="1">
        <f t="shared" si="4"/>
        <v>57</v>
      </c>
      <c r="N80" s="1">
        <f t="shared" si="5"/>
        <v>0.4188811189</v>
      </c>
      <c r="O80" s="24">
        <v>0.3918</v>
      </c>
      <c r="P80" s="25">
        <v>100.0</v>
      </c>
      <c r="Q80" s="26">
        <f t="shared" si="6"/>
        <v>-0.934965035</v>
      </c>
      <c r="R80" s="1">
        <f t="shared" si="7"/>
        <v>1.591492308</v>
      </c>
      <c r="T80" s="8"/>
    </row>
    <row r="81" ht="15.75" customHeight="1">
      <c r="A81" s="23" t="s">
        <v>173</v>
      </c>
      <c r="B81" s="23" t="s">
        <v>174</v>
      </c>
      <c r="C81" s="23" t="s">
        <v>43</v>
      </c>
      <c r="D81" s="24">
        <v>1.0</v>
      </c>
      <c r="E81" s="24">
        <v>1000.0</v>
      </c>
      <c r="F81" s="24">
        <f t="shared" si="1"/>
        <v>0.973</v>
      </c>
      <c r="G81" s="6">
        <f t="shared" si="2"/>
        <v>11676</v>
      </c>
      <c r="H81" s="24">
        <v>229.0</v>
      </c>
      <c r="I81" s="24">
        <v>0.589</v>
      </c>
      <c r="J81" s="24">
        <v>91.0</v>
      </c>
      <c r="K81" s="24">
        <v>342.0</v>
      </c>
      <c r="L81" s="1">
        <f t="shared" si="3"/>
        <v>251</v>
      </c>
      <c r="M81" s="1">
        <f t="shared" si="4"/>
        <v>138</v>
      </c>
      <c r="N81" s="1">
        <f t="shared" si="5"/>
        <v>0.5398406375</v>
      </c>
      <c r="O81" s="24">
        <v>0.589</v>
      </c>
      <c r="P81" s="25">
        <v>100.0</v>
      </c>
      <c r="Q81" s="26">
        <f t="shared" si="6"/>
        <v>0.128685259</v>
      </c>
      <c r="R81" s="1">
        <f t="shared" si="7"/>
        <v>0.7490812749</v>
      </c>
      <c r="T81" s="8"/>
    </row>
    <row r="82" ht="15.75" customHeight="1">
      <c r="A82" s="23" t="s">
        <v>175</v>
      </c>
      <c r="B82" s="23" t="s">
        <v>176</v>
      </c>
      <c r="C82" s="23" t="s">
        <v>43</v>
      </c>
      <c r="D82" s="24">
        <v>2.0</v>
      </c>
      <c r="E82" s="24">
        <v>2500.0</v>
      </c>
      <c r="F82" s="24">
        <f t="shared" si="1"/>
        <v>0.973</v>
      </c>
      <c r="G82" s="6">
        <f t="shared" si="2"/>
        <v>29190</v>
      </c>
      <c r="H82" s="24">
        <v>392.0</v>
      </c>
      <c r="I82" s="24">
        <v>0.2932</v>
      </c>
      <c r="J82" s="24">
        <v>173.0</v>
      </c>
      <c r="K82" s="24">
        <v>581.0</v>
      </c>
      <c r="L82" s="1">
        <f t="shared" si="3"/>
        <v>408</v>
      </c>
      <c r="M82" s="1">
        <f t="shared" si="4"/>
        <v>219</v>
      </c>
      <c r="N82" s="1">
        <f t="shared" si="5"/>
        <v>0.5294117647</v>
      </c>
      <c r="O82" s="24">
        <v>0.2932</v>
      </c>
      <c r="P82" s="25">
        <v>100.0</v>
      </c>
      <c r="Q82" s="26">
        <f t="shared" si="6"/>
        <v>-0.0431372549</v>
      </c>
      <c r="R82" s="1">
        <f t="shared" si="7"/>
        <v>0.8851647059</v>
      </c>
      <c r="T82" s="8"/>
    </row>
    <row r="83" ht="15.75" customHeight="1">
      <c r="A83" s="23" t="s">
        <v>177</v>
      </c>
      <c r="B83" s="23" t="s">
        <v>174</v>
      </c>
      <c r="C83" s="23" t="s">
        <v>43</v>
      </c>
      <c r="D83" s="24">
        <v>2.0</v>
      </c>
      <c r="E83" s="24">
        <v>1400.0</v>
      </c>
      <c r="F83" s="24">
        <f t="shared" si="1"/>
        <v>0.973</v>
      </c>
      <c r="G83" s="6">
        <f t="shared" si="2"/>
        <v>16346.4</v>
      </c>
      <c r="H83" s="24">
        <v>322.0</v>
      </c>
      <c r="I83" s="24">
        <v>0.2712</v>
      </c>
      <c r="J83" s="24">
        <v>168.0</v>
      </c>
      <c r="K83" s="24">
        <v>392.0</v>
      </c>
      <c r="L83" s="1">
        <f t="shared" si="3"/>
        <v>224</v>
      </c>
      <c r="M83" s="1">
        <f t="shared" si="4"/>
        <v>154</v>
      </c>
      <c r="N83" s="1">
        <f t="shared" si="5"/>
        <v>0.65</v>
      </c>
      <c r="O83" s="24">
        <v>0.2712</v>
      </c>
      <c r="P83" s="25">
        <v>100.0</v>
      </c>
      <c r="Q83" s="26">
        <f t="shared" si="6"/>
        <v>-0.1428571429</v>
      </c>
      <c r="R83" s="1">
        <f t="shared" si="7"/>
        <v>0.9641428571</v>
      </c>
      <c r="T83" s="8"/>
    </row>
    <row r="84" ht="15.75" customHeight="1">
      <c r="A84" s="23" t="s">
        <v>178</v>
      </c>
      <c r="B84" s="23" t="s">
        <v>174</v>
      </c>
      <c r="C84" s="23" t="s">
        <v>52</v>
      </c>
      <c r="D84" s="24">
        <v>1.0</v>
      </c>
      <c r="E84" s="24">
        <v>1300.0</v>
      </c>
      <c r="F84" s="24">
        <f t="shared" si="1"/>
        <v>0.973</v>
      </c>
      <c r="G84" s="6">
        <f t="shared" si="2"/>
        <v>15178.8</v>
      </c>
      <c r="H84" s="24">
        <v>257.0</v>
      </c>
      <c r="I84" s="24">
        <v>0.5507</v>
      </c>
      <c r="J84" s="24">
        <v>155.0</v>
      </c>
      <c r="K84" s="24">
        <v>494.0</v>
      </c>
      <c r="L84" s="1">
        <f t="shared" si="3"/>
        <v>339</v>
      </c>
      <c r="M84" s="1">
        <f t="shared" si="4"/>
        <v>102</v>
      </c>
      <c r="N84" s="1">
        <f t="shared" si="5"/>
        <v>0.3407079646</v>
      </c>
      <c r="O84" s="24">
        <v>0.5507</v>
      </c>
      <c r="P84" s="25">
        <v>100.0</v>
      </c>
      <c r="Q84" s="26">
        <f t="shared" si="6"/>
        <v>-0.02979351032</v>
      </c>
      <c r="R84" s="1">
        <f t="shared" si="7"/>
        <v>0.8745964602</v>
      </c>
      <c r="T84" s="8"/>
    </row>
    <row r="85" ht="15.75" customHeight="1">
      <c r="A85" s="23" t="s">
        <v>179</v>
      </c>
      <c r="B85" s="23" t="s">
        <v>174</v>
      </c>
      <c r="C85" s="23" t="s">
        <v>52</v>
      </c>
      <c r="D85" s="24">
        <v>2.0</v>
      </c>
      <c r="E85" s="24">
        <v>1800.0</v>
      </c>
      <c r="F85" s="24">
        <f t="shared" si="1"/>
        <v>0.973</v>
      </c>
      <c r="G85" s="6">
        <f t="shared" si="2"/>
        <v>21016.8</v>
      </c>
      <c r="H85" s="24">
        <v>286.0</v>
      </c>
      <c r="I85" s="24">
        <v>0.4521</v>
      </c>
      <c r="J85" s="24">
        <v>151.0</v>
      </c>
      <c r="K85" s="24">
        <v>391.0</v>
      </c>
      <c r="L85" s="1">
        <f t="shared" si="3"/>
        <v>240</v>
      </c>
      <c r="M85" s="1">
        <f t="shared" si="4"/>
        <v>135</v>
      </c>
      <c r="N85" s="1">
        <f t="shared" si="5"/>
        <v>0.55</v>
      </c>
      <c r="O85" s="24">
        <v>0.4521</v>
      </c>
      <c r="P85" s="25">
        <v>100.0</v>
      </c>
      <c r="Q85" s="26">
        <f t="shared" si="6"/>
        <v>-0.07</v>
      </c>
      <c r="R85" s="1">
        <f t="shared" si="7"/>
        <v>0.90644</v>
      </c>
      <c r="T85" s="8"/>
    </row>
    <row r="86" ht="15.75" customHeight="1">
      <c r="A86" s="23" t="s">
        <v>180</v>
      </c>
      <c r="B86" s="23" t="s">
        <v>181</v>
      </c>
      <c r="C86" s="23" t="s">
        <v>43</v>
      </c>
      <c r="D86" s="24">
        <v>1.0</v>
      </c>
      <c r="E86" s="24">
        <v>700.0</v>
      </c>
      <c r="F86" s="24">
        <f t="shared" si="1"/>
        <v>0.973</v>
      </c>
      <c r="G86" s="6">
        <f t="shared" si="2"/>
        <v>8173.2</v>
      </c>
      <c r="H86" s="24">
        <v>180.0</v>
      </c>
      <c r="I86" s="24">
        <v>0.5178</v>
      </c>
      <c r="J86" s="24">
        <v>99.0</v>
      </c>
      <c r="K86" s="24">
        <v>265.0</v>
      </c>
      <c r="L86" s="1">
        <f t="shared" si="3"/>
        <v>166</v>
      </c>
      <c r="M86" s="1">
        <f t="shared" si="4"/>
        <v>81</v>
      </c>
      <c r="N86" s="1">
        <f t="shared" si="5"/>
        <v>0.4903614458</v>
      </c>
      <c r="O86" s="24">
        <v>0.5178</v>
      </c>
      <c r="P86" s="25">
        <v>100.0</v>
      </c>
      <c r="Q86" s="26">
        <f t="shared" si="6"/>
        <v>0.1048192771</v>
      </c>
      <c r="R86" s="1">
        <f t="shared" si="7"/>
        <v>0.7679831325</v>
      </c>
      <c r="T86" s="8"/>
    </row>
    <row r="87" ht="15.75" customHeight="1">
      <c r="A87" s="23" t="s">
        <v>182</v>
      </c>
      <c r="B87" s="23" t="s">
        <v>181</v>
      </c>
      <c r="C87" s="23" t="s">
        <v>43</v>
      </c>
      <c r="D87" s="24">
        <v>2.0</v>
      </c>
      <c r="E87" s="24">
        <v>900.0</v>
      </c>
      <c r="F87" s="24">
        <f t="shared" si="1"/>
        <v>0.973</v>
      </c>
      <c r="G87" s="6">
        <f t="shared" si="2"/>
        <v>10508.4</v>
      </c>
      <c r="H87" s="24">
        <v>230.0</v>
      </c>
      <c r="I87" s="24">
        <v>0.5205</v>
      </c>
      <c r="J87" s="24">
        <v>154.0</v>
      </c>
      <c r="K87" s="24">
        <v>286.0</v>
      </c>
      <c r="L87" s="1">
        <f t="shared" si="3"/>
        <v>132</v>
      </c>
      <c r="M87" s="1">
        <f t="shared" si="4"/>
        <v>76</v>
      </c>
      <c r="N87" s="1">
        <f t="shared" si="5"/>
        <v>0.5606060606</v>
      </c>
      <c r="O87" s="24">
        <v>0.5205</v>
      </c>
      <c r="P87" s="25">
        <v>100.0</v>
      </c>
      <c r="Q87" s="26">
        <f t="shared" si="6"/>
        <v>-0.2272727273</v>
      </c>
      <c r="R87" s="1">
        <f t="shared" si="7"/>
        <v>1.031</v>
      </c>
      <c r="T87" s="8"/>
    </row>
    <row r="88" ht="15.75" customHeight="1">
      <c r="A88" s="23" t="s">
        <v>183</v>
      </c>
      <c r="B88" s="23" t="s">
        <v>181</v>
      </c>
      <c r="C88" s="23" t="s">
        <v>52</v>
      </c>
      <c r="D88" s="24">
        <v>1.0</v>
      </c>
      <c r="E88" s="24">
        <v>1000.0</v>
      </c>
      <c r="F88" s="24">
        <f t="shared" si="1"/>
        <v>0.973</v>
      </c>
      <c r="G88" s="6">
        <f t="shared" si="2"/>
        <v>11676</v>
      </c>
      <c r="H88" s="24">
        <v>221.0</v>
      </c>
      <c r="I88" s="24">
        <v>0.6301</v>
      </c>
      <c r="J88" s="24">
        <v>190.0</v>
      </c>
      <c r="K88" s="24">
        <v>462.0</v>
      </c>
      <c r="L88" s="1">
        <f t="shared" si="3"/>
        <v>272</v>
      </c>
      <c r="M88" s="1">
        <f t="shared" si="4"/>
        <v>31</v>
      </c>
      <c r="N88" s="1">
        <f t="shared" si="5"/>
        <v>0.1911764706</v>
      </c>
      <c r="O88" s="24">
        <v>0.6301</v>
      </c>
      <c r="P88" s="25">
        <v>100.0</v>
      </c>
      <c r="Q88" s="26">
        <f t="shared" si="6"/>
        <v>-0.1647058824</v>
      </c>
      <c r="R88" s="1">
        <f t="shared" si="7"/>
        <v>0.9814470588</v>
      </c>
      <c r="T88" s="8"/>
    </row>
    <row r="89" ht="15.75" customHeight="1">
      <c r="A89" s="23" t="s">
        <v>184</v>
      </c>
      <c r="B89" s="23" t="s">
        <v>181</v>
      </c>
      <c r="C89" s="23" t="s">
        <v>52</v>
      </c>
      <c r="D89" s="24">
        <v>2.0</v>
      </c>
      <c r="E89" s="24">
        <v>1200.0</v>
      </c>
      <c r="F89" s="24">
        <f t="shared" si="1"/>
        <v>0.973</v>
      </c>
      <c r="G89" s="6">
        <f t="shared" si="2"/>
        <v>14011.2</v>
      </c>
      <c r="H89" s="24">
        <v>316.0</v>
      </c>
      <c r="I89" s="24">
        <v>0.3699</v>
      </c>
      <c r="J89" s="24">
        <v>205.0</v>
      </c>
      <c r="K89" s="24">
        <v>411.0</v>
      </c>
      <c r="L89" s="1">
        <f t="shared" si="3"/>
        <v>206</v>
      </c>
      <c r="M89" s="1">
        <f t="shared" si="4"/>
        <v>111</v>
      </c>
      <c r="N89" s="1">
        <f t="shared" si="5"/>
        <v>0.5310679612</v>
      </c>
      <c r="O89" s="24">
        <v>0.3699</v>
      </c>
      <c r="P89" s="25">
        <v>100.0</v>
      </c>
      <c r="Q89" s="26">
        <f t="shared" si="6"/>
        <v>-0.3077669903</v>
      </c>
      <c r="R89" s="1">
        <f t="shared" si="7"/>
        <v>1.094751456</v>
      </c>
      <c r="T89" s="8"/>
    </row>
    <row r="90" ht="15.75" customHeight="1">
      <c r="A90" s="23" t="s">
        <v>185</v>
      </c>
      <c r="B90" s="23" t="s">
        <v>186</v>
      </c>
      <c r="C90" s="23" t="s">
        <v>43</v>
      </c>
      <c r="D90" s="24">
        <v>1.0</v>
      </c>
      <c r="E90" s="24">
        <v>700.0</v>
      </c>
      <c r="F90" s="24">
        <f t="shared" si="1"/>
        <v>0.973</v>
      </c>
      <c r="G90" s="6">
        <f t="shared" si="2"/>
        <v>8173.2</v>
      </c>
      <c r="H90" s="24">
        <v>245.0</v>
      </c>
      <c r="I90" s="24">
        <v>0.5699</v>
      </c>
      <c r="J90" s="24">
        <v>192.0</v>
      </c>
      <c r="K90" s="24">
        <v>313.0</v>
      </c>
      <c r="L90" s="1">
        <f t="shared" si="3"/>
        <v>121</v>
      </c>
      <c r="M90" s="1">
        <f t="shared" si="4"/>
        <v>53</v>
      </c>
      <c r="N90" s="1">
        <f t="shared" si="5"/>
        <v>0.4504132231</v>
      </c>
      <c r="O90" s="24">
        <v>0.5699</v>
      </c>
      <c r="P90" s="25">
        <v>100.0</v>
      </c>
      <c r="Q90" s="26">
        <f t="shared" si="6"/>
        <v>-0.5082644628</v>
      </c>
      <c r="R90" s="1">
        <f t="shared" si="7"/>
        <v>1.253545455</v>
      </c>
      <c r="T90" s="8"/>
    </row>
    <row r="91" ht="15.75" customHeight="1">
      <c r="A91" s="23" t="s">
        <v>187</v>
      </c>
      <c r="B91" s="23" t="s">
        <v>186</v>
      </c>
      <c r="C91" s="23" t="s">
        <v>43</v>
      </c>
      <c r="D91" s="24">
        <v>2.0</v>
      </c>
      <c r="E91" s="24">
        <v>1000.0</v>
      </c>
      <c r="F91" s="24">
        <f t="shared" si="1"/>
        <v>0.973</v>
      </c>
      <c r="G91" s="6">
        <f t="shared" si="2"/>
        <v>11676</v>
      </c>
      <c r="H91" s="24">
        <v>266.0</v>
      </c>
      <c r="I91" s="24">
        <v>0.4192</v>
      </c>
      <c r="J91" s="24">
        <v>192.0</v>
      </c>
      <c r="K91" s="24">
        <v>357.0</v>
      </c>
      <c r="L91" s="1">
        <f t="shared" si="3"/>
        <v>165</v>
      </c>
      <c r="M91" s="1">
        <f t="shared" si="4"/>
        <v>74</v>
      </c>
      <c r="N91" s="1">
        <f t="shared" si="5"/>
        <v>0.4587878788</v>
      </c>
      <c r="O91" s="24">
        <v>0.4192</v>
      </c>
      <c r="P91" s="25">
        <v>100.0</v>
      </c>
      <c r="Q91" s="26">
        <f t="shared" si="6"/>
        <v>-0.3460606061</v>
      </c>
      <c r="R91" s="1">
        <f t="shared" si="7"/>
        <v>1.12508</v>
      </c>
      <c r="T91" s="8"/>
    </row>
    <row r="92" ht="15.75" customHeight="1">
      <c r="A92" s="23" t="s">
        <v>188</v>
      </c>
      <c r="B92" s="23" t="s">
        <v>186</v>
      </c>
      <c r="C92" s="23" t="s">
        <v>52</v>
      </c>
      <c r="D92" s="24">
        <v>1.0</v>
      </c>
      <c r="E92" s="24">
        <v>800.0</v>
      </c>
      <c r="F92" s="24">
        <f t="shared" si="1"/>
        <v>0.973</v>
      </c>
      <c r="G92" s="6">
        <f t="shared" si="2"/>
        <v>9340.8</v>
      </c>
      <c r="H92" s="24">
        <v>325.0</v>
      </c>
      <c r="I92" s="24">
        <v>0.4548</v>
      </c>
      <c r="J92" s="24">
        <v>186.0</v>
      </c>
      <c r="K92" s="24">
        <v>465.0</v>
      </c>
      <c r="L92" s="1">
        <f t="shared" si="3"/>
        <v>279</v>
      </c>
      <c r="M92" s="1">
        <f t="shared" si="4"/>
        <v>139</v>
      </c>
      <c r="N92" s="1">
        <f t="shared" si="5"/>
        <v>0.4985663082</v>
      </c>
      <c r="O92" s="24">
        <v>0.4548</v>
      </c>
      <c r="P92" s="25">
        <v>100.0</v>
      </c>
      <c r="Q92" s="26">
        <f t="shared" si="6"/>
        <v>-0.1465949821</v>
      </c>
      <c r="R92" s="1">
        <f t="shared" si="7"/>
        <v>0.9671032258</v>
      </c>
      <c r="T92" s="8"/>
    </row>
    <row r="93" ht="15.75" customHeight="1">
      <c r="A93" s="23" t="s">
        <v>189</v>
      </c>
      <c r="B93" s="23" t="s">
        <v>176</v>
      </c>
      <c r="C93" s="23" t="s">
        <v>52</v>
      </c>
      <c r="D93" s="24">
        <v>1.0</v>
      </c>
      <c r="E93" s="24">
        <v>2500.0</v>
      </c>
      <c r="F93" s="24">
        <f t="shared" si="1"/>
        <v>0.973</v>
      </c>
      <c r="G93" s="6">
        <f t="shared" si="2"/>
        <v>29190</v>
      </c>
      <c r="H93" s="24">
        <v>393.0</v>
      </c>
      <c r="I93" s="24">
        <v>0.6219</v>
      </c>
      <c r="J93" s="24">
        <v>189.0</v>
      </c>
      <c r="K93" s="24">
        <v>588.0</v>
      </c>
      <c r="L93" s="1">
        <f t="shared" si="3"/>
        <v>399</v>
      </c>
      <c r="M93" s="1">
        <f t="shared" si="4"/>
        <v>204</v>
      </c>
      <c r="N93" s="1">
        <f t="shared" si="5"/>
        <v>0.5090225564</v>
      </c>
      <c r="O93" s="24">
        <v>0.6219</v>
      </c>
      <c r="P93" s="25">
        <v>100.0</v>
      </c>
      <c r="Q93" s="26">
        <f t="shared" si="6"/>
        <v>-0.07844611529</v>
      </c>
      <c r="R93" s="1">
        <f t="shared" si="7"/>
        <v>0.9131293233</v>
      </c>
      <c r="T93" s="8"/>
    </row>
    <row r="94" ht="15.75" customHeight="1">
      <c r="A94" s="23" t="s">
        <v>190</v>
      </c>
      <c r="B94" s="23" t="s">
        <v>186</v>
      </c>
      <c r="C94" s="23" t="s">
        <v>52</v>
      </c>
      <c r="D94" s="24">
        <v>2.0</v>
      </c>
      <c r="E94" s="24">
        <v>900.0</v>
      </c>
      <c r="F94" s="24">
        <f t="shared" si="1"/>
        <v>0.973</v>
      </c>
      <c r="G94" s="6">
        <f t="shared" si="2"/>
        <v>10508.4</v>
      </c>
      <c r="H94" s="24">
        <v>256.0</v>
      </c>
      <c r="I94" s="24">
        <v>0.7096</v>
      </c>
      <c r="J94" s="24">
        <v>209.0</v>
      </c>
      <c r="K94" s="24">
        <v>358.0</v>
      </c>
      <c r="L94" s="1">
        <f t="shared" si="3"/>
        <v>149</v>
      </c>
      <c r="M94" s="1">
        <f t="shared" si="4"/>
        <v>47</v>
      </c>
      <c r="N94" s="1">
        <f t="shared" si="5"/>
        <v>0.3523489933</v>
      </c>
      <c r="O94" s="24">
        <v>0.7096</v>
      </c>
      <c r="P94" s="25">
        <v>100.0</v>
      </c>
      <c r="Q94" s="26">
        <f t="shared" si="6"/>
        <v>-0.4852348993</v>
      </c>
      <c r="R94" s="1">
        <f t="shared" si="7"/>
        <v>1.23530604</v>
      </c>
      <c r="T94" s="8"/>
    </row>
    <row r="95" ht="15.75" customHeight="1">
      <c r="A95" s="23" t="s">
        <v>191</v>
      </c>
      <c r="B95" s="23" t="s">
        <v>192</v>
      </c>
      <c r="C95" s="23" t="s">
        <v>43</v>
      </c>
      <c r="D95" s="24">
        <v>1.0</v>
      </c>
      <c r="E95" s="24">
        <v>700.0</v>
      </c>
      <c r="F95" s="24">
        <f t="shared" si="1"/>
        <v>0.973</v>
      </c>
      <c r="G95" s="6">
        <f t="shared" si="2"/>
        <v>8173.2</v>
      </c>
      <c r="H95" s="24">
        <v>184.0</v>
      </c>
      <c r="I95" s="24">
        <v>0.3096</v>
      </c>
      <c r="J95" s="24">
        <v>42.0</v>
      </c>
      <c r="K95" s="24">
        <v>252.0</v>
      </c>
      <c r="L95" s="1">
        <f t="shared" si="3"/>
        <v>210</v>
      </c>
      <c r="M95" s="1">
        <f t="shared" si="4"/>
        <v>142</v>
      </c>
      <c r="N95" s="1">
        <f t="shared" si="5"/>
        <v>0.640952381</v>
      </c>
      <c r="O95" s="24">
        <v>0.3096</v>
      </c>
      <c r="P95" s="25">
        <v>100.0</v>
      </c>
      <c r="Q95" s="26">
        <f t="shared" si="6"/>
        <v>0.320952381</v>
      </c>
      <c r="R95" s="1">
        <f t="shared" si="7"/>
        <v>0.5968057143</v>
      </c>
      <c r="T95" s="8"/>
    </row>
    <row r="96" ht="15.75" customHeight="1">
      <c r="A96" s="23" t="s">
        <v>193</v>
      </c>
      <c r="B96" s="23" t="s">
        <v>192</v>
      </c>
      <c r="C96" s="23" t="s">
        <v>43</v>
      </c>
      <c r="D96" s="24">
        <v>2.0</v>
      </c>
      <c r="E96" s="24">
        <v>1000.0</v>
      </c>
      <c r="F96" s="24">
        <f t="shared" si="1"/>
        <v>0.973</v>
      </c>
      <c r="G96" s="6">
        <f t="shared" si="2"/>
        <v>11676</v>
      </c>
      <c r="H96" s="24">
        <v>427.0</v>
      </c>
      <c r="I96" s="24">
        <v>0.2411</v>
      </c>
      <c r="J96" s="24">
        <v>94.0</v>
      </c>
      <c r="K96" s="24">
        <v>531.0</v>
      </c>
      <c r="L96" s="1">
        <f t="shared" si="3"/>
        <v>437</v>
      </c>
      <c r="M96" s="1">
        <f t="shared" si="4"/>
        <v>333</v>
      </c>
      <c r="N96" s="1">
        <f t="shared" si="5"/>
        <v>0.709610984</v>
      </c>
      <c r="O96" s="24">
        <v>0.2411</v>
      </c>
      <c r="P96" s="25">
        <v>100.0</v>
      </c>
      <c r="Q96" s="26">
        <f t="shared" si="6"/>
        <v>0.1109839817</v>
      </c>
      <c r="R96" s="1">
        <f t="shared" si="7"/>
        <v>0.7631006865</v>
      </c>
      <c r="T96" s="8"/>
    </row>
    <row r="97" ht="15.75" customHeight="1">
      <c r="A97" s="23" t="s">
        <v>194</v>
      </c>
      <c r="B97" s="23" t="s">
        <v>192</v>
      </c>
      <c r="C97" s="23" t="s">
        <v>52</v>
      </c>
      <c r="D97" s="24">
        <v>1.0</v>
      </c>
      <c r="E97" s="24">
        <v>900.0</v>
      </c>
      <c r="F97" s="24">
        <f t="shared" si="1"/>
        <v>0.973</v>
      </c>
      <c r="G97" s="6">
        <f t="shared" si="2"/>
        <v>10508.4</v>
      </c>
      <c r="H97" s="24">
        <v>418.0</v>
      </c>
      <c r="I97" s="24">
        <v>0.0466</v>
      </c>
      <c r="J97" s="24">
        <v>86.0</v>
      </c>
      <c r="K97" s="24">
        <v>488.0</v>
      </c>
      <c r="L97" s="1">
        <f t="shared" si="3"/>
        <v>402</v>
      </c>
      <c r="M97" s="1">
        <f t="shared" si="4"/>
        <v>332</v>
      </c>
      <c r="N97" s="1">
        <f t="shared" si="5"/>
        <v>0.7606965174</v>
      </c>
      <c r="O97" s="24">
        <v>0.0466</v>
      </c>
      <c r="P97" s="25">
        <v>100.0</v>
      </c>
      <c r="Q97" s="26">
        <f t="shared" si="6"/>
        <v>0.1278606965</v>
      </c>
      <c r="R97" s="1">
        <f t="shared" si="7"/>
        <v>0.7497343284</v>
      </c>
      <c r="T97" s="8"/>
    </row>
    <row r="98" ht="15.75" customHeight="1">
      <c r="A98" s="23" t="s">
        <v>195</v>
      </c>
      <c r="B98" s="23" t="s">
        <v>192</v>
      </c>
      <c r="C98" s="23" t="s">
        <v>52</v>
      </c>
      <c r="D98" s="24">
        <v>2.0</v>
      </c>
      <c r="E98" s="24">
        <v>1200.0</v>
      </c>
      <c r="F98" s="24">
        <f t="shared" si="1"/>
        <v>0.973</v>
      </c>
      <c r="G98" s="6">
        <f t="shared" si="2"/>
        <v>14011.2</v>
      </c>
      <c r="H98" s="24">
        <v>219.0</v>
      </c>
      <c r="I98" s="24">
        <v>0.6356</v>
      </c>
      <c r="J98" s="24">
        <v>83.0</v>
      </c>
      <c r="K98" s="24">
        <v>556.0</v>
      </c>
      <c r="L98" s="1">
        <f t="shared" si="3"/>
        <v>473</v>
      </c>
      <c r="M98" s="1">
        <f t="shared" si="4"/>
        <v>136</v>
      </c>
      <c r="N98" s="1">
        <f t="shared" si="5"/>
        <v>0.3300211416</v>
      </c>
      <c r="O98" s="24">
        <v>0.6356</v>
      </c>
      <c r="P98" s="25">
        <v>100.0</v>
      </c>
      <c r="Q98" s="26">
        <f t="shared" si="6"/>
        <v>0.1287526427</v>
      </c>
      <c r="R98" s="1">
        <f t="shared" si="7"/>
        <v>0.749027907</v>
      </c>
      <c r="T98" s="8"/>
    </row>
    <row r="99" ht="15.75" customHeight="1">
      <c r="A99" s="23" t="s">
        <v>196</v>
      </c>
      <c r="B99" s="23" t="s">
        <v>197</v>
      </c>
      <c r="C99" s="23" t="s">
        <v>43</v>
      </c>
      <c r="D99" s="24">
        <v>1.0</v>
      </c>
      <c r="E99" s="24">
        <v>1100.0</v>
      </c>
      <c r="F99" s="24">
        <f t="shared" si="1"/>
        <v>0.973</v>
      </c>
      <c r="G99" s="6">
        <f t="shared" si="2"/>
        <v>12843.6</v>
      </c>
      <c r="H99" s="24">
        <v>220.0</v>
      </c>
      <c r="I99" s="24">
        <v>0.4301</v>
      </c>
      <c r="J99" s="24">
        <v>84.0</v>
      </c>
      <c r="K99" s="24">
        <v>301.0</v>
      </c>
      <c r="L99" s="1">
        <f t="shared" si="3"/>
        <v>217</v>
      </c>
      <c r="M99" s="1">
        <f t="shared" si="4"/>
        <v>136</v>
      </c>
      <c r="N99" s="1">
        <f t="shared" si="5"/>
        <v>0.6013824885</v>
      </c>
      <c r="O99" s="24">
        <v>0.4301</v>
      </c>
      <c r="P99" s="25">
        <v>100.0</v>
      </c>
      <c r="Q99" s="26">
        <f t="shared" si="6"/>
        <v>0.1589861751</v>
      </c>
      <c r="R99" s="1">
        <f t="shared" si="7"/>
        <v>0.7250829493</v>
      </c>
      <c r="T99" s="8"/>
    </row>
    <row r="100" ht="15.75" customHeight="1">
      <c r="A100" s="23" t="s">
        <v>198</v>
      </c>
      <c r="B100" s="23" t="s">
        <v>197</v>
      </c>
      <c r="C100" s="23" t="s">
        <v>43</v>
      </c>
      <c r="D100" s="24">
        <v>2.0</v>
      </c>
      <c r="E100" s="24">
        <v>1400.0</v>
      </c>
      <c r="F100" s="24">
        <f t="shared" si="1"/>
        <v>0.973</v>
      </c>
      <c r="G100" s="6">
        <f t="shared" si="2"/>
        <v>16346.4</v>
      </c>
      <c r="H100" s="24">
        <v>481.0</v>
      </c>
      <c r="I100" s="24">
        <v>0.3808</v>
      </c>
      <c r="J100" s="24">
        <v>134.0</v>
      </c>
      <c r="K100" s="24">
        <v>568.0</v>
      </c>
      <c r="L100" s="1">
        <f t="shared" si="3"/>
        <v>434</v>
      </c>
      <c r="M100" s="1">
        <f t="shared" si="4"/>
        <v>347</v>
      </c>
      <c r="N100" s="1">
        <f t="shared" si="5"/>
        <v>0.7396313364</v>
      </c>
      <c r="O100" s="24">
        <v>0.3808</v>
      </c>
      <c r="P100" s="25">
        <v>100.0</v>
      </c>
      <c r="Q100" s="26">
        <f t="shared" si="6"/>
        <v>0.03732718894</v>
      </c>
      <c r="R100" s="1">
        <f t="shared" si="7"/>
        <v>0.8214368664</v>
      </c>
      <c r="T100" s="8"/>
    </row>
    <row r="101" ht="15.75" customHeight="1">
      <c r="A101" s="23" t="s">
        <v>199</v>
      </c>
      <c r="B101" s="23" t="s">
        <v>197</v>
      </c>
      <c r="C101" s="23" t="s">
        <v>52</v>
      </c>
      <c r="D101" s="24">
        <v>1.0</v>
      </c>
      <c r="E101" s="24">
        <v>1300.0</v>
      </c>
      <c r="F101" s="24">
        <f t="shared" si="1"/>
        <v>0.973</v>
      </c>
      <c r="G101" s="6">
        <f t="shared" si="2"/>
        <v>15178.8</v>
      </c>
      <c r="H101" s="24">
        <v>280.0</v>
      </c>
      <c r="I101" s="24">
        <v>0.4575</v>
      </c>
      <c r="J101" s="24">
        <v>109.0</v>
      </c>
      <c r="K101" s="24">
        <v>615.0</v>
      </c>
      <c r="L101" s="1">
        <f t="shared" si="3"/>
        <v>506</v>
      </c>
      <c r="M101" s="1">
        <f t="shared" si="4"/>
        <v>171</v>
      </c>
      <c r="N101" s="1">
        <f t="shared" si="5"/>
        <v>0.3703557312</v>
      </c>
      <c r="O101" s="24">
        <v>0.4575</v>
      </c>
      <c r="P101" s="25">
        <v>100.0</v>
      </c>
      <c r="Q101" s="26">
        <f t="shared" si="6"/>
        <v>0.08577075099</v>
      </c>
      <c r="R101" s="1">
        <f t="shared" si="7"/>
        <v>0.7830695652</v>
      </c>
      <c r="T101" s="8"/>
    </row>
    <row r="102" ht="15.75" customHeight="1">
      <c r="A102" s="23" t="s">
        <v>200</v>
      </c>
      <c r="B102" s="23" t="s">
        <v>176</v>
      </c>
      <c r="C102" s="23" t="s">
        <v>52</v>
      </c>
      <c r="D102" s="24">
        <v>2.0</v>
      </c>
      <c r="E102" s="24">
        <v>2800.0</v>
      </c>
      <c r="F102" s="24">
        <f t="shared" si="1"/>
        <v>0.973</v>
      </c>
      <c r="G102" s="6">
        <f t="shared" si="2"/>
        <v>32692.8</v>
      </c>
      <c r="H102" s="24">
        <v>556.0</v>
      </c>
      <c r="I102" s="24">
        <v>0.2986</v>
      </c>
      <c r="J102" s="24">
        <v>191.0</v>
      </c>
      <c r="K102" s="24">
        <v>826.0</v>
      </c>
      <c r="L102" s="1">
        <f t="shared" si="3"/>
        <v>635</v>
      </c>
      <c r="M102" s="1">
        <f t="shared" si="4"/>
        <v>365</v>
      </c>
      <c r="N102" s="1">
        <f t="shared" si="5"/>
        <v>0.5598425197</v>
      </c>
      <c r="O102" s="24">
        <v>0.2986</v>
      </c>
      <c r="P102" s="25">
        <v>100.0</v>
      </c>
      <c r="Q102" s="26">
        <f t="shared" si="6"/>
        <v>-0.01464566929</v>
      </c>
      <c r="R102" s="1">
        <f t="shared" si="7"/>
        <v>0.8625993701</v>
      </c>
      <c r="T102" s="8"/>
    </row>
    <row r="103" ht="15.75" customHeight="1">
      <c r="A103" s="23" t="s">
        <v>201</v>
      </c>
      <c r="B103" s="23" t="s">
        <v>202</v>
      </c>
      <c r="C103" s="23" t="s">
        <v>52</v>
      </c>
      <c r="D103" s="24">
        <v>1.0</v>
      </c>
      <c r="E103" s="24">
        <v>1300.0</v>
      </c>
      <c r="F103" s="24">
        <f t="shared" si="1"/>
        <v>0.973</v>
      </c>
      <c r="G103" s="6">
        <f t="shared" si="2"/>
        <v>15178.8</v>
      </c>
      <c r="H103" s="24">
        <v>318.0</v>
      </c>
      <c r="I103" s="24">
        <v>0.3918</v>
      </c>
      <c r="J103" s="24">
        <v>157.0</v>
      </c>
      <c r="K103" s="24">
        <v>471.0</v>
      </c>
      <c r="L103" s="1">
        <f t="shared" si="3"/>
        <v>314</v>
      </c>
      <c r="M103" s="1">
        <f t="shared" si="4"/>
        <v>161</v>
      </c>
      <c r="N103" s="1">
        <f t="shared" si="5"/>
        <v>0.5101910828</v>
      </c>
      <c r="O103" s="24">
        <v>0.3918</v>
      </c>
      <c r="P103" s="25">
        <v>100.0</v>
      </c>
      <c r="Q103" s="26">
        <f t="shared" si="6"/>
        <v>-0.04522292994</v>
      </c>
      <c r="R103" s="1">
        <f t="shared" si="7"/>
        <v>0.8868165605</v>
      </c>
      <c r="T103" s="8"/>
    </row>
    <row r="104" ht="15.75" customHeight="1">
      <c r="A104" s="23" t="s">
        <v>203</v>
      </c>
      <c r="B104" s="23" t="s">
        <v>202</v>
      </c>
      <c r="C104" s="23" t="s">
        <v>52</v>
      </c>
      <c r="D104" s="24">
        <v>2.0</v>
      </c>
      <c r="E104" s="24">
        <v>1600.0</v>
      </c>
      <c r="F104" s="24">
        <f t="shared" si="1"/>
        <v>0.973</v>
      </c>
      <c r="G104" s="6">
        <f t="shared" si="2"/>
        <v>18681.6</v>
      </c>
      <c r="H104" s="24">
        <v>680.0</v>
      </c>
      <c r="I104" s="24">
        <v>0.3863</v>
      </c>
      <c r="J104" s="24">
        <v>253.0</v>
      </c>
      <c r="K104" s="24">
        <v>886.0</v>
      </c>
      <c r="L104" s="1">
        <f t="shared" si="3"/>
        <v>633</v>
      </c>
      <c r="M104" s="1">
        <f t="shared" si="4"/>
        <v>427</v>
      </c>
      <c r="N104" s="1">
        <f t="shared" si="5"/>
        <v>0.6396524487</v>
      </c>
      <c r="O104" s="24">
        <v>0.3863</v>
      </c>
      <c r="P104" s="25">
        <v>100.0</v>
      </c>
      <c r="Q104" s="26">
        <f t="shared" si="6"/>
        <v>-0.09336492891</v>
      </c>
      <c r="R104" s="1">
        <f t="shared" si="7"/>
        <v>0.9249450237</v>
      </c>
      <c r="T104" s="8"/>
    </row>
    <row r="105" ht="15.75" customHeight="1">
      <c r="A105" s="23" t="s">
        <v>204</v>
      </c>
      <c r="B105" s="23" t="s">
        <v>205</v>
      </c>
      <c r="C105" s="23" t="s">
        <v>43</v>
      </c>
      <c r="D105" s="24">
        <v>1.0</v>
      </c>
      <c r="E105" s="24">
        <v>1400.0</v>
      </c>
      <c r="F105" s="24">
        <f t="shared" si="1"/>
        <v>0.973</v>
      </c>
      <c r="G105" s="6">
        <f t="shared" si="2"/>
        <v>16346.4</v>
      </c>
      <c r="H105" s="24">
        <v>202.0</v>
      </c>
      <c r="I105" s="24">
        <v>0.4877</v>
      </c>
      <c r="J105" s="24">
        <v>76.0</v>
      </c>
      <c r="K105" s="24">
        <v>342.0</v>
      </c>
      <c r="L105" s="1">
        <f t="shared" si="3"/>
        <v>266</v>
      </c>
      <c r="M105" s="1">
        <f t="shared" si="4"/>
        <v>126</v>
      </c>
      <c r="N105" s="1">
        <f t="shared" si="5"/>
        <v>0.4789473684</v>
      </c>
      <c r="O105" s="24">
        <v>0.4877</v>
      </c>
      <c r="P105" s="25">
        <v>100.0</v>
      </c>
      <c r="Q105" s="26">
        <f t="shared" si="6"/>
        <v>0.1721804511</v>
      </c>
      <c r="R105" s="1">
        <f t="shared" si="7"/>
        <v>0.7146330827</v>
      </c>
      <c r="T105" s="8"/>
    </row>
    <row r="106" ht="15.75" customHeight="1">
      <c r="A106" s="23" t="s">
        <v>206</v>
      </c>
      <c r="B106" s="23" t="s">
        <v>205</v>
      </c>
      <c r="C106" s="23" t="s">
        <v>43</v>
      </c>
      <c r="D106" s="24">
        <v>2.0</v>
      </c>
      <c r="E106" s="24">
        <v>2000.0</v>
      </c>
      <c r="F106" s="24">
        <f t="shared" si="1"/>
        <v>0.973</v>
      </c>
      <c r="G106" s="6">
        <f t="shared" si="2"/>
        <v>23352</v>
      </c>
      <c r="H106" s="24">
        <v>579.0</v>
      </c>
      <c r="I106" s="24">
        <v>0.411</v>
      </c>
      <c r="J106" s="24">
        <v>107.0</v>
      </c>
      <c r="K106" s="24">
        <v>781.0</v>
      </c>
      <c r="L106" s="1">
        <f t="shared" si="3"/>
        <v>674</v>
      </c>
      <c r="M106" s="1">
        <f t="shared" si="4"/>
        <v>472</v>
      </c>
      <c r="N106" s="1">
        <f t="shared" si="5"/>
        <v>0.6602373887</v>
      </c>
      <c r="O106" s="24">
        <v>0.411</v>
      </c>
      <c r="P106" s="25">
        <v>100.0</v>
      </c>
      <c r="Q106" s="26">
        <f t="shared" si="6"/>
        <v>0.09169139466</v>
      </c>
      <c r="R106" s="1">
        <f t="shared" si="7"/>
        <v>0.7783804154</v>
      </c>
      <c r="T106" s="8"/>
    </row>
    <row r="107" ht="15.75" customHeight="1">
      <c r="A107" s="23" t="s">
        <v>207</v>
      </c>
      <c r="B107" s="23" t="s">
        <v>205</v>
      </c>
      <c r="C107" s="23" t="s">
        <v>52</v>
      </c>
      <c r="D107" s="24">
        <v>1.0</v>
      </c>
      <c r="E107" s="24">
        <v>1700.0</v>
      </c>
      <c r="F107" s="24">
        <f t="shared" si="1"/>
        <v>0.973</v>
      </c>
      <c r="G107" s="6">
        <f t="shared" si="2"/>
        <v>19849.2</v>
      </c>
      <c r="H107" s="24">
        <v>524.0</v>
      </c>
      <c r="I107" s="24">
        <v>0.5041</v>
      </c>
      <c r="J107" s="24">
        <v>162.0</v>
      </c>
      <c r="K107" s="24">
        <v>614.0</v>
      </c>
      <c r="L107" s="1">
        <f t="shared" si="3"/>
        <v>452</v>
      </c>
      <c r="M107" s="1">
        <f t="shared" si="4"/>
        <v>362</v>
      </c>
      <c r="N107" s="1">
        <f t="shared" si="5"/>
        <v>0.7407079646</v>
      </c>
      <c r="O107" s="24">
        <v>0.5041</v>
      </c>
      <c r="P107" s="25">
        <v>100.0</v>
      </c>
      <c r="Q107" s="26">
        <f t="shared" si="6"/>
        <v>-0.009734513274</v>
      </c>
      <c r="R107" s="1">
        <f t="shared" si="7"/>
        <v>0.8587097345</v>
      </c>
      <c r="T107" s="8"/>
    </row>
    <row r="108" ht="15.75" customHeight="1">
      <c r="A108" s="23" t="s">
        <v>208</v>
      </c>
      <c r="B108" s="23" t="s">
        <v>205</v>
      </c>
      <c r="C108" s="23" t="s">
        <v>52</v>
      </c>
      <c r="D108" s="24">
        <v>2.0</v>
      </c>
      <c r="E108" s="24">
        <v>2500.0</v>
      </c>
      <c r="F108" s="24">
        <f t="shared" si="1"/>
        <v>0.973</v>
      </c>
      <c r="G108" s="6">
        <f t="shared" si="2"/>
        <v>29190</v>
      </c>
      <c r="H108" s="24">
        <v>560.0</v>
      </c>
      <c r="I108" s="24">
        <v>0.2767</v>
      </c>
      <c r="J108" s="24">
        <v>158.0</v>
      </c>
      <c r="K108" s="24">
        <v>906.0</v>
      </c>
      <c r="L108" s="1">
        <f t="shared" si="3"/>
        <v>748</v>
      </c>
      <c r="M108" s="1">
        <f t="shared" si="4"/>
        <v>402</v>
      </c>
      <c r="N108" s="1">
        <f t="shared" si="5"/>
        <v>0.5299465241</v>
      </c>
      <c r="O108" s="24">
        <v>0.2767</v>
      </c>
      <c r="P108" s="25">
        <v>100.0</v>
      </c>
      <c r="Q108" s="26">
        <f t="shared" si="6"/>
        <v>0.03796791444</v>
      </c>
      <c r="R108" s="1">
        <f t="shared" si="7"/>
        <v>0.8209294118</v>
      </c>
      <c r="T108" s="8"/>
    </row>
    <row r="109" ht="15.75" customHeight="1">
      <c r="A109" s="23" t="s">
        <v>209</v>
      </c>
      <c r="B109" s="23" t="s">
        <v>210</v>
      </c>
      <c r="C109" s="23" t="s">
        <v>43</v>
      </c>
      <c r="D109" s="24">
        <v>1.0</v>
      </c>
      <c r="E109" s="24">
        <v>1800.0</v>
      </c>
      <c r="F109" s="24">
        <f t="shared" si="1"/>
        <v>0.973</v>
      </c>
      <c r="G109" s="6">
        <f t="shared" si="2"/>
        <v>21016.8</v>
      </c>
      <c r="H109" s="24">
        <v>362.0</v>
      </c>
      <c r="I109" s="24">
        <v>0.3288</v>
      </c>
      <c r="J109" s="24">
        <v>199.0</v>
      </c>
      <c r="K109" s="24">
        <v>432.0</v>
      </c>
      <c r="L109" s="1">
        <f t="shared" si="3"/>
        <v>233</v>
      </c>
      <c r="M109" s="1">
        <f t="shared" si="4"/>
        <v>163</v>
      </c>
      <c r="N109" s="1">
        <f t="shared" si="5"/>
        <v>0.6596566524</v>
      </c>
      <c r="O109" s="24">
        <v>0.3288</v>
      </c>
      <c r="P109" s="25">
        <v>100.0</v>
      </c>
      <c r="Q109" s="26">
        <f t="shared" si="6"/>
        <v>-0.2399141631</v>
      </c>
      <c r="R109" s="1">
        <f t="shared" si="7"/>
        <v>1.041012017</v>
      </c>
      <c r="T109" s="8"/>
    </row>
    <row r="110" ht="15.75" customHeight="1">
      <c r="A110" s="23" t="s">
        <v>211</v>
      </c>
      <c r="B110" s="23" t="s">
        <v>210</v>
      </c>
      <c r="C110" s="23" t="s">
        <v>43</v>
      </c>
      <c r="D110" s="24">
        <v>2.0</v>
      </c>
      <c r="E110" s="24">
        <v>2600.0</v>
      </c>
      <c r="F110" s="24">
        <f t="shared" si="1"/>
        <v>0.973</v>
      </c>
      <c r="G110" s="6">
        <f t="shared" si="2"/>
        <v>30357.6</v>
      </c>
      <c r="H110" s="24">
        <v>417.0</v>
      </c>
      <c r="I110" s="24">
        <v>0.5315</v>
      </c>
      <c r="J110" s="24">
        <v>366.0</v>
      </c>
      <c r="K110" s="24">
        <v>594.0</v>
      </c>
      <c r="L110" s="1">
        <f t="shared" si="3"/>
        <v>228</v>
      </c>
      <c r="M110" s="1">
        <f t="shared" si="4"/>
        <v>51</v>
      </c>
      <c r="N110" s="1">
        <f t="shared" si="5"/>
        <v>0.2789473684</v>
      </c>
      <c r="O110" s="24">
        <v>0.5315</v>
      </c>
      <c r="P110" s="25">
        <v>100.0</v>
      </c>
      <c r="Q110" s="26">
        <f t="shared" si="6"/>
        <v>-0.8333333333</v>
      </c>
      <c r="R110" s="1">
        <f t="shared" si="7"/>
        <v>1.511</v>
      </c>
      <c r="T110" s="8"/>
    </row>
    <row r="111" ht="15.75" customHeight="1">
      <c r="A111" s="23" t="s">
        <v>212</v>
      </c>
      <c r="B111" s="23" t="s">
        <v>210</v>
      </c>
      <c r="C111" s="23" t="s">
        <v>52</v>
      </c>
      <c r="D111" s="24">
        <v>1.0</v>
      </c>
      <c r="E111" s="24">
        <v>2500.0</v>
      </c>
      <c r="F111" s="24">
        <f t="shared" si="1"/>
        <v>0.973</v>
      </c>
      <c r="G111" s="6">
        <f t="shared" si="2"/>
        <v>29190</v>
      </c>
      <c r="H111" s="24">
        <v>474.0</v>
      </c>
      <c r="I111" s="24">
        <v>0.4274</v>
      </c>
      <c r="J111" s="24">
        <v>333.0</v>
      </c>
      <c r="K111" s="24">
        <v>665.0</v>
      </c>
      <c r="L111" s="1">
        <f t="shared" si="3"/>
        <v>332</v>
      </c>
      <c r="M111" s="1">
        <f t="shared" si="4"/>
        <v>141</v>
      </c>
      <c r="N111" s="1">
        <f t="shared" si="5"/>
        <v>0.4397590361</v>
      </c>
      <c r="O111" s="24">
        <v>0.4274</v>
      </c>
      <c r="P111" s="25">
        <v>100.0</v>
      </c>
      <c r="Q111" s="26">
        <f t="shared" si="6"/>
        <v>-0.4614457831</v>
      </c>
      <c r="R111" s="1">
        <f t="shared" si="7"/>
        <v>1.21646506</v>
      </c>
      <c r="T111" s="8"/>
    </row>
    <row r="112" ht="15.75" customHeight="1">
      <c r="A112" s="23" t="s">
        <v>213</v>
      </c>
      <c r="B112" s="23" t="s">
        <v>42</v>
      </c>
      <c r="C112" s="23" t="s">
        <v>52</v>
      </c>
      <c r="D112" s="24">
        <v>1.0</v>
      </c>
      <c r="E112" s="24">
        <v>1500.0</v>
      </c>
      <c r="F112" s="24">
        <f t="shared" si="1"/>
        <v>0.973</v>
      </c>
      <c r="G112" s="6">
        <f t="shared" si="2"/>
        <v>17514</v>
      </c>
      <c r="H112" s="24">
        <v>146.0</v>
      </c>
      <c r="I112" s="24">
        <v>0.2411</v>
      </c>
      <c r="J112" s="24">
        <v>81.0</v>
      </c>
      <c r="K112" s="24">
        <v>205.0</v>
      </c>
      <c r="L112" s="1">
        <f t="shared" si="3"/>
        <v>124</v>
      </c>
      <c r="M112" s="1">
        <f t="shared" si="4"/>
        <v>65</v>
      </c>
      <c r="N112" s="1">
        <f t="shared" si="5"/>
        <v>0.5193548387</v>
      </c>
      <c r="O112" s="24">
        <v>0.2411</v>
      </c>
      <c r="P112" s="25">
        <v>100.0</v>
      </c>
      <c r="Q112" s="26">
        <f t="shared" si="6"/>
        <v>0.2225806452</v>
      </c>
      <c r="R112" s="1">
        <f t="shared" si="7"/>
        <v>0.674716129</v>
      </c>
      <c r="T112" s="8"/>
    </row>
    <row r="113" ht="15.75" customHeight="1">
      <c r="A113" s="23" t="s">
        <v>214</v>
      </c>
      <c r="B113" s="23" t="s">
        <v>176</v>
      </c>
      <c r="C113" s="23" t="s">
        <v>43</v>
      </c>
      <c r="D113" s="24">
        <v>1.0</v>
      </c>
      <c r="E113" s="24">
        <v>1700.0</v>
      </c>
      <c r="F113" s="24">
        <f t="shared" si="1"/>
        <v>0.973</v>
      </c>
      <c r="G113" s="6">
        <f t="shared" si="2"/>
        <v>19849.2</v>
      </c>
      <c r="H113" s="24">
        <v>312.0</v>
      </c>
      <c r="I113" s="24">
        <v>0.411</v>
      </c>
      <c r="J113" s="24">
        <v>106.0</v>
      </c>
      <c r="K113" s="24">
        <v>465.0</v>
      </c>
      <c r="L113" s="1">
        <f t="shared" si="3"/>
        <v>359</v>
      </c>
      <c r="M113" s="1">
        <f t="shared" si="4"/>
        <v>206</v>
      </c>
      <c r="N113" s="1">
        <f t="shared" si="5"/>
        <v>0.5590529248</v>
      </c>
      <c r="O113" s="24">
        <v>0.411</v>
      </c>
      <c r="P113" s="25">
        <v>100.0</v>
      </c>
      <c r="Q113" s="26">
        <f t="shared" si="6"/>
        <v>0.08662952646</v>
      </c>
      <c r="R113" s="1">
        <f t="shared" si="7"/>
        <v>0.782389415</v>
      </c>
      <c r="T113" s="8"/>
    </row>
    <row r="114" ht="15.75" customHeight="1">
      <c r="A114" s="23" t="s">
        <v>215</v>
      </c>
      <c r="B114" s="23" t="s">
        <v>210</v>
      </c>
      <c r="C114" s="23" t="s">
        <v>52</v>
      </c>
      <c r="D114" s="24">
        <v>2.0</v>
      </c>
      <c r="E114" s="24">
        <v>3600.0</v>
      </c>
      <c r="F114" s="24">
        <f t="shared" si="1"/>
        <v>0.973</v>
      </c>
      <c r="G114" s="6">
        <f t="shared" si="2"/>
        <v>42033.6</v>
      </c>
      <c r="H114" s="24">
        <v>491.0</v>
      </c>
      <c r="I114" s="24">
        <v>0.3973</v>
      </c>
      <c r="J114" s="24">
        <v>336.0</v>
      </c>
      <c r="K114" s="24">
        <v>624.0</v>
      </c>
      <c r="L114" s="1">
        <f t="shared" si="3"/>
        <v>288</v>
      </c>
      <c r="M114" s="1">
        <f t="shared" si="4"/>
        <v>155</v>
      </c>
      <c r="N114" s="1">
        <f t="shared" si="5"/>
        <v>0.5305555556</v>
      </c>
      <c r="O114" s="24">
        <v>0.3973</v>
      </c>
      <c r="P114" s="25">
        <v>100.0</v>
      </c>
      <c r="Q114" s="26">
        <f t="shared" si="6"/>
        <v>-0.5555555556</v>
      </c>
      <c r="R114" s="1">
        <f t="shared" si="7"/>
        <v>1.291</v>
      </c>
      <c r="T114" s="8"/>
    </row>
    <row r="115" ht="15.75" customHeight="1">
      <c r="A115" s="23" t="s">
        <v>216</v>
      </c>
      <c r="B115" s="23" t="s">
        <v>217</v>
      </c>
      <c r="C115" s="23" t="s">
        <v>43</v>
      </c>
      <c r="D115" s="24">
        <v>1.0</v>
      </c>
      <c r="E115" s="24">
        <v>1200.0</v>
      </c>
      <c r="F115" s="24">
        <f t="shared" si="1"/>
        <v>0.973</v>
      </c>
      <c r="G115" s="6">
        <f t="shared" si="2"/>
        <v>14011.2</v>
      </c>
      <c r="H115" s="24">
        <v>204.0</v>
      </c>
      <c r="I115" s="24">
        <v>0.7973</v>
      </c>
      <c r="J115" s="24">
        <v>173.0</v>
      </c>
      <c r="K115" s="24">
        <v>395.0</v>
      </c>
      <c r="L115" s="1">
        <f t="shared" si="3"/>
        <v>222</v>
      </c>
      <c r="M115" s="1">
        <f t="shared" si="4"/>
        <v>31</v>
      </c>
      <c r="N115" s="1">
        <f t="shared" si="5"/>
        <v>0.2117117117</v>
      </c>
      <c r="O115" s="24">
        <v>0.7973</v>
      </c>
      <c r="P115" s="25">
        <v>100.0</v>
      </c>
      <c r="Q115" s="26">
        <f t="shared" si="6"/>
        <v>-0.1630630631</v>
      </c>
      <c r="R115" s="1">
        <f t="shared" si="7"/>
        <v>0.9801459459</v>
      </c>
      <c r="T115" s="8"/>
    </row>
    <row r="116" ht="15.75" customHeight="1">
      <c r="A116" s="23" t="s">
        <v>218</v>
      </c>
      <c r="B116" s="23" t="s">
        <v>217</v>
      </c>
      <c r="C116" s="23" t="s">
        <v>43</v>
      </c>
      <c r="D116" s="24">
        <v>2.0</v>
      </c>
      <c r="E116" s="24">
        <v>1600.0</v>
      </c>
      <c r="F116" s="24">
        <f t="shared" si="1"/>
        <v>0.973</v>
      </c>
      <c r="G116" s="6">
        <f t="shared" si="2"/>
        <v>18681.6</v>
      </c>
      <c r="H116" s="24">
        <v>245.0</v>
      </c>
      <c r="I116" s="24">
        <v>0.6877</v>
      </c>
      <c r="J116" s="24">
        <v>228.0</v>
      </c>
      <c r="K116" s="24">
        <v>456.0</v>
      </c>
      <c r="L116" s="1">
        <f t="shared" si="3"/>
        <v>228</v>
      </c>
      <c r="M116" s="1">
        <f t="shared" si="4"/>
        <v>17</v>
      </c>
      <c r="N116" s="1">
        <f t="shared" si="5"/>
        <v>0.1596491228</v>
      </c>
      <c r="O116" s="24">
        <v>0.6877</v>
      </c>
      <c r="P116" s="25">
        <v>100.0</v>
      </c>
      <c r="Q116" s="26">
        <f t="shared" si="6"/>
        <v>-0.349122807</v>
      </c>
      <c r="R116" s="1">
        <f t="shared" si="7"/>
        <v>1.127505263</v>
      </c>
      <c r="T116" s="8"/>
    </row>
    <row r="117" ht="15.75" customHeight="1">
      <c r="A117" s="23" t="s">
        <v>219</v>
      </c>
      <c r="B117" s="23" t="s">
        <v>217</v>
      </c>
      <c r="C117" s="23" t="s">
        <v>52</v>
      </c>
      <c r="D117" s="24">
        <v>1.0</v>
      </c>
      <c r="E117" s="24">
        <v>1000.0</v>
      </c>
      <c r="F117" s="24">
        <f t="shared" si="1"/>
        <v>0.973</v>
      </c>
      <c r="G117" s="6">
        <f t="shared" si="2"/>
        <v>11676</v>
      </c>
      <c r="H117" s="24">
        <v>197.0</v>
      </c>
      <c r="I117" s="24">
        <v>0.589</v>
      </c>
      <c r="J117" s="24">
        <v>155.0</v>
      </c>
      <c r="K117" s="24">
        <v>252.0</v>
      </c>
      <c r="L117" s="1">
        <f t="shared" si="3"/>
        <v>97</v>
      </c>
      <c r="M117" s="1">
        <f t="shared" si="4"/>
        <v>42</v>
      </c>
      <c r="N117" s="1">
        <f t="shared" si="5"/>
        <v>0.4463917526</v>
      </c>
      <c r="O117" s="24">
        <v>0.589</v>
      </c>
      <c r="P117" s="25">
        <v>100.0</v>
      </c>
      <c r="Q117" s="26">
        <f t="shared" si="6"/>
        <v>-0.3536082474</v>
      </c>
      <c r="R117" s="1">
        <f t="shared" si="7"/>
        <v>1.131057732</v>
      </c>
      <c r="T117" s="8"/>
    </row>
    <row r="118" ht="15.75" customHeight="1">
      <c r="A118" s="23" t="s">
        <v>220</v>
      </c>
      <c r="B118" s="23" t="s">
        <v>217</v>
      </c>
      <c r="C118" s="23" t="s">
        <v>52</v>
      </c>
      <c r="D118" s="24">
        <v>2.0</v>
      </c>
      <c r="E118" s="24">
        <v>1500.0</v>
      </c>
      <c r="F118" s="24">
        <f t="shared" si="1"/>
        <v>0.973</v>
      </c>
      <c r="G118" s="6">
        <f t="shared" si="2"/>
        <v>17514</v>
      </c>
      <c r="H118" s="24">
        <v>195.0</v>
      </c>
      <c r="I118" s="24">
        <v>0.6192</v>
      </c>
      <c r="J118" s="24">
        <v>158.0</v>
      </c>
      <c r="K118" s="24">
        <v>236.0</v>
      </c>
      <c r="L118" s="1">
        <f t="shared" si="3"/>
        <v>78</v>
      </c>
      <c r="M118" s="1">
        <f t="shared" si="4"/>
        <v>37</v>
      </c>
      <c r="N118" s="1">
        <f t="shared" si="5"/>
        <v>0.4794871795</v>
      </c>
      <c r="O118" s="24">
        <v>0.6192</v>
      </c>
      <c r="P118" s="25">
        <v>100.0</v>
      </c>
      <c r="Q118" s="26">
        <f t="shared" si="6"/>
        <v>-0.4948717949</v>
      </c>
      <c r="R118" s="1">
        <f t="shared" si="7"/>
        <v>1.242938462</v>
      </c>
      <c r="T118" s="8"/>
    </row>
    <row r="119" ht="15.75" customHeight="1">
      <c r="A119" s="23" t="s">
        <v>221</v>
      </c>
      <c r="B119" s="23" t="s">
        <v>222</v>
      </c>
      <c r="C119" s="23" t="s">
        <v>43</v>
      </c>
      <c r="D119" s="24">
        <v>1.0</v>
      </c>
      <c r="E119" s="24">
        <v>750.0</v>
      </c>
      <c r="F119" s="24">
        <f t="shared" si="1"/>
        <v>0.973</v>
      </c>
      <c r="G119" s="6">
        <f t="shared" si="2"/>
        <v>8757</v>
      </c>
      <c r="H119" s="24">
        <v>124.0</v>
      </c>
      <c r="I119" s="24">
        <v>0.4548</v>
      </c>
      <c r="J119" s="24">
        <v>89.0</v>
      </c>
      <c r="K119" s="24">
        <v>155.0</v>
      </c>
      <c r="L119" s="1">
        <f t="shared" si="3"/>
        <v>66</v>
      </c>
      <c r="M119" s="1">
        <f t="shared" si="4"/>
        <v>35</v>
      </c>
      <c r="N119" s="1">
        <f t="shared" si="5"/>
        <v>0.5242424242</v>
      </c>
      <c r="O119" s="24">
        <v>0.4548</v>
      </c>
      <c r="P119" s="25">
        <v>100.0</v>
      </c>
      <c r="Q119" s="26">
        <f t="shared" si="6"/>
        <v>0.2333333333</v>
      </c>
      <c r="R119" s="1">
        <f t="shared" si="7"/>
        <v>0.6662</v>
      </c>
      <c r="T119" s="8"/>
    </row>
    <row r="120" ht="15.75" customHeight="1">
      <c r="A120" s="23" t="s">
        <v>223</v>
      </c>
      <c r="B120" s="23" t="s">
        <v>222</v>
      </c>
      <c r="C120" s="23" t="s">
        <v>43</v>
      </c>
      <c r="D120" s="24">
        <v>2.0</v>
      </c>
      <c r="E120" s="24">
        <v>1040.0</v>
      </c>
      <c r="F120" s="24">
        <f t="shared" si="1"/>
        <v>0.973</v>
      </c>
      <c r="G120" s="6">
        <f t="shared" si="2"/>
        <v>12143.04</v>
      </c>
      <c r="H120" s="24">
        <v>156.0</v>
      </c>
      <c r="I120" s="24">
        <v>0.4877</v>
      </c>
      <c r="J120" s="24">
        <v>115.0</v>
      </c>
      <c r="K120" s="24">
        <v>179.0</v>
      </c>
      <c r="L120" s="1">
        <f t="shared" si="3"/>
        <v>64</v>
      </c>
      <c r="M120" s="1">
        <f t="shared" si="4"/>
        <v>41</v>
      </c>
      <c r="N120" s="1">
        <f t="shared" si="5"/>
        <v>0.6125</v>
      </c>
      <c r="O120" s="24">
        <v>0.4877</v>
      </c>
      <c r="P120" s="25">
        <v>100.0</v>
      </c>
      <c r="Q120" s="26">
        <f t="shared" si="6"/>
        <v>-0.0875</v>
      </c>
      <c r="R120" s="1">
        <f t="shared" si="7"/>
        <v>0.9203</v>
      </c>
      <c r="T120" s="8"/>
    </row>
    <row r="121" ht="15.75" customHeight="1">
      <c r="A121" s="23" t="s">
        <v>224</v>
      </c>
      <c r="B121" s="23" t="s">
        <v>222</v>
      </c>
      <c r="C121" s="23" t="s">
        <v>52</v>
      </c>
      <c r="D121" s="24">
        <v>1.0</v>
      </c>
      <c r="E121" s="24">
        <v>900.0</v>
      </c>
      <c r="F121" s="24">
        <f t="shared" si="1"/>
        <v>0.973</v>
      </c>
      <c r="G121" s="6">
        <f t="shared" si="2"/>
        <v>10508.4</v>
      </c>
      <c r="H121" s="24">
        <v>256.0</v>
      </c>
      <c r="I121" s="24">
        <v>0.4795</v>
      </c>
      <c r="J121" s="24">
        <v>152.0</v>
      </c>
      <c r="K121" s="24">
        <v>300.0</v>
      </c>
      <c r="L121" s="1">
        <f t="shared" si="3"/>
        <v>148</v>
      </c>
      <c r="M121" s="1">
        <f t="shared" si="4"/>
        <v>104</v>
      </c>
      <c r="N121" s="1">
        <f t="shared" si="5"/>
        <v>0.6621621622</v>
      </c>
      <c r="O121" s="24">
        <v>0.4795</v>
      </c>
      <c r="P121" s="25">
        <v>100.0</v>
      </c>
      <c r="Q121" s="26">
        <f t="shared" si="6"/>
        <v>-0.1810810811</v>
      </c>
      <c r="R121" s="1">
        <f t="shared" si="7"/>
        <v>0.9944162162</v>
      </c>
      <c r="T121" s="8"/>
    </row>
    <row r="122" ht="15.75" customHeight="1">
      <c r="A122" s="23" t="s">
        <v>225</v>
      </c>
      <c r="B122" s="23" t="s">
        <v>222</v>
      </c>
      <c r="C122" s="23" t="s">
        <v>52</v>
      </c>
      <c r="D122" s="24">
        <v>2.0</v>
      </c>
      <c r="E122" s="24">
        <v>1400.0</v>
      </c>
      <c r="F122" s="24">
        <f t="shared" si="1"/>
        <v>0.973</v>
      </c>
      <c r="G122" s="6">
        <f t="shared" si="2"/>
        <v>16346.4</v>
      </c>
      <c r="H122" s="24">
        <v>284.0</v>
      </c>
      <c r="I122" s="24">
        <v>0.4932</v>
      </c>
      <c r="J122" s="24">
        <v>175.0</v>
      </c>
      <c r="K122" s="24">
        <v>368.0</v>
      </c>
      <c r="L122" s="1">
        <f t="shared" si="3"/>
        <v>193</v>
      </c>
      <c r="M122" s="1">
        <f t="shared" si="4"/>
        <v>109</v>
      </c>
      <c r="N122" s="1">
        <f t="shared" si="5"/>
        <v>0.5518134715</v>
      </c>
      <c r="O122" s="24">
        <v>0.4932</v>
      </c>
      <c r="P122" s="25">
        <v>100.0</v>
      </c>
      <c r="Q122" s="26">
        <f t="shared" si="6"/>
        <v>-0.210880829</v>
      </c>
      <c r="R122" s="1">
        <f t="shared" si="7"/>
        <v>1.018017617</v>
      </c>
      <c r="T122" s="8"/>
    </row>
    <row r="123" ht="15.75" customHeight="1">
      <c r="A123" s="23" t="s">
        <v>226</v>
      </c>
      <c r="B123" s="23" t="s">
        <v>227</v>
      </c>
      <c r="C123" s="23" t="s">
        <v>43</v>
      </c>
      <c r="D123" s="24">
        <v>1.0</v>
      </c>
      <c r="E123" s="24">
        <v>825.0</v>
      </c>
      <c r="F123" s="24">
        <f t="shared" si="1"/>
        <v>0.973</v>
      </c>
      <c r="G123" s="6">
        <f t="shared" si="2"/>
        <v>9632.7</v>
      </c>
      <c r="H123" s="24">
        <v>128.0</v>
      </c>
      <c r="I123" s="24">
        <v>0.3616</v>
      </c>
      <c r="J123" s="24">
        <v>77.0</v>
      </c>
      <c r="K123" s="24">
        <v>161.0</v>
      </c>
      <c r="L123" s="1">
        <f t="shared" si="3"/>
        <v>84</v>
      </c>
      <c r="M123" s="1">
        <f t="shared" si="4"/>
        <v>51</v>
      </c>
      <c r="N123" s="1">
        <f t="shared" si="5"/>
        <v>0.5857142857</v>
      </c>
      <c r="O123" s="24">
        <v>0.3616</v>
      </c>
      <c r="P123" s="25">
        <v>100.0</v>
      </c>
      <c r="Q123" s="26">
        <f t="shared" si="6"/>
        <v>0.319047619</v>
      </c>
      <c r="R123" s="1">
        <f t="shared" si="7"/>
        <v>0.5983142857</v>
      </c>
      <c r="T123" s="8"/>
    </row>
    <row r="124" ht="15.75" customHeight="1">
      <c r="A124" s="23" t="s">
        <v>228</v>
      </c>
      <c r="B124" s="23" t="s">
        <v>229</v>
      </c>
      <c r="C124" s="23" t="s">
        <v>43</v>
      </c>
      <c r="D124" s="24">
        <v>2.0</v>
      </c>
      <c r="E124" s="24">
        <v>2700.0</v>
      </c>
      <c r="F124" s="24">
        <f t="shared" si="1"/>
        <v>0.973</v>
      </c>
      <c r="G124" s="6">
        <f t="shared" si="2"/>
        <v>31525.2</v>
      </c>
      <c r="H124" s="24">
        <v>337.0</v>
      </c>
      <c r="I124" s="24">
        <v>0.4219</v>
      </c>
      <c r="J124" s="24">
        <v>157.0</v>
      </c>
      <c r="K124" s="24">
        <v>526.0</v>
      </c>
      <c r="L124" s="1">
        <f t="shared" si="3"/>
        <v>369</v>
      </c>
      <c r="M124" s="1">
        <f t="shared" si="4"/>
        <v>180</v>
      </c>
      <c r="N124" s="1">
        <f t="shared" si="5"/>
        <v>0.4902439024</v>
      </c>
      <c r="O124" s="24">
        <v>0.4219</v>
      </c>
      <c r="P124" s="25">
        <v>100.0</v>
      </c>
      <c r="Q124" s="26">
        <f t="shared" si="6"/>
        <v>-0.02357723577</v>
      </c>
      <c r="R124" s="1">
        <f t="shared" si="7"/>
        <v>0.8696731707</v>
      </c>
      <c r="T124" s="8"/>
    </row>
    <row r="125" ht="15.75" customHeight="1">
      <c r="A125" s="23" t="s">
        <v>230</v>
      </c>
      <c r="B125" s="23" t="s">
        <v>227</v>
      </c>
      <c r="C125" s="23" t="s">
        <v>43</v>
      </c>
      <c r="D125" s="24">
        <v>2.0</v>
      </c>
      <c r="E125" s="24">
        <v>1300.0</v>
      </c>
      <c r="F125" s="24">
        <f t="shared" si="1"/>
        <v>0.973</v>
      </c>
      <c r="G125" s="6">
        <f t="shared" si="2"/>
        <v>15178.8</v>
      </c>
      <c r="H125" s="24">
        <v>139.0</v>
      </c>
      <c r="I125" s="24">
        <v>0.7425</v>
      </c>
      <c r="J125" s="24">
        <v>125.0</v>
      </c>
      <c r="K125" s="24">
        <v>170.0</v>
      </c>
      <c r="L125" s="1">
        <f t="shared" si="3"/>
        <v>45</v>
      </c>
      <c r="M125" s="1">
        <f t="shared" si="4"/>
        <v>14</v>
      </c>
      <c r="N125" s="1">
        <f t="shared" si="5"/>
        <v>0.3488888889</v>
      </c>
      <c r="O125" s="24">
        <v>0.7425</v>
      </c>
      <c r="P125" s="25">
        <v>100.0</v>
      </c>
      <c r="Q125" s="26">
        <f t="shared" si="6"/>
        <v>-0.3444444444</v>
      </c>
      <c r="R125" s="1">
        <f t="shared" si="7"/>
        <v>1.1238</v>
      </c>
      <c r="T125" s="8"/>
    </row>
    <row r="126" ht="15.75" customHeight="1">
      <c r="A126" s="23" t="s">
        <v>231</v>
      </c>
      <c r="B126" s="23" t="s">
        <v>227</v>
      </c>
      <c r="C126" s="23" t="s">
        <v>52</v>
      </c>
      <c r="D126" s="24">
        <v>1.0</v>
      </c>
      <c r="E126" s="24">
        <v>1000.0</v>
      </c>
      <c r="F126" s="24">
        <f t="shared" si="1"/>
        <v>0.973</v>
      </c>
      <c r="G126" s="6">
        <f t="shared" si="2"/>
        <v>11676</v>
      </c>
      <c r="H126" s="24">
        <v>240.0</v>
      </c>
      <c r="I126" s="24">
        <v>0.3699</v>
      </c>
      <c r="J126" s="24">
        <v>140.0</v>
      </c>
      <c r="K126" s="24">
        <v>288.0</v>
      </c>
      <c r="L126" s="1">
        <f t="shared" si="3"/>
        <v>148</v>
      </c>
      <c r="M126" s="1">
        <f t="shared" si="4"/>
        <v>100</v>
      </c>
      <c r="N126" s="1">
        <f t="shared" si="5"/>
        <v>0.6405405405</v>
      </c>
      <c r="O126" s="24">
        <v>0.3699</v>
      </c>
      <c r="P126" s="25">
        <v>100.0</v>
      </c>
      <c r="Q126" s="26">
        <f t="shared" si="6"/>
        <v>-0.1162162162</v>
      </c>
      <c r="R126" s="1">
        <f t="shared" si="7"/>
        <v>0.9430432432</v>
      </c>
      <c r="T126" s="8"/>
    </row>
    <row r="127" ht="15.75" customHeight="1">
      <c r="A127" s="23" t="s">
        <v>232</v>
      </c>
      <c r="B127" s="23" t="s">
        <v>233</v>
      </c>
      <c r="C127" s="23" t="s">
        <v>43</v>
      </c>
      <c r="D127" s="24">
        <v>2.0</v>
      </c>
      <c r="E127" s="24">
        <v>1200.0</v>
      </c>
      <c r="F127" s="24">
        <f t="shared" si="1"/>
        <v>0.973</v>
      </c>
      <c r="G127" s="6">
        <f t="shared" si="2"/>
        <v>14011.2</v>
      </c>
      <c r="H127" s="24">
        <v>203.0</v>
      </c>
      <c r="I127" s="24">
        <v>0.2712</v>
      </c>
      <c r="J127" s="24">
        <v>125.0</v>
      </c>
      <c r="K127" s="24">
        <v>277.0</v>
      </c>
      <c r="L127" s="1">
        <f t="shared" si="3"/>
        <v>152</v>
      </c>
      <c r="M127" s="1">
        <f t="shared" si="4"/>
        <v>78</v>
      </c>
      <c r="N127" s="1">
        <f t="shared" si="5"/>
        <v>0.5105263158</v>
      </c>
      <c r="O127" s="24">
        <v>0.2712</v>
      </c>
      <c r="P127" s="25">
        <v>100.0</v>
      </c>
      <c r="Q127" s="26">
        <f t="shared" si="6"/>
        <v>-0.03157894737</v>
      </c>
      <c r="R127" s="1">
        <f t="shared" si="7"/>
        <v>0.8760105263</v>
      </c>
      <c r="T127" s="8"/>
    </row>
    <row r="128" ht="15.75" customHeight="1">
      <c r="A128" s="23" t="s">
        <v>234</v>
      </c>
      <c r="B128" s="23" t="s">
        <v>233</v>
      </c>
      <c r="C128" s="23" t="s">
        <v>52</v>
      </c>
      <c r="D128" s="24">
        <v>1.0</v>
      </c>
      <c r="E128" s="24">
        <v>1400.0</v>
      </c>
      <c r="F128" s="24">
        <f t="shared" si="1"/>
        <v>0.973</v>
      </c>
      <c r="G128" s="6">
        <f t="shared" si="2"/>
        <v>16346.4</v>
      </c>
      <c r="H128" s="24">
        <v>240.0</v>
      </c>
      <c r="I128" s="24">
        <v>0.7616</v>
      </c>
      <c r="J128" s="24">
        <v>209.0</v>
      </c>
      <c r="K128" s="24">
        <v>384.0</v>
      </c>
      <c r="L128" s="1">
        <f t="shared" si="3"/>
        <v>175</v>
      </c>
      <c r="M128" s="1">
        <f t="shared" si="4"/>
        <v>31</v>
      </c>
      <c r="N128" s="1">
        <f t="shared" si="5"/>
        <v>0.2417142857</v>
      </c>
      <c r="O128" s="24">
        <v>0.7616</v>
      </c>
      <c r="P128" s="25">
        <v>100.0</v>
      </c>
      <c r="Q128" s="26">
        <f t="shared" si="6"/>
        <v>-0.3982857143</v>
      </c>
      <c r="R128" s="1">
        <f t="shared" si="7"/>
        <v>1.166442286</v>
      </c>
      <c r="T128" s="8"/>
    </row>
    <row r="129" ht="15.75" customHeight="1">
      <c r="A129" s="23" t="s">
        <v>235</v>
      </c>
      <c r="B129" s="23" t="s">
        <v>233</v>
      </c>
      <c r="C129" s="23" t="s">
        <v>52</v>
      </c>
      <c r="D129" s="24">
        <v>2.0</v>
      </c>
      <c r="E129" s="24">
        <v>1600.0</v>
      </c>
      <c r="F129" s="24">
        <f t="shared" si="1"/>
        <v>0.973</v>
      </c>
      <c r="G129" s="6">
        <f t="shared" si="2"/>
        <v>18681.6</v>
      </c>
      <c r="H129" s="24">
        <v>312.0</v>
      </c>
      <c r="I129" s="24">
        <v>0.6082</v>
      </c>
      <c r="J129" s="24">
        <v>220.0</v>
      </c>
      <c r="K129" s="24">
        <v>418.0</v>
      </c>
      <c r="L129" s="1">
        <f t="shared" si="3"/>
        <v>198</v>
      </c>
      <c r="M129" s="1">
        <f t="shared" si="4"/>
        <v>92</v>
      </c>
      <c r="N129" s="1">
        <f t="shared" si="5"/>
        <v>0.4717171717</v>
      </c>
      <c r="O129" s="24">
        <v>0.6082</v>
      </c>
      <c r="P129" s="25">
        <v>100.0</v>
      </c>
      <c r="Q129" s="26">
        <f t="shared" si="6"/>
        <v>-0.3848484848</v>
      </c>
      <c r="R129" s="1">
        <f t="shared" si="7"/>
        <v>1.1558</v>
      </c>
      <c r="T129" s="8"/>
    </row>
    <row r="130" ht="15.75" customHeight="1">
      <c r="A130" s="23" t="s">
        <v>236</v>
      </c>
      <c r="B130" s="23" t="s">
        <v>237</v>
      </c>
      <c r="C130" s="23" t="s">
        <v>43</v>
      </c>
      <c r="D130" s="24">
        <v>1.0</v>
      </c>
      <c r="E130" s="24">
        <v>1105.0</v>
      </c>
      <c r="F130" s="24">
        <f t="shared" si="1"/>
        <v>0.973</v>
      </c>
      <c r="G130" s="6">
        <f t="shared" si="2"/>
        <v>12901.98</v>
      </c>
      <c r="H130" s="24">
        <v>111.0</v>
      </c>
      <c r="I130" s="24">
        <v>0.611</v>
      </c>
      <c r="J130" s="24">
        <v>82.0</v>
      </c>
      <c r="K130" s="24">
        <v>235.0</v>
      </c>
      <c r="L130" s="1">
        <f t="shared" si="3"/>
        <v>153</v>
      </c>
      <c r="M130" s="1">
        <f t="shared" si="4"/>
        <v>29</v>
      </c>
      <c r="N130" s="1">
        <f t="shared" si="5"/>
        <v>0.2516339869</v>
      </c>
      <c r="O130" s="24">
        <v>0.611</v>
      </c>
      <c r="P130" s="25">
        <v>100.0</v>
      </c>
      <c r="Q130" s="26">
        <f t="shared" si="6"/>
        <v>0.1941176471</v>
      </c>
      <c r="R130" s="1">
        <f t="shared" si="7"/>
        <v>0.6972588235</v>
      </c>
      <c r="T130" s="8"/>
    </row>
    <row r="131" ht="15.75" customHeight="1">
      <c r="A131" s="23" t="s">
        <v>238</v>
      </c>
      <c r="B131" s="23" t="s">
        <v>237</v>
      </c>
      <c r="C131" s="23" t="s">
        <v>43</v>
      </c>
      <c r="D131" s="24">
        <v>2.0</v>
      </c>
      <c r="E131" s="24">
        <v>1665.0</v>
      </c>
      <c r="F131" s="24">
        <f t="shared" si="1"/>
        <v>0.973</v>
      </c>
      <c r="G131" s="6">
        <f t="shared" si="2"/>
        <v>19440.54</v>
      </c>
      <c r="H131" s="24">
        <v>169.0</v>
      </c>
      <c r="I131" s="24">
        <v>0.3068</v>
      </c>
      <c r="J131" s="24">
        <v>130.0</v>
      </c>
      <c r="K131" s="24">
        <v>200.0</v>
      </c>
      <c r="L131" s="1">
        <f t="shared" si="3"/>
        <v>70</v>
      </c>
      <c r="M131" s="1">
        <f t="shared" si="4"/>
        <v>39</v>
      </c>
      <c r="N131" s="1">
        <f t="shared" si="5"/>
        <v>0.5457142857</v>
      </c>
      <c r="O131" s="24">
        <v>0.3068</v>
      </c>
      <c r="P131" s="25">
        <v>100.0</v>
      </c>
      <c r="Q131" s="26">
        <f t="shared" si="6"/>
        <v>-0.2428571429</v>
      </c>
      <c r="R131" s="1">
        <f t="shared" si="7"/>
        <v>1.043342857</v>
      </c>
      <c r="T131" s="8"/>
    </row>
    <row r="132" ht="15.75" customHeight="1">
      <c r="A132" s="23" t="s">
        <v>239</v>
      </c>
      <c r="B132" s="23" t="s">
        <v>237</v>
      </c>
      <c r="C132" s="23" t="s">
        <v>52</v>
      </c>
      <c r="D132" s="24">
        <v>1.0</v>
      </c>
      <c r="E132" s="24">
        <v>1175.0</v>
      </c>
      <c r="F132" s="24">
        <f t="shared" si="1"/>
        <v>0.973</v>
      </c>
      <c r="G132" s="6">
        <f t="shared" si="2"/>
        <v>13719.3</v>
      </c>
      <c r="H132" s="24">
        <v>201.0</v>
      </c>
      <c r="I132" s="24">
        <v>0.5233</v>
      </c>
      <c r="J132" s="24">
        <v>106.0</v>
      </c>
      <c r="K132" s="24">
        <v>267.0</v>
      </c>
      <c r="L132" s="1">
        <f t="shared" si="3"/>
        <v>161</v>
      </c>
      <c r="M132" s="1">
        <f t="shared" si="4"/>
        <v>95</v>
      </c>
      <c r="N132" s="1">
        <f t="shared" si="5"/>
        <v>0.5720496894</v>
      </c>
      <c r="O132" s="24">
        <v>0.5233</v>
      </c>
      <c r="P132" s="25">
        <v>100.0</v>
      </c>
      <c r="Q132" s="26">
        <f t="shared" si="6"/>
        <v>0.0701863354</v>
      </c>
      <c r="R132" s="1">
        <f t="shared" si="7"/>
        <v>0.7954124224</v>
      </c>
      <c r="T132" s="8"/>
    </row>
    <row r="133" ht="15.75" customHeight="1">
      <c r="A133" s="23" t="s">
        <v>240</v>
      </c>
      <c r="B133" s="23" t="s">
        <v>237</v>
      </c>
      <c r="C133" s="23" t="s">
        <v>52</v>
      </c>
      <c r="D133" s="24">
        <v>2.0</v>
      </c>
      <c r="E133" s="24">
        <v>1725.0</v>
      </c>
      <c r="F133" s="24">
        <f t="shared" si="1"/>
        <v>0.973</v>
      </c>
      <c r="G133" s="6">
        <f t="shared" si="2"/>
        <v>20141.1</v>
      </c>
      <c r="H133" s="24">
        <v>242.0</v>
      </c>
      <c r="I133" s="24">
        <v>0.4822</v>
      </c>
      <c r="J133" s="24">
        <v>195.0</v>
      </c>
      <c r="K133" s="24">
        <v>305.0</v>
      </c>
      <c r="L133" s="1">
        <f t="shared" si="3"/>
        <v>110</v>
      </c>
      <c r="M133" s="1">
        <f t="shared" si="4"/>
        <v>47</v>
      </c>
      <c r="N133" s="1">
        <f t="shared" si="5"/>
        <v>0.4418181818</v>
      </c>
      <c r="O133" s="24">
        <v>0.4822</v>
      </c>
      <c r="P133" s="25">
        <v>100.0</v>
      </c>
      <c r="Q133" s="26">
        <f t="shared" si="6"/>
        <v>-0.5909090909</v>
      </c>
      <c r="R133" s="1">
        <f t="shared" si="7"/>
        <v>1.319</v>
      </c>
      <c r="T133" s="8"/>
    </row>
    <row r="134" ht="15.75" customHeight="1">
      <c r="A134" s="23" t="s">
        <v>241</v>
      </c>
      <c r="B134" s="23" t="s">
        <v>242</v>
      </c>
      <c r="C134" s="23" t="s">
        <v>43</v>
      </c>
      <c r="D134" s="24">
        <v>1.0</v>
      </c>
      <c r="E134" s="24">
        <v>709.0</v>
      </c>
      <c r="F134" s="24">
        <f t="shared" si="1"/>
        <v>0.973</v>
      </c>
      <c r="G134" s="6">
        <f t="shared" si="2"/>
        <v>8278.284</v>
      </c>
      <c r="H134" s="24">
        <v>158.0</v>
      </c>
      <c r="I134" s="24">
        <v>0.2219</v>
      </c>
      <c r="J134" s="24">
        <v>86.0</v>
      </c>
      <c r="K134" s="24">
        <v>192.0</v>
      </c>
      <c r="L134" s="1">
        <f t="shared" si="3"/>
        <v>106</v>
      </c>
      <c r="M134" s="1">
        <f t="shared" si="4"/>
        <v>72</v>
      </c>
      <c r="N134" s="1">
        <f t="shared" si="5"/>
        <v>0.6433962264</v>
      </c>
      <c r="O134" s="24">
        <v>0.2219</v>
      </c>
      <c r="P134" s="25">
        <v>100.0</v>
      </c>
      <c r="Q134" s="26">
        <f t="shared" si="6"/>
        <v>0.2056603774</v>
      </c>
      <c r="R134" s="1">
        <f t="shared" si="7"/>
        <v>0.6881169811</v>
      </c>
      <c r="T134" s="8"/>
    </row>
    <row r="135" ht="15.75" customHeight="1">
      <c r="A135" s="23" t="s">
        <v>243</v>
      </c>
      <c r="B135" s="23" t="s">
        <v>242</v>
      </c>
      <c r="C135" s="23" t="s">
        <v>43</v>
      </c>
      <c r="D135" s="24">
        <v>2.0</v>
      </c>
      <c r="E135" s="24">
        <v>869.0</v>
      </c>
      <c r="F135" s="24">
        <f t="shared" si="1"/>
        <v>0.973</v>
      </c>
      <c r="G135" s="6">
        <f t="shared" si="2"/>
        <v>10146.444</v>
      </c>
      <c r="H135" s="24">
        <v>246.0</v>
      </c>
      <c r="I135" s="24">
        <v>0.389</v>
      </c>
      <c r="J135" s="24">
        <v>135.0</v>
      </c>
      <c r="K135" s="24">
        <v>305.0</v>
      </c>
      <c r="L135" s="1">
        <f t="shared" si="3"/>
        <v>170</v>
      </c>
      <c r="M135" s="1">
        <f t="shared" si="4"/>
        <v>111</v>
      </c>
      <c r="N135" s="1">
        <f t="shared" si="5"/>
        <v>0.6223529412</v>
      </c>
      <c r="O135" s="24">
        <v>0.389</v>
      </c>
      <c r="P135" s="25">
        <v>100.0</v>
      </c>
      <c r="Q135" s="26">
        <f t="shared" si="6"/>
        <v>-0.06470588235</v>
      </c>
      <c r="R135" s="1">
        <f t="shared" si="7"/>
        <v>0.9022470588</v>
      </c>
      <c r="T135" s="8"/>
    </row>
    <row r="136" ht="15.75" customHeight="1">
      <c r="A136" s="23" t="s">
        <v>244</v>
      </c>
      <c r="B136" s="23" t="s">
        <v>242</v>
      </c>
      <c r="C136" s="23" t="s">
        <v>52</v>
      </c>
      <c r="D136" s="24">
        <v>1.0</v>
      </c>
      <c r="E136" s="24">
        <v>925.0</v>
      </c>
      <c r="F136" s="24">
        <f t="shared" si="1"/>
        <v>0.973</v>
      </c>
      <c r="G136" s="6">
        <f t="shared" si="2"/>
        <v>10800.3</v>
      </c>
      <c r="H136" s="24">
        <v>207.0</v>
      </c>
      <c r="I136" s="24">
        <v>0.4164</v>
      </c>
      <c r="J136" s="24">
        <v>125.0</v>
      </c>
      <c r="K136" s="24">
        <v>288.0</v>
      </c>
      <c r="L136" s="1">
        <f t="shared" si="3"/>
        <v>163</v>
      </c>
      <c r="M136" s="1">
        <f t="shared" si="4"/>
        <v>82</v>
      </c>
      <c r="N136" s="1">
        <f t="shared" si="5"/>
        <v>0.5024539877</v>
      </c>
      <c r="O136" s="24">
        <v>0.4164</v>
      </c>
      <c r="P136" s="25">
        <v>100.0</v>
      </c>
      <c r="Q136" s="26">
        <f t="shared" si="6"/>
        <v>-0.0226993865</v>
      </c>
      <c r="R136" s="1">
        <f t="shared" si="7"/>
        <v>0.8689779141</v>
      </c>
      <c r="T136" s="8"/>
    </row>
    <row r="137" ht="15.75" customHeight="1">
      <c r="A137" s="23" t="s">
        <v>245</v>
      </c>
      <c r="B137" s="23" t="s">
        <v>242</v>
      </c>
      <c r="C137" s="23" t="s">
        <v>52</v>
      </c>
      <c r="D137" s="24">
        <v>2.0</v>
      </c>
      <c r="E137" s="24">
        <v>1350.0</v>
      </c>
      <c r="F137" s="24">
        <f t="shared" si="1"/>
        <v>0.973</v>
      </c>
      <c r="G137" s="6">
        <f t="shared" si="2"/>
        <v>15762.6</v>
      </c>
      <c r="H137" s="24">
        <v>224.0</v>
      </c>
      <c r="I137" s="24">
        <v>0.4849</v>
      </c>
      <c r="J137" s="24">
        <v>119.0</v>
      </c>
      <c r="K137" s="24">
        <v>360.0</v>
      </c>
      <c r="L137" s="1">
        <f t="shared" si="3"/>
        <v>241</v>
      </c>
      <c r="M137" s="1">
        <f t="shared" si="4"/>
        <v>105</v>
      </c>
      <c r="N137" s="1">
        <f t="shared" si="5"/>
        <v>0.4485477178</v>
      </c>
      <c r="O137" s="24">
        <v>0.4849</v>
      </c>
      <c r="P137" s="25">
        <v>100.0</v>
      </c>
      <c r="Q137" s="26">
        <f t="shared" si="6"/>
        <v>0.03692946058</v>
      </c>
      <c r="R137" s="1">
        <f t="shared" si="7"/>
        <v>0.8217518672</v>
      </c>
      <c r="T137" s="8"/>
    </row>
    <row r="138" ht="15.75" customHeight="1">
      <c r="A138" s="23" t="s">
        <v>246</v>
      </c>
      <c r="B138" s="23" t="s">
        <v>247</v>
      </c>
      <c r="C138" s="23" t="s">
        <v>43</v>
      </c>
      <c r="D138" s="24">
        <v>1.0</v>
      </c>
      <c r="E138" s="24">
        <v>900.0</v>
      </c>
      <c r="F138" s="24">
        <f t="shared" si="1"/>
        <v>0.973</v>
      </c>
      <c r="G138" s="6">
        <f t="shared" si="2"/>
        <v>10508.4</v>
      </c>
      <c r="H138" s="24">
        <v>139.0</v>
      </c>
      <c r="I138" s="24">
        <v>0.5507</v>
      </c>
      <c r="J138" s="24">
        <v>89.0</v>
      </c>
      <c r="K138" s="24">
        <v>177.0</v>
      </c>
      <c r="L138" s="1">
        <f t="shared" si="3"/>
        <v>88</v>
      </c>
      <c r="M138" s="1">
        <f t="shared" si="4"/>
        <v>50</v>
      </c>
      <c r="N138" s="1">
        <f t="shared" si="5"/>
        <v>0.5545454545</v>
      </c>
      <c r="O138" s="24">
        <v>0.5507</v>
      </c>
      <c r="P138" s="25">
        <v>100.0</v>
      </c>
      <c r="Q138" s="26">
        <f t="shared" si="6"/>
        <v>0.2</v>
      </c>
      <c r="R138" s="1">
        <f t="shared" si="7"/>
        <v>0.6926</v>
      </c>
      <c r="T138" s="8"/>
    </row>
    <row r="139" ht="15.75" customHeight="1">
      <c r="A139" s="23" t="s">
        <v>248</v>
      </c>
      <c r="B139" s="23" t="s">
        <v>247</v>
      </c>
      <c r="C139" s="23" t="s">
        <v>43</v>
      </c>
      <c r="D139" s="24">
        <v>2.0</v>
      </c>
      <c r="E139" s="24">
        <v>1325.0</v>
      </c>
      <c r="F139" s="24">
        <f t="shared" si="1"/>
        <v>0.973</v>
      </c>
      <c r="G139" s="6">
        <f t="shared" si="2"/>
        <v>15470.7</v>
      </c>
      <c r="H139" s="24">
        <v>283.0</v>
      </c>
      <c r="I139" s="24">
        <v>0.2932</v>
      </c>
      <c r="J139" s="24">
        <v>161.0</v>
      </c>
      <c r="K139" s="24">
        <v>319.0</v>
      </c>
      <c r="L139" s="1">
        <f t="shared" si="3"/>
        <v>158</v>
      </c>
      <c r="M139" s="1">
        <f t="shared" si="4"/>
        <v>122</v>
      </c>
      <c r="N139" s="1">
        <f t="shared" si="5"/>
        <v>0.717721519</v>
      </c>
      <c r="O139" s="24">
        <v>0.2932</v>
      </c>
      <c r="P139" s="25">
        <v>100.0</v>
      </c>
      <c r="Q139" s="26">
        <f t="shared" si="6"/>
        <v>-0.2088607595</v>
      </c>
      <c r="R139" s="1">
        <f t="shared" si="7"/>
        <v>1.016417722</v>
      </c>
      <c r="T139" s="8"/>
    </row>
    <row r="140" ht="15.75" customHeight="1">
      <c r="A140" s="23" t="s">
        <v>249</v>
      </c>
      <c r="B140" s="23" t="s">
        <v>247</v>
      </c>
      <c r="C140" s="23" t="s">
        <v>52</v>
      </c>
      <c r="D140" s="24">
        <v>1.0</v>
      </c>
      <c r="E140" s="24">
        <v>975.0</v>
      </c>
      <c r="F140" s="24">
        <f t="shared" si="1"/>
        <v>0.973</v>
      </c>
      <c r="G140" s="6">
        <f t="shared" si="2"/>
        <v>11384.1</v>
      </c>
      <c r="H140" s="24">
        <v>192.0</v>
      </c>
      <c r="I140" s="24">
        <v>0.5014</v>
      </c>
      <c r="J140" s="24">
        <v>145.0</v>
      </c>
      <c r="K140" s="24">
        <v>300.0</v>
      </c>
      <c r="L140" s="1">
        <f t="shared" si="3"/>
        <v>155</v>
      </c>
      <c r="M140" s="1">
        <f t="shared" si="4"/>
        <v>47</v>
      </c>
      <c r="N140" s="1">
        <f t="shared" si="5"/>
        <v>0.3425806452</v>
      </c>
      <c r="O140" s="24">
        <v>0.5014</v>
      </c>
      <c r="P140" s="25">
        <v>100.0</v>
      </c>
      <c r="Q140" s="26">
        <f t="shared" si="6"/>
        <v>-0.1322580645</v>
      </c>
      <c r="R140" s="1">
        <f t="shared" si="7"/>
        <v>0.9557483871</v>
      </c>
      <c r="T140" s="8"/>
    </row>
    <row r="141" ht="15.75" customHeight="1">
      <c r="A141" s="23" t="s">
        <v>250</v>
      </c>
      <c r="B141" s="23" t="s">
        <v>247</v>
      </c>
      <c r="C141" s="23" t="s">
        <v>52</v>
      </c>
      <c r="D141" s="24">
        <v>2.0</v>
      </c>
      <c r="E141" s="24">
        <v>1550.0</v>
      </c>
      <c r="F141" s="24">
        <f t="shared" si="1"/>
        <v>0.973</v>
      </c>
      <c r="G141" s="6">
        <f t="shared" si="2"/>
        <v>18097.8</v>
      </c>
      <c r="H141" s="24">
        <v>307.0</v>
      </c>
      <c r="I141" s="24">
        <v>0.3014</v>
      </c>
      <c r="J141" s="24">
        <v>185.0</v>
      </c>
      <c r="K141" s="24">
        <v>376.0</v>
      </c>
      <c r="L141" s="1">
        <f t="shared" si="3"/>
        <v>191</v>
      </c>
      <c r="M141" s="1">
        <f t="shared" si="4"/>
        <v>122</v>
      </c>
      <c r="N141" s="1">
        <f t="shared" si="5"/>
        <v>0.6109947644</v>
      </c>
      <c r="O141" s="24">
        <v>0.3014</v>
      </c>
      <c r="P141" s="25">
        <v>100.0</v>
      </c>
      <c r="Q141" s="26">
        <f t="shared" si="6"/>
        <v>-0.2560209424</v>
      </c>
      <c r="R141" s="1">
        <f t="shared" si="7"/>
        <v>1.053768586</v>
      </c>
      <c r="T141" s="8"/>
    </row>
    <row r="142" ht="15.75" customHeight="1">
      <c r="A142" s="23" t="s">
        <v>251</v>
      </c>
      <c r="B142" s="23" t="s">
        <v>252</v>
      </c>
      <c r="C142" s="23" t="s">
        <v>52</v>
      </c>
      <c r="D142" s="24">
        <v>1.0</v>
      </c>
      <c r="E142" s="24">
        <v>1400.0</v>
      </c>
      <c r="F142" s="24">
        <f t="shared" si="1"/>
        <v>0.973</v>
      </c>
      <c r="G142" s="6">
        <f t="shared" si="2"/>
        <v>16346.4</v>
      </c>
      <c r="H142" s="24">
        <v>232.0</v>
      </c>
      <c r="I142" s="24">
        <v>0.4986</v>
      </c>
      <c r="J142" s="24">
        <v>135.0</v>
      </c>
      <c r="K142" s="24">
        <v>287.0</v>
      </c>
      <c r="L142" s="1">
        <f t="shared" si="3"/>
        <v>152</v>
      </c>
      <c r="M142" s="1">
        <f t="shared" si="4"/>
        <v>97</v>
      </c>
      <c r="N142" s="1">
        <f t="shared" si="5"/>
        <v>0.6105263158</v>
      </c>
      <c r="O142" s="24">
        <v>0.4986</v>
      </c>
      <c r="P142" s="25">
        <v>100.0</v>
      </c>
      <c r="Q142" s="26">
        <f t="shared" si="6"/>
        <v>-0.08421052632</v>
      </c>
      <c r="R142" s="1">
        <f t="shared" si="7"/>
        <v>0.9176947368</v>
      </c>
      <c r="T142" s="8"/>
    </row>
    <row r="143" ht="15.75" customHeight="1">
      <c r="A143" s="23" t="s">
        <v>253</v>
      </c>
      <c r="B143" s="23" t="s">
        <v>252</v>
      </c>
      <c r="C143" s="23" t="s">
        <v>52</v>
      </c>
      <c r="D143" s="24">
        <v>2.0</v>
      </c>
      <c r="E143" s="24">
        <v>1995.0</v>
      </c>
      <c r="F143" s="24">
        <f t="shared" si="1"/>
        <v>0.973</v>
      </c>
      <c r="G143" s="6">
        <f t="shared" si="2"/>
        <v>23293.62</v>
      </c>
      <c r="H143" s="24">
        <v>292.0</v>
      </c>
      <c r="I143" s="24">
        <v>0.6384</v>
      </c>
      <c r="J143" s="24">
        <v>224.0</v>
      </c>
      <c r="K143" s="24">
        <v>331.0</v>
      </c>
      <c r="L143" s="1">
        <f t="shared" si="3"/>
        <v>107</v>
      </c>
      <c r="M143" s="1">
        <f t="shared" si="4"/>
        <v>68</v>
      </c>
      <c r="N143" s="1">
        <f t="shared" si="5"/>
        <v>0.608411215</v>
      </c>
      <c r="O143" s="24">
        <v>0.6384</v>
      </c>
      <c r="P143" s="25">
        <v>100.0</v>
      </c>
      <c r="Q143" s="26">
        <f t="shared" si="6"/>
        <v>-0.8271028037</v>
      </c>
      <c r="R143" s="1">
        <f t="shared" si="7"/>
        <v>1.506065421</v>
      </c>
      <c r="T143" s="8"/>
    </row>
    <row r="144" ht="15.75" customHeight="1">
      <c r="A144" s="23" t="s">
        <v>254</v>
      </c>
      <c r="B144" s="23" t="s">
        <v>255</v>
      </c>
      <c r="C144" s="23" t="s">
        <v>43</v>
      </c>
      <c r="D144" s="24">
        <v>1.0</v>
      </c>
      <c r="E144" s="24">
        <v>760.0</v>
      </c>
      <c r="F144" s="24">
        <f t="shared" si="1"/>
        <v>0.973</v>
      </c>
      <c r="G144" s="6">
        <f t="shared" si="2"/>
        <v>8873.76</v>
      </c>
      <c r="H144" s="24">
        <v>169.0</v>
      </c>
      <c r="I144" s="24">
        <v>0.2904</v>
      </c>
      <c r="J144" s="24">
        <v>100.0</v>
      </c>
      <c r="K144" s="24">
        <v>195.0</v>
      </c>
      <c r="L144" s="1">
        <f t="shared" si="3"/>
        <v>95</v>
      </c>
      <c r="M144" s="1">
        <f t="shared" si="4"/>
        <v>69</v>
      </c>
      <c r="N144" s="1">
        <f t="shared" si="5"/>
        <v>0.6810526316</v>
      </c>
      <c r="O144" s="24">
        <v>0.2904</v>
      </c>
      <c r="P144" s="25">
        <v>100.0</v>
      </c>
      <c r="Q144" s="26">
        <f t="shared" si="6"/>
        <v>0.1</v>
      </c>
      <c r="R144" s="1">
        <f t="shared" si="7"/>
        <v>0.7718</v>
      </c>
      <c r="T144" s="8"/>
    </row>
    <row r="145" ht="15.75" customHeight="1">
      <c r="A145" s="23" t="s">
        <v>256</v>
      </c>
      <c r="B145" s="23" t="s">
        <v>255</v>
      </c>
      <c r="C145" s="23" t="s">
        <v>43</v>
      </c>
      <c r="D145" s="24">
        <v>2.0</v>
      </c>
      <c r="E145" s="24">
        <v>965.0</v>
      </c>
      <c r="F145" s="24">
        <f t="shared" si="1"/>
        <v>0.973</v>
      </c>
      <c r="G145" s="6">
        <f t="shared" si="2"/>
        <v>11267.34</v>
      </c>
      <c r="H145" s="24">
        <v>189.0</v>
      </c>
      <c r="I145" s="24">
        <v>0.5397</v>
      </c>
      <c r="J145" s="24">
        <v>135.0</v>
      </c>
      <c r="K145" s="24">
        <v>284.0</v>
      </c>
      <c r="L145" s="1">
        <f t="shared" si="3"/>
        <v>149</v>
      </c>
      <c r="M145" s="1">
        <f t="shared" si="4"/>
        <v>54</v>
      </c>
      <c r="N145" s="1">
        <f t="shared" si="5"/>
        <v>0.3899328859</v>
      </c>
      <c r="O145" s="24">
        <v>0.5397</v>
      </c>
      <c r="P145" s="25">
        <v>100.0</v>
      </c>
      <c r="Q145" s="26">
        <f t="shared" si="6"/>
        <v>-0.08791946309</v>
      </c>
      <c r="R145" s="1">
        <f t="shared" si="7"/>
        <v>0.9206322148</v>
      </c>
      <c r="T145" s="8"/>
    </row>
    <row r="146" ht="15.75" customHeight="1">
      <c r="A146" s="23" t="s">
        <v>257</v>
      </c>
      <c r="B146" s="23" t="s">
        <v>255</v>
      </c>
      <c r="C146" s="23" t="s">
        <v>52</v>
      </c>
      <c r="D146" s="24">
        <v>1.0</v>
      </c>
      <c r="E146" s="24">
        <v>1185.0</v>
      </c>
      <c r="F146" s="24">
        <f t="shared" si="1"/>
        <v>0.973</v>
      </c>
      <c r="G146" s="6">
        <f t="shared" si="2"/>
        <v>13836.06</v>
      </c>
      <c r="H146" s="24">
        <v>289.0</v>
      </c>
      <c r="I146" s="24">
        <v>0.2795</v>
      </c>
      <c r="J146" s="24">
        <v>157.0</v>
      </c>
      <c r="K146" s="24">
        <v>320.0</v>
      </c>
      <c r="L146" s="1">
        <f t="shared" si="3"/>
        <v>163</v>
      </c>
      <c r="M146" s="1">
        <f t="shared" si="4"/>
        <v>132</v>
      </c>
      <c r="N146" s="1">
        <f t="shared" si="5"/>
        <v>0.7478527607</v>
      </c>
      <c r="O146" s="24">
        <v>0.2795</v>
      </c>
      <c r="P146" s="25">
        <v>100.0</v>
      </c>
      <c r="Q146" s="26">
        <f t="shared" si="6"/>
        <v>-0.1797546012</v>
      </c>
      <c r="R146" s="1">
        <f t="shared" si="7"/>
        <v>0.9933656442</v>
      </c>
      <c r="T146" s="8"/>
    </row>
    <row r="147" ht="15.75" customHeight="1">
      <c r="A147" s="23" t="s">
        <v>258</v>
      </c>
      <c r="B147" s="23" t="s">
        <v>255</v>
      </c>
      <c r="C147" s="23" t="s">
        <v>52</v>
      </c>
      <c r="D147" s="24">
        <v>2.0</v>
      </c>
      <c r="E147" s="24">
        <v>1340.0</v>
      </c>
      <c r="F147" s="24">
        <f t="shared" si="1"/>
        <v>0.973</v>
      </c>
      <c r="G147" s="6">
        <f t="shared" si="2"/>
        <v>15645.84</v>
      </c>
      <c r="H147" s="24">
        <v>278.0</v>
      </c>
      <c r="I147" s="24">
        <v>0.389</v>
      </c>
      <c r="J147" s="24">
        <v>135.0</v>
      </c>
      <c r="K147" s="24">
        <v>347.0</v>
      </c>
      <c r="L147" s="1">
        <f t="shared" si="3"/>
        <v>212</v>
      </c>
      <c r="M147" s="1">
        <f t="shared" si="4"/>
        <v>143</v>
      </c>
      <c r="N147" s="1">
        <f t="shared" si="5"/>
        <v>0.6396226415</v>
      </c>
      <c r="O147" s="24">
        <v>0.389</v>
      </c>
      <c r="P147" s="25">
        <v>100.0</v>
      </c>
      <c r="Q147" s="26">
        <f t="shared" si="6"/>
        <v>-0.0320754717</v>
      </c>
      <c r="R147" s="1">
        <f t="shared" si="7"/>
        <v>0.8764037736</v>
      </c>
      <c r="T147" s="8"/>
    </row>
    <row r="148" ht="15.75" customHeight="1">
      <c r="A148" s="23" t="s">
        <v>259</v>
      </c>
      <c r="B148" s="23" t="s">
        <v>260</v>
      </c>
      <c r="C148" s="23" t="s">
        <v>43</v>
      </c>
      <c r="D148" s="24">
        <v>1.0</v>
      </c>
      <c r="E148" s="24">
        <v>1150.0</v>
      </c>
      <c r="F148" s="24">
        <f t="shared" si="1"/>
        <v>0.973</v>
      </c>
      <c r="G148" s="6">
        <f t="shared" si="2"/>
        <v>13427.4</v>
      </c>
      <c r="H148" s="24">
        <v>183.0</v>
      </c>
      <c r="I148" s="24">
        <v>0.5753</v>
      </c>
      <c r="J148" s="24">
        <v>80.0</v>
      </c>
      <c r="K148" s="24">
        <v>267.0</v>
      </c>
      <c r="L148" s="1">
        <f t="shared" si="3"/>
        <v>187</v>
      </c>
      <c r="M148" s="1">
        <f t="shared" si="4"/>
        <v>103</v>
      </c>
      <c r="N148" s="1">
        <f t="shared" si="5"/>
        <v>0.5406417112</v>
      </c>
      <c r="O148" s="24">
        <v>0.5753</v>
      </c>
      <c r="P148" s="25">
        <v>100.0</v>
      </c>
      <c r="Q148" s="26">
        <f t="shared" si="6"/>
        <v>0.1855614973</v>
      </c>
      <c r="R148" s="1">
        <f t="shared" si="7"/>
        <v>0.7040352941</v>
      </c>
      <c r="T148" s="8"/>
    </row>
    <row r="149" ht="15.75" customHeight="1">
      <c r="A149" s="23" t="s">
        <v>261</v>
      </c>
      <c r="B149" s="23" t="s">
        <v>260</v>
      </c>
      <c r="C149" s="23" t="s">
        <v>43</v>
      </c>
      <c r="D149" s="24">
        <v>2.0</v>
      </c>
      <c r="E149" s="24">
        <v>2000.0</v>
      </c>
      <c r="F149" s="24">
        <f t="shared" si="1"/>
        <v>0.973</v>
      </c>
      <c r="G149" s="6">
        <f t="shared" si="2"/>
        <v>23352</v>
      </c>
      <c r="H149" s="24">
        <v>237.0</v>
      </c>
      <c r="I149" s="24">
        <v>0.3123</v>
      </c>
      <c r="J149" s="24">
        <v>160.0</v>
      </c>
      <c r="K149" s="24">
        <v>323.0</v>
      </c>
      <c r="L149" s="1">
        <f t="shared" si="3"/>
        <v>163</v>
      </c>
      <c r="M149" s="1">
        <f t="shared" si="4"/>
        <v>77</v>
      </c>
      <c r="N149" s="1">
        <f t="shared" si="5"/>
        <v>0.4779141104</v>
      </c>
      <c r="O149" s="24">
        <v>0.3123</v>
      </c>
      <c r="P149" s="25">
        <v>100.0</v>
      </c>
      <c r="Q149" s="26">
        <f t="shared" si="6"/>
        <v>-0.1944785276</v>
      </c>
      <c r="R149" s="1">
        <f t="shared" si="7"/>
        <v>1.005026994</v>
      </c>
      <c r="T149" s="8"/>
    </row>
    <row r="150" ht="15.75" customHeight="1">
      <c r="A150" s="23" t="s">
        <v>262</v>
      </c>
      <c r="B150" s="23" t="s">
        <v>260</v>
      </c>
      <c r="C150" s="23" t="s">
        <v>52</v>
      </c>
      <c r="D150" s="24">
        <v>1.0</v>
      </c>
      <c r="E150" s="24">
        <v>1600.0</v>
      </c>
      <c r="F150" s="24">
        <f t="shared" si="1"/>
        <v>0.973</v>
      </c>
      <c r="G150" s="6">
        <f t="shared" si="2"/>
        <v>18681.6</v>
      </c>
      <c r="H150" s="24">
        <v>297.0</v>
      </c>
      <c r="I150" s="24">
        <v>0.4521</v>
      </c>
      <c r="J150" s="24">
        <v>225.0</v>
      </c>
      <c r="K150" s="24">
        <v>406.0</v>
      </c>
      <c r="L150" s="1">
        <f t="shared" si="3"/>
        <v>181</v>
      </c>
      <c r="M150" s="1">
        <f t="shared" si="4"/>
        <v>72</v>
      </c>
      <c r="N150" s="1">
        <f t="shared" si="5"/>
        <v>0.4182320442</v>
      </c>
      <c r="O150" s="24">
        <v>0.4521</v>
      </c>
      <c r="P150" s="25">
        <v>100.0</v>
      </c>
      <c r="Q150" s="26">
        <f t="shared" si="6"/>
        <v>-0.4524861878</v>
      </c>
      <c r="R150" s="1">
        <f t="shared" si="7"/>
        <v>1.209369061</v>
      </c>
      <c r="T150" s="8"/>
    </row>
    <row r="151" ht="15.75" customHeight="1">
      <c r="A151" s="23" t="s">
        <v>263</v>
      </c>
      <c r="B151" s="23" t="s">
        <v>260</v>
      </c>
      <c r="C151" s="23" t="s">
        <v>52</v>
      </c>
      <c r="D151" s="24">
        <v>2.0</v>
      </c>
      <c r="E151" s="24">
        <v>2150.0</v>
      </c>
      <c r="F151" s="24">
        <f t="shared" si="1"/>
        <v>0.973</v>
      </c>
      <c r="G151" s="6">
        <f t="shared" si="2"/>
        <v>25103.4</v>
      </c>
      <c r="H151" s="24">
        <v>360.0</v>
      </c>
      <c r="I151" s="24">
        <v>0.5315</v>
      </c>
      <c r="J151" s="24">
        <v>170.0</v>
      </c>
      <c r="K151" s="24">
        <v>447.0</v>
      </c>
      <c r="L151" s="1">
        <f t="shared" si="3"/>
        <v>277</v>
      </c>
      <c r="M151" s="1">
        <f t="shared" si="4"/>
        <v>190</v>
      </c>
      <c r="N151" s="1">
        <f t="shared" si="5"/>
        <v>0.6487364621</v>
      </c>
      <c r="O151" s="24">
        <v>0.5315</v>
      </c>
      <c r="P151" s="25">
        <v>100.0</v>
      </c>
      <c r="Q151" s="26">
        <f t="shared" si="6"/>
        <v>-0.102166065</v>
      </c>
      <c r="R151" s="1">
        <f t="shared" si="7"/>
        <v>0.9319155235</v>
      </c>
      <c r="T151" s="8"/>
    </row>
    <row r="152" ht="15.75" customHeight="1">
      <c r="A152" s="23" t="s">
        <v>264</v>
      </c>
      <c r="B152" s="23" t="s">
        <v>42</v>
      </c>
      <c r="C152" s="23" t="s">
        <v>52</v>
      </c>
      <c r="D152" s="24">
        <v>2.0</v>
      </c>
      <c r="E152" s="24">
        <v>2000.0</v>
      </c>
      <c r="F152" s="24">
        <f t="shared" si="1"/>
        <v>0.973</v>
      </c>
      <c r="G152" s="6">
        <f t="shared" si="2"/>
        <v>23352</v>
      </c>
      <c r="H152" s="24">
        <v>199.0</v>
      </c>
      <c r="I152" s="24">
        <v>0.3123</v>
      </c>
      <c r="J152" s="24">
        <v>97.0</v>
      </c>
      <c r="K152" s="24">
        <v>240.0</v>
      </c>
      <c r="L152" s="1">
        <f t="shared" si="3"/>
        <v>143</v>
      </c>
      <c r="M152" s="1">
        <f t="shared" si="4"/>
        <v>102</v>
      </c>
      <c r="N152" s="1">
        <f t="shared" si="5"/>
        <v>0.6706293706</v>
      </c>
      <c r="O152" s="24">
        <v>0.3123</v>
      </c>
      <c r="P152" s="25">
        <v>100.0</v>
      </c>
      <c r="Q152" s="26">
        <f t="shared" si="6"/>
        <v>0.1167832168</v>
      </c>
      <c r="R152" s="1">
        <f t="shared" si="7"/>
        <v>0.7585076923</v>
      </c>
      <c r="T152" s="8"/>
    </row>
    <row r="153" ht="15.75" customHeight="1">
      <c r="A153" s="23" t="s">
        <v>265</v>
      </c>
      <c r="B153" s="23" t="s">
        <v>266</v>
      </c>
      <c r="C153" s="23" t="s">
        <v>52</v>
      </c>
      <c r="D153" s="24">
        <v>2.0</v>
      </c>
      <c r="E153" s="24">
        <v>2750.0</v>
      </c>
      <c r="F153" s="24">
        <f t="shared" si="1"/>
        <v>0.973</v>
      </c>
      <c r="G153" s="6">
        <f t="shared" si="2"/>
        <v>32109</v>
      </c>
      <c r="H153" s="24">
        <v>538.0</v>
      </c>
      <c r="I153" s="24">
        <v>0.6</v>
      </c>
      <c r="J153" s="24">
        <v>188.0</v>
      </c>
      <c r="K153" s="24">
        <v>810.0</v>
      </c>
      <c r="L153" s="1">
        <f t="shared" si="3"/>
        <v>622</v>
      </c>
      <c r="M153" s="1">
        <f t="shared" si="4"/>
        <v>350</v>
      </c>
      <c r="N153" s="1">
        <f t="shared" si="5"/>
        <v>0.5501607717</v>
      </c>
      <c r="O153" s="24">
        <v>0.6</v>
      </c>
      <c r="P153" s="25">
        <v>100.0</v>
      </c>
      <c r="Q153" s="26">
        <f t="shared" si="6"/>
        <v>-0.01318327974</v>
      </c>
      <c r="R153" s="1">
        <f t="shared" si="7"/>
        <v>0.8614411576</v>
      </c>
      <c r="T153" s="8"/>
    </row>
    <row r="154" ht="15.75" customHeight="1">
      <c r="A154" s="23" t="s">
        <v>267</v>
      </c>
      <c r="B154" s="23" t="s">
        <v>266</v>
      </c>
      <c r="C154" s="23" t="s">
        <v>43</v>
      </c>
      <c r="D154" s="24">
        <v>1.0</v>
      </c>
      <c r="E154" s="24">
        <v>1800.0</v>
      </c>
      <c r="F154" s="24">
        <f t="shared" si="1"/>
        <v>0.973</v>
      </c>
      <c r="G154" s="6">
        <f t="shared" si="2"/>
        <v>21016.8</v>
      </c>
      <c r="H154" s="24">
        <v>288.0</v>
      </c>
      <c r="I154" s="24">
        <v>0.2329</v>
      </c>
      <c r="J154" s="24">
        <v>89.0</v>
      </c>
      <c r="K154" s="24">
        <v>390.0</v>
      </c>
      <c r="L154" s="1">
        <f t="shared" si="3"/>
        <v>301</v>
      </c>
      <c r="M154" s="1">
        <f t="shared" si="4"/>
        <v>199</v>
      </c>
      <c r="N154" s="1">
        <f t="shared" si="5"/>
        <v>0.6289036545</v>
      </c>
      <c r="O154" s="24">
        <v>0.2329</v>
      </c>
      <c r="P154" s="25">
        <v>100.0</v>
      </c>
      <c r="Q154" s="26">
        <f t="shared" si="6"/>
        <v>0.1292358804</v>
      </c>
      <c r="R154" s="1">
        <f t="shared" si="7"/>
        <v>0.7486451827</v>
      </c>
      <c r="T154" s="8"/>
    </row>
    <row r="155" ht="15.75" customHeight="1">
      <c r="A155" s="23" t="s">
        <v>268</v>
      </c>
      <c r="B155" s="23" t="s">
        <v>269</v>
      </c>
      <c r="C155" s="23" t="s">
        <v>43</v>
      </c>
      <c r="D155" s="24">
        <v>2.0</v>
      </c>
      <c r="E155" s="24">
        <v>3000.0</v>
      </c>
      <c r="F155" s="24">
        <f t="shared" si="1"/>
        <v>0.973</v>
      </c>
      <c r="G155" s="6">
        <f t="shared" si="2"/>
        <v>35028</v>
      </c>
      <c r="H155" s="24">
        <v>415.0</v>
      </c>
      <c r="I155" s="24">
        <v>0.4082</v>
      </c>
      <c r="J155" s="24">
        <v>193.0</v>
      </c>
      <c r="K155" s="24">
        <v>648.0</v>
      </c>
      <c r="L155" s="1">
        <f t="shared" si="3"/>
        <v>455</v>
      </c>
      <c r="M155" s="1">
        <f t="shared" si="4"/>
        <v>222</v>
      </c>
      <c r="N155" s="1">
        <f t="shared" si="5"/>
        <v>0.4903296703</v>
      </c>
      <c r="O155" s="24">
        <v>0.4082</v>
      </c>
      <c r="P155" s="25">
        <v>100.0</v>
      </c>
      <c r="Q155" s="26">
        <f t="shared" si="6"/>
        <v>-0.06351648352</v>
      </c>
      <c r="R155" s="1">
        <f t="shared" si="7"/>
        <v>0.9013050549</v>
      </c>
      <c r="T155" s="8"/>
    </row>
    <row r="156" ht="15.75" customHeight="1">
      <c r="A156" s="23" t="s">
        <v>270</v>
      </c>
      <c r="B156" s="23" t="s">
        <v>269</v>
      </c>
      <c r="C156" s="23" t="s">
        <v>52</v>
      </c>
      <c r="D156" s="24">
        <v>1.0</v>
      </c>
      <c r="E156" s="24">
        <v>2000.0</v>
      </c>
      <c r="F156" s="24">
        <f t="shared" si="1"/>
        <v>0.973</v>
      </c>
      <c r="G156" s="6">
        <f t="shared" si="2"/>
        <v>23352</v>
      </c>
      <c r="H156" s="24">
        <v>387.0</v>
      </c>
      <c r="I156" s="24">
        <v>0.326</v>
      </c>
      <c r="J156" s="24">
        <v>193.0</v>
      </c>
      <c r="K156" s="24">
        <v>600.0</v>
      </c>
      <c r="L156" s="1">
        <f t="shared" si="3"/>
        <v>407</v>
      </c>
      <c r="M156" s="1">
        <f t="shared" si="4"/>
        <v>194</v>
      </c>
      <c r="N156" s="1">
        <f t="shared" si="5"/>
        <v>0.4813267813</v>
      </c>
      <c r="O156" s="24">
        <v>0.326</v>
      </c>
      <c r="P156" s="25">
        <v>100.0</v>
      </c>
      <c r="Q156" s="26">
        <f t="shared" si="6"/>
        <v>-0.0828009828</v>
      </c>
      <c r="R156" s="1">
        <f t="shared" si="7"/>
        <v>0.9165783784</v>
      </c>
      <c r="T156" s="8"/>
    </row>
    <row r="157" ht="15.75" customHeight="1">
      <c r="A157" s="23" t="s">
        <v>271</v>
      </c>
      <c r="B157" s="23" t="s">
        <v>269</v>
      </c>
      <c r="C157" s="23" t="s">
        <v>52</v>
      </c>
      <c r="D157" s="24">
        <v>2.0</v>
      </c>
      <c r="E157" s="24">
        <v>2950.0</v>
      </c>
      <c r="F157" s="24">
        <f t="shared" si="1"/>
        <v>0.973</v>
      </c>
      <c r="G157" s="6">
        <f t="shared" si="2"/>
        <v>34444.2</v>
      </c>
      <c r="H157" s="24">
        <v>575.0</v>
      </c>
      <c r="I157" s="24">
        <v>0.389</v>
      </c>
      <c r="J157" s="24">
        <v>192.0</v>
      </c>
      <c r="K157" s="24">
        <v>829.0</v>
      </c>
      <c r="L157" s="1">
        <f t="shared" si="3"/>
        <v>637</v>
      </c>
      <c r="M157" s="1">
        <f t="shared" si="4"/>
        <v>383</v>
      </c>
      <c r="N157" s="1">
        <f t="shared" si="5"/>
        <v>0.5810047096</v>
      </c>
      <c r="O157" s="24">
        <v>0.389</v>
      </c>
      <c r="P157" s="25">
        <v>100.0</v>
      </c>
      <c r="Q157" s="26">
        <f t="shared" si="6"/>
        <v>-0.01554160126</v>
      </c>
      <c r="R157" s="1">
        <f t="shared" si="7"/>
        <v>0.8633089482</v>
      </c>
      <c r="T157" s="8"/>
    </row>
    <row r="158" ht="15.75" customHeight="1">
      <c r="A158" s="23" t="s">
        <v>272</v>
      </c>
      <c r="B158" s="23" t="s">
        <v>273</v>
      </c>
      <c r="C158" s="23" t="s">
        <v>52</v>
      </c>
      <c r="D158" s="24">
        <v>2.0</v>
      </c>
      <c r="E158" s="24">
        <v>3000.0</v>
      </c>
      <c r="F158" s="24">
        <f t="shared" si="1"/>
        <v>0.973</v>
      </c>
      <c r="G158" s="6">
        <f t="shared" si="2"/>
        <v>35028</v>
      </c>
      <c r="H158" s="24">
        <v>620.0</v>
      </c>
      <c r="I158" s="24">
        <v>0.2932</v>
      </c>
      <c r="J158" s="24">
        <v>195.0</v>
      </c>
      <c r="K158" s="24">
        <v>752.0</v>
      </c>
      <c r="L158" s="1">
        <f t="shared" si="3"/>
        <v>557</v>
      </c>
      <c r="M158" s="1">
        <f t="shared" si="4"/>
        <v>425</v>
      </c>
      <c r="N158" s="1">
        <f t="shared" si="5"/>
        <v>0.7104129264</v>
      </c>
      <c r="O158" s="24">
        <v>0.2932</v>
      </c>
      <c r="P158" s="25">
        <v>100.0</v>
      </c>
      <c r="Q158" s="26">
        <f t="shared" si="6"/>
        <v>-0.03644524237</v>
      </c>
      <c r="R158" s="1">
        <f t="shared" si="7"/>
        <v>0.879864632</v>
      </c>
      <c r="T158" s="8"/>
    </row>
    <row r="159" ht="15.75" customHeight="1">
      <c r="A159" s="23" t="s">
        <v>274</v>
      </c>
      <c r="B159" s="23" t="s">
        <v>273</v>
      </c>
      <c r="C159" s="23" t="s">
        <v>43</v>
      </c>
      <c r="D159" s="24">
        <v>1.0</v>
      </c>
      <c r="E159" s="24">
        <v>3000.0</v>
      </c>
      <c r="F159" s="24">
        <f t="shared" si="1"/>
        <v>0.973</v>
      </c>
      <c r="G159" s="6">
        <f t="shared" si="2"/>
        <v>35028</v>
      </c>
      <c r="H159" s="24">
        <v>235.0</v>
      </c>
      <c r="I159" s="24">
        <v>0.6411</v>
      </c>
      <c r="J159" s="24">
        <v>80.0</v>
      </c>
      <c r="K159" s="24">
        <v>469.0</v>
      </c>
      <c r="L159" s="1">
        <f t="shared" si="3"/>
        <v>389</v>
      </c>
      <c r="M159" s="1">
        <f t="shared" si="4"/>
        <v>155</v>
      </c>
      <c r="N159" s="1">
        <f t="shared" si="5"/>
        <v>0.4187660668</v>
      </c>
      <c r="O159" s="24">
        <v>0.6411</v>
      </c>
      <c r="P159" s="25">
        <v>100.0</v>
      </c>
      <c r="Q159" s="26">
        <f t="shared" si="6"/>
        <v>0.1411311054</v>
      </c>
      <c r="R159" s="1">
        <f t="shared" si="7"/>
        <v>0.7392241645</v>
      </c>
      <c r="T159" s="8"/>
    </row>
    <row r="160" ht="15.75" customHeight="1">
      <c r="A160" s="23" t="s">
        <v>275</v>
      </c>
      <c r="B160" s="23" t="s">
        <v>276</v>
      </c>
      <c r="C160" s="23" t="s">
        <v>43</v>
      </c>
      <c r="D160" s="24">
        <v>2.0</v>
      </c>
      <c r="E160" s="24">
        <v>3900.0</v>
      </c>
      <c r="F160" s="24">
        <f t="shared" si="1"/>
        <v>0.973</v>
      </c>
      <c r="G160" s="6">
        <f t="shared" si="2"/>
        <v>45536.4</v>
      </c>
      <c r="H160" s="24">
        <v>284.0</v>
      </c>
      <c r="I160" s="24">
        <v>0.5041</v>
      </c>
      <c r="J160" s="24">
        <v>116.0</v>
      </c>
      <c r="K160" s="24">
        <v>361.0</v>
      </c>
      <c r="L160" s="1">
        <f t="shared" si="3"/>
        <v>245</v>
      </c>
      <c r="M160" s="1">
        <f t="shared" si="4"/>
        <v>168</v>
      </c>
      <c r="N160" s="1">
        <f t="shared" si="5"/>
        <v>0.6485714286</v>
      </c>
      <c r="O160" s="24">
        <v>0.5041</v>
      </c>
      <c r="P160" s="25">
        <v>100.0</v>
      </c>
      <c r="Q160" s="26">
        <f t="shared" si="6"/>
        <v>0.04775510204</v>
      </c>
      <c r="R160" s="1">
        <f t="shared" si="7"/>
        <v>0.8131779592</v>
      </c>
      <c r="T160" s="8"/>
    </row>
    <row r="161" ht="15.75" customHeight="1">
      <c r="A161" s="23" t="s">
        <v>277</v>
      </c>
      <c r="B161" s="23" t="s">
        <v>276</v>
      </c>
      <c r="C161" s="23" t="s">
        <v>52</v>
      </c>
      <c r="D161" s="24">
        <v>1.0</v>
      </c>
      <c r="E161" s="24">
        <v>2800.0</v>
      </c>
      <c r="F161" s="24">
        <f t="shared" si="1"/>
        <v>0.973</v>
      </c>
      <c r="G161" s="6">
        <f t="shared" si="2"/>
        <v>32692.8</v>
      </c>
      <c r="H161" s="24">
        <v>355.0</v>
      </c>
      <c r="I161" s="24">
        <v>0.4027</v>
      </c>
      <c r="J161" s="24">
        <v>102.0</v>
      </c>
      <c r="K161" s="24">
        <v>799.0</v>
      </c>
      <c r="L161" s="1">
        <f t="shared" si="3"/>
        <v>697</v>
      </c>
      <c r="M161" s="1">
        <f t="shared" si="4"/>
        <v>253</v>
      </c>
      <c r="N161" s="1">
        <f t="shared" si="5"/>
        <v>0.3903873745</v>
      </c>
      <c r="O161" s="24">
        <v>0.4027</v>
      </c>
      <c r="P161" s="25">
        <v>100.0</v>
      </c>
      <c r="Q161" s="26">
        <f t="shared" si="6"/>
        <v>0.09770444763</v>
      </c>
      <c r="R161" s="1">
        <f t="shared" si="7"/>
        <v>0.7736180775</v>
      </c>
      <c r="T161" s="8"/>
    </row>
    <row r="162" ht="15.75" customHeight="1">
      <c r="A162" s="23" t="s">
        <v>278</v>
      </c>
      <c r="B162" s="23" t="s">
        <v>276</v>
      </c>
      <c r="C162" s="23" t="s">
        <v>52</v>
      </c>
      <c r="D162" s="24">
        <v>2.0</v>
      </c>
      <c r="E162" s="24">
        <v>3500.0</v>
      </c>
      <c r="F162" s="24">
        <f t="shared" si="1"/>
        <v>0.973</v>
      </c>
      <c r="G162" s="6">
        <f t="shared" si="2"/>
        <v>40866</v>
      </c>
      <c r="H162" s="24">
        <v>436.0</v>
      </c>
      <c r="I162" s="24">
        <v>0.5068</v>
      </c>
      <c r="J162" s="24">
        <v>188.0</v>
      </c>
      <c r="K162" s="24">
        <v>724.0</v>
      </c>
      <c r="L162" s="1">
        <f t="shared" si="3"/>
        <v>536</v>
      </c>
      <c r="M162" s="1">
        <f t="shared" si="4"/>
        <v>248</v>
      </c>
      <c r="N162" s="1">
        <f t="shared" si="5"/>
        <v>0.4701492537</v>
      </c>
      <c r="O162" s="24">
        <v>0.5068</v>
      </c>
      <c r="P162" s="25">
        <v>100.0</v>
      </c>
      <c r="Q162" s="26">
        <f t="shared" si="6"/>
        <v>-0.03134328358</v>
      </c>
      <c r="R162" s="1">
        <f t="shared" si="7"/>
        <v>0.8758238806</v>
      </c>
      <c r="T162" s="8"/>
    </row>
    <row r="163" ht="15.75" customHeight="1">
      <c r="A163" s="23" t="s">
        <v>279</v>
      </c>
      <c r="B163" s="23" t="s">
        <v>269</v>
      </c>
      <c r="C163" s="23" t="s">
        <v>43</v>
      </c>
      <c r="D163" s="24">
        <v>1.0</v>
      </c>
      <c r="E163" s="24">
        <v>1700.0</v>
      </c>
      <c r="F163" s="24">
        <f t="shared" si="1"/>
        <v>0.973</v>
      </c>
      <c r="G163" s="6">
        <f t="shared" si="2"/>
        <v>19849.2</v>
      </c>
      <c r="H163" s="24">
        <v>228.0</v>
      </c>
      <c r="I163" s="24">
        <v>0.5205</v>
      </c>
      <c r="J163" s="24">
        <v>98.0</v>
      </c>
      <c r="K163" s="24">
        <v>432.0</v>
      </c>
      <c r="L163" s="1">
        <f t="shared" si="3"/>
        <v>334</v>
      </c>
      <c r="M163" s="1">
        <f t="shared" si="4"/>
        <v>130</v>
      </c>
      <c r="N163" s="1">
        <f t="shared" si="5"/>
        <v>0.4113772455</v>
      </c>
      <c r="O163" s="24">
        <v>0.5205</v>
      </c>
      <c r="P163" s="25">
        <v>100.0</v>
      </c>
      <c r="Q163" s="26">
        <f t="shared" si="6"/>
        <v>0.1047904192</v>
      </c>
      <c r="R163" s="1">
        <f t="shared" si="7"/>
        <v>0.768005988</v>
      </c>
      <c r="T163" s="8"/>
    </row>
    <row r="164" ht="15.75" customHeight="1">
      <c r="A164" s="23" t="s">
        <v>280</v>
      </c>
      <c r="B164" s="23" t="s">
        <v>276</v>
      </c>
      <c r="C164" s="23" t="s">
        <v>43</v>
      </c>
      <c r="D164" s="24">
        <v>1.0</v>
      </c>
      <c r="E164" s="24">
        <v>2600.0</v>
      </c>
      <c r="F164" s="24">
        <f t="shared" si="1"/>
        <v>0.973</v>
      </c>
      <c r="G164" s="6">
        <f t="shared" si="2"/>
        <v>30357.6</v>
      </c>
      <c r="H164" s="24">
        <v>250.0</v>
      </c>
      <c r="I164" s="24">
        <v>0.3699</v>
      </c>
      <c r="J164" s="24">
        <v>69.0</v>
      </c>
      <c r="K164" s="24">
        <v>406.0</v>
      </c>
      <c r="L164" s="1">
        <f t="shared" si="3"/>
        <v>337</v>
      </c>
      <c r="M164" s="1">
        <f t="shared" si="4"/>
        <v>181</v>
      </c>
      <c r="N164" s="1">
        <f t="shared" si="5"/>
        <v>0.5296735905</v>
      </c>
      <c r="O164" s="24">
        <v>0.3699</v>
      </c>
      <c r="P164" s="25">
        <v>100.0</v>
      </c>
      <c r="Q164" s="26">
        <f t="shared" si="6"/>
        <v>0.1735905045</v>
      </c>
      <c r="R164" s="1">
        <f t="shared" si="7"/>
        <v>0.7135163205</v>
      </c>
      <c r="T164" s="8"/>
    </row>
    <row r="165" ht="15.75" customHeight="1">
      <c r="A165" s="23" t="s">
        <v>281</v>
      </c>
      <c r="B165" s="23" t="s">
        <v>282</v>
      </c>
      <c r="C165" s="23" t="s">
        <v>43</v>
      </c>
      <c r="D165" s="24">
        <v>2.0</v>
      </c>
      <c r="E165" s="24">
        <v>2695.0</v>
      </c>
      <c r="F165" s="24">
        <f t="shared" si="1"/>
        <v>0.973</v>
      </c>
      <c r="G165" s="6">
        <f t="shared" si="2"/>
        <v>31466.82</v>
      </c>
      <c r="H165" s="24">
        <v>443.0</v>
      </c>
      <c r="I165" s="24">
        <v>0.2356</v>
      </c>
      <c r="J165" s="24">
        <v>265.0</v>
      </c>
      <c r="K165" s="24">
        <v>534.0</v>
      </c>
      <c r="L165" s="1">
        <f t="shared" si="3"/>
        <v>269</v>
      </c>
      <c r="M165" s="1">
        <f t="shared" si="4"/>
        <v>178</v>
      </c>
      <c r="N165" s="1">
        <f t="shared" si="5"/>
        <v>0.6293680297</v>
      </c>
      <c r="O165" s="24">
        <v>0.2356</v>
      </c>
      <c r="P165" s="25">
        <v>100.0</v>
      </c>
      <c r="Q165" s="26">
        <f t="shared" si="6"/>
        <v>-0.3907063197</v>
      </c>
      <c r="R165" s="1">
        <f t="shared" si="7"/>
        <v>1.160439405</v>
      </c>
      <c r="T165" s="8"/>
    </row>
    <row r="166" ht="15.75" customHeight="1">
      <c r="A166" s="23" t="s">
        <v>283</v>
      </c>
      <c r="B166" s="23" t="s">
        <v>282</v>
      </c>
      <c r="C166" s="23" t="s">
        <v>52</v>
      </c>
      <c r="D166" s="24">
        <v>1.0</v>
      </c>
      <c r="E166" s="24">
        <v>3000.0</v>
      </c>
      <c r="F166" s="24">
        <f t="shared" si="1"/>
        <v>0.973</v>
      </c>
      <c r="G166" s="6">
        <f t="shared" si="2"/>
        <v>35028</v>
      </c>
      <c r="H166" s="24">
        <v>343.0</v>
      </c>
      <c r="I166" s="24">
        <v>0.5808</v>
      </c>
      <c r="J166" s="24">
        <v>158.0</v>
      </c>
      <c r="K166" s="24">
        <v>706.0</v>
      </c>
      <c r="L166" s="1">
        <f t="shared" si="3"/>
        <v>548</v>
      </c>
      <c r="M166" s="1">
        <f t="shared" si="4"/>
        <v>185</v>
      </c>
      <c r="N166" s="1">
        <f t="shared" si="5"/>
        <v>0.3700729927</v>
      </c>
      <c r="O166" s="24">
        <v>0.5808</v>
      </c>
      <c r="P166" s="25">
        <v>100.0</v>
      </c>
      <c r="Q166" s="26">
        <f t="shared" si="6"/>
        <v>0.01532846715</v>
      </c>
      <c r="R166" s="1">
        <f t="shared" si="7"/>
        <v>0.838859854</v>
      </c>
      <c r="T166" s="8"/>
    </row>
    <row r="167" ht="15.75" customHeight="1">
      <c r="A167" s="23" t="s">
        <v>284</v>
      </c>
      <c r="B167" s="23" t="s">
        <v>282</v>
      </c>
      <c r="C167" s="23" t="s">
        <v>52</v>
      </c>
      <c r="D167" s="24">
        <v>2.0</v>
      </c>
      <c r="E167" s="24">
        <v>4000.0</v>
      </c>
      <c r="F167" s="24">
        <f t="shared" si="1"/>
        <v>0.973</v>
      </c>
      <c r="G167" s="6">
        <f t="shared" si="2"/>
        <v>46704</v>
      </c>
      <c r="H167" s="24">
        <v>739.0</v>
      </c>
      <c r="I167" s="24">
        <v>0.0192</v>
      </c>
      <c r="J167" s="24">
        <v>306.0</v>
      </c>
      <c r="K167" s="24">
        <v>781.0</v>
      </c>
      <c r="L167" s="1">
        <f t="shared" si="3"/>
        <v>475</v>
      </c>
      <c r="M167" s="1">
        <f t="shared" si="4"/>
        <v>433</v>
      </c>
      <c r="N167" s="1">
        <f t="shared" si="5"/>
        <v>0.8292631579</v>
      </c>
      <c r="O167" s="24">
        <v>0.0192</v>
      </c>
      <c r="P167" s="25">
        <v>100.0</v>
      </c>
      <c r="Q167" s="26">
        <f t="shared" si="6"/>
        <v>-0.2469473684</v>
      </c>
      <c r="R167" s="1">
        <f t="shared" si="7"/>
        <v>1.046582316</v>
      </c>
      <c r="T167" s="8"/>
    </row>
    <row r="168" ht="15.75" customHeight="1">
      <c r="A168" s="23" t="s">
        <v>285</v>
      </c>
      <c r="B168" s="23" t="s">
        <v>282</v>
      </c>
      <c r="C168" s="23" t="s">
        <v>43</v>
      </c>
      <c r="D168" s="24">
        <v>1.0</v>
      </c>
      <c r="E168" s="24">
        <v>2295.0</v>
      </c>
      <c r="F168" s="24">
        <f t="shared" si="1"/>
        <v>0.973</v>
      </c>
      <c r="G168" s="6">
        <f t="shared" si="2"/>
        <v>26796.42</v>
      </c>
      <c r="H168" s="24">
        <v>270.0</v>
      </c>
      <c r="I168" s="24">
        <v>0.4685</v>
      </c>
      <c r="J168" s="24">
        <v>100.0</v>
      </c>
      <c r="K168" s="24">
        <v>469.0</v>
      </c>
      <c r="L168" s="1">
        <f t="shared" si="3"/>
        <v>369</v>
      </c>
      <c r="M168" s="1">
        <f t="shared" si="4"/>
        <v>170</v>
      </c>
      <c r="N168" s="1">
        <f t="shared" si="5"/>
        <v>0.4685636856</v>
      </c>
      <c r="O168" s="24">
        <v>0.4685</v>
      </c>
      <c r="P168" s="25">
        <v>100.0</v>
      </c>
      <c r="Q168" s="26">
        <f t="shared" si="6"/>
        <v>0.1</v>
      </c>
      <c r="R168" s="1">
        <f t="shared" si="7"/>
        <v>0.7718</v>
      </c>
      <c r="T168" s="8"/>
    </row>
    <row r="169" ht="15.75" customHeight="1">
      <c r="A169" s="23" t="s">
        <v>286</v>
      </c>
      <c r="B169" s="23" t="s">
        <v>287</v>
      </c>
      <c r="C169" s="23" t="s">
        <v>43</v>
      </c>
      <c r="D169" s="24">
        <v>2.0</v>
      </c>
      <c r="E169" s="24">
        <v>3000.0</v>
      </c>
      <c r="F169" s="24">
        <f t="shared" si="1"/>
        <v>0.973</v>
      </c>
      <c r="G169" s="6">
        <f t="shared" si="2"/>
        <v>35028</v>
      </c>
      <c r="H169" s="24">
        <v>424.0</v>
      </c>
      <c r="I169" s="24">
        <v>0.3425</v>
      </c>
      <c r="J169" s="24">
        <v>270.0</v>
      </c>
      <c r="K169" s="24">
        <v>543.0</v>
      </c>
      <c r="L169" s="1">
        <f t="shared" si="3"/>
        <v>273</v>
      </c>
      <c r="M169" s="1">
        <f t="shared" si="4"/>
        <v>154</v>
      </c>
      <c r="N169" s="1">
        <f t="shared" si="5"/>
        <v>0.5512820513</v>
      </c>
      <c r="O169" s="24">
        <v>0.3425</v>
      </c>
      <c r="P169" s="25">
        <v>100.0</v>
      </c>
      <c r="Q169" s="26">
        <f t="shared" si="6"/>
        <v>-0.3981684982</v>
      </c>
      <c r="R169" s="1">
        <f t="shared" si="7"/>
        <v>1.166349451</v>
      </c>
      <c r="T169" s="8"/>
    </row>
    <row r="170" ht="15.75" customHeight="1">
      <c r="A170" s="23" t="s">
        <v>288</v>
      </c>
      <c r="B170" s="23" t="s">
        <v>287</v>
      </c>
      <c r="C170" s="23" t="s">
        <v>52</v>
      </c>
      <c r="D170" s="24">
        <v>1.0</v>
      </c>
      <c r="E170" s="24">
        <v>3300.0</v>
      </c>
      <c r="F170" s="24">
        <f t="shared" si="1"/>
        <v>0.973</v>
      </c>
      <c r="G170" s="6">
        <f t="shared" si="2"/>
        <v>38530.8</v>
      </c>
      <c r="H170" s="24">
        <v>980.0</v>
      </c>
      <c r="I170" s="24">
        <v>0.2712</v>
      </c>
      <c r="J170" s="24">
        <v>283.0</v>
      </c>
      <c r="K170" s="24">
        <v>1261.0</v>
      </c>
      <c r="L170" s="1">
        <f t="shared" si="3"/>
        <v>978</v>
      </c>
      <c r="M170" s="1">
        <f t="shared" si="4"/>
        <v>697</v>
      </c>
      <c r="N170" s="1">
        <f t="shared" si="5"/>
        <v>0.6701431493</v>
      </c>
      <c r="O170" s="24">
        <v>0.2712</v>
      </c>
      <c r="P170" s="25">
        <v>100.0</v>
      </c>
      <c r="Q170" s="26">
        <f t="shared" si="6"/>
        <v>-0.04969325153</v>
      </c>
      <c r="R170" s="1">
        <f t="shared" si="7"/>
        <v>0.8903570552</v>
      </c>
      <c r="T170" s="8"/>
    </row>
    <row r="171" ht="15.75" customHeight="1">
      <c r="A171" s="23" t="s">
        <v>289</v>
      </c>
      <c r="B171" s="23" t="s">
        <v>290</v>
      </c>
      <c r="C171" s="23" t="s">
        <v>43</v>
      </c>
      <c r="D171" s="24">
        <v>1.0</v>
      </c>
      <c r="E171" s="24">
        <v>3000.0</v>
      </c>
      <c r="F171" s="24">
        <f t="shared" si="1"/>
        <v>0.973</v>
      </c>
      <c r="G171" s="6">
        <f t="shared" si="2"/>
        <v>35028</v>
      </c>
      <c r="H171" s="24">
        <v>337.0</v>
      </c>
      <c r="I171" s="24">
        <v>0.463</v>
      </c>
      <c r="J171" s="24">
        <v>87.0</v>
      </c>
      <c r="K171" s="24">
        <v>512.0</v>
      </c>
      <c r="L171" s="1">
        <f t="shared" si="3"/>
        <v>425</v>
      </c>
      <c r="M171" s="1">
        <f t="shared" si="4"/>
        <v>250</v>
      </c>
      <c r="N171" s="1">
        <f t="shared" si="5"/>
        <v>0.5705882353</v>
      </c>
      <c r="O171" s="24">
        <v>0.463</v>
      </c>
      <c r="P171" s="25">
        <v>100.0</v>
      </c>
      <c r="Q171" s="26">
        <f t="shared" si="6"/>
        <v>0.1244705882</v>
      </c>
      <c r="R171" s="1">
        <f t="shared" si="7"/>
        <v>0.7524192941</v>
      </c>
      <c r="T171" s="8"/>
    </row>
    <row r="172" ht="15.75" customHeight="1">
      <c r="A172" s="23" t="s">
        <v>291</v>
      </c>
      <c r="B172" s="23" t="s">
        <v>290</v>
      </c>
      <c r="C172" s="23" t="s">
        <v>43</v>
      </c>
      <c r="D172" s="24">
        <v>2.0</v>
      </c>
      <c r="E172" s="24">
        <v>3200.0</v>
      </c>
      <c r="F172" s="24">
        <f t="shared" si="1"/>
        <v>0.973</v>
      </c>
      <c r="G172" s="6">
        <f t="shared" si="2"/>
        <v>37363.2</v>
      </c>
      <c r="H172" s="24">
        <v>154.0</v>
      </c>
      <c r="I172" s="24">
        <v>0.6795</v>
      </c>
      <c r="J172" s="24">
        <v>154.0</v>
      </c>
      <c r="K172" s="24">
        <v>480.0</v>
      </c>
      <c r="L172" s="1">
        <f t="shared" si="3"/>
        <v>326</v>
      </c>
      <c r="M172" s="1">
        <f t="shared" si="4"/>
        <v>0</v>
      </c>
      <c r="N172" s="1">
        <f t="shared" si="5"/>
        <v>0.1</v>
      </c>
      <c r="O172" s="24">
        <v>0.6795</v>
      </c>
      <c r="P172" s="25">
        <v>100.0</v>
      </c>
      <c r="Q172" s="26">
        <f t="shared" si="6"/>
        <v>-0.03251533742</v>
      </c>
      <c r="R172" s="1">
        <f t="shared" si="7"/>
        <v>0.8767521472</v>
      </c>
      <c r="T172" s="8"/>
    </row>
    <row r="173" ht="15.75" customHeight="1">
      <c r="A173" s="23" t="s">
        <v>292</v>
      </c>
      <c r="B173" s="23" t="s">
        <v>293</v>
      </c>
      <c r="C173" s="23" t="s">
        <v>43</v>
      </c>
      <c r="D173" s="24">
        <v>2.0</v>
      </c>
      <c r="E173" s="24">
        <v>4500.0</v>
      </c>
      <c r="F173" s="24">
        <f t="shared" si="1"/>
        <v>0.973</v>
      </c>
      <c r="G173" s="6">
        <f t="shared" si="2"/>
        <v>52542</v>
      </c>
      <c r="H173" s="24">
        <v>432.0</v>
      </c>
      <c r="I173" s="24">
        <v>0.6822</v>
      </c>
      <c r="J173" s="24">
        <v>273.0</v>
      </c>
      <c r="K173" s="24">
        <v>853.0</v>
      </c>
      <c r="L173" s="1">
        <f t="shared" si="3"/>
        <v>580</v>
      </c>
      <c r="M173" s="1">
        <f t="shared" si="4"/>
        <v>159</v>
      </c>
      <c r="N173" s="1">
        <f t="shared" si="5"/>
        <v>0.3193103448</v>
      </c>
      <c r="O173" s="24">
        <v>0.6822</v>
      </c>
      <c r="P173" s="25">
        <v>100.0</v>
      </c>
      <c r="Q173" s="26">
        <f t="shared" si="6"/>
        <v>-0.1386206897</v>
      </c>
      <c r="R173" s="1">
        <f t="shared" si="7"/>
        <v>0.9607875862</v>
      </c>
      <c r="T173" s="8"/>
    </row>
    <row r="174" ht="15.75" customHeight="1">
      <c r="A174" s="23" t="s">
        <v>294</v>
      </c>
      <c r="B174" s="23" t="s">
        <v>42</v>
      </c>
      <c r="C174" s="23" t="s">
        <v>43</v>
      </c>
      <c r="D174" s="24">
        <v>1.0</v>
      </c>
      <c r="E174" s="24">
        <v>800.0</v>
      </c>
      <c r="F174" s="24">
        <f t="shared" si="1"/>
        <v>0.973</v>
      </c>
      <c r="G174" s="6">
        <f t="shared" si="2"/>
        <v>9340.8</v>
      </c>
      <c r="H174" s="24">
        <v>104.0</v>
      </c>
      <c r="I174" s="24">
        <v>0.5699</v>
      </c>
      <c r="J174" s="24">
        <v>53.0</v>
      </c>
      <c r="K174" s="24">
        <v>188.0</v>
      </c>
      <c r="L174" s="1">
        <f t="shared" si="3"/>
        <v>135</v>
      </c>
      <c r="M174" s="1">
        <f t="shared" si="4"/>
        <v>51</v>
      </c>
      <c r="N174" s="1">
        <f t="shared" si="5"/>
        <v>0.4022222222</v>
      </c>
      <c r="O174" s="24">
        <v>0.5699</v>
      </c>
      <c r="P174" s="25">
        <v>100.0</v>
      </c>
      <c r="Q174" s="26">
        <f t="shared" si="6"/>
        <v>0.3785185185</v>
      </c>
      <c r="R174" s="1">
        <f t="shared" si="7"/>
        <v>0.5512133333</v>
      </c>
      <c r="T174" s="8"/>
    </row>
    <row r="175" ht="15.75" customHeight="1">
      <c r="A175" s="23" t="s">
        <v>295</v>
      </c>
      <c r="B175" s="23" t="s">
        <v>293</v>
      </c>
      <c r="C175" s="23" t="s">
        <v>52</v>
      </c>
      <c r="D175" s="24">
        <v>1.0</v>
      </c>
      <c r="E175" s="24">
        <v>4500.0</v>
      </c>
      <c r="F175" s="24">
        <f t="shared" si="1"/>
        <v>0.973</v>
      </c>
      <c r="G175" s="6">
        <f t="shared" si="2"/>
        <v>52542</v>
      </c>
      <c r="H175" s="24">
        <v>200.0</v>
      </c>
      <c r="I175" s="24">
        <v>0.8685</v>
      </c>
      <c r="J175" s="24">
        <v>103.0</v>
      </c>
      <c r="K175" s="24">
        <v>807.0</v>
      </c>
      <c r="L175" s="1">
        <f t="shared" si="3"/>
        <v>704</v>
      </c>
      <c r="M175" s="1">
        <f t="shared" si="4"/>
        <v>97</v>
      </c>
      <c r="N175" s="1">
        <f t="shared" si="5"/>
        <v>0.2102272727</v>
      </c>
      <c r="O175" s="24">
        <v>0.8685</v>
      </c>
      <c r="P175" s="25">
        <v>100.0</v>
      </c>
      <c r="Q175" s="26">
        <f t="shared" si="6"/>
        <v>0.09659090909</v>
      </c>
      <c r="R175" s="1">
        <f t="shared" si="7"/>
        <v>0.7745</v>
      </c>
      <c r="T175" s="8"/>
    </row>
    <row r="176" ht="15.75" customHeight="1">
      <c r="A176" s="23" t="s">
        <v>296</v>
      </c>
      <c r="B176" s="23" t="s">
        <v>293</v>
      </c>
      <c r="C176" s="23" t="s">
        <v>52</v>
      </c>
      <c r="D176" s="24">
        <v>2.0</v>
      </c>
      <c r="E176" s="24">
        <v>5500.0</v>
      </c>
      <c r="F176" s="24">
        <f t="shared" si="1"/>
        <v>0.973</v>
      </c>
      <c r="G176" s="6">
        <f t="shared" si="2"/>
        <v>64218</v>
      </c>
      <c r="H176" s="24">
        <v>428.0</v>
      </c>
      <c r="I176" s="24">
        <v>0.5233</v>
      </c>
      <c r="J176" s="24">
        <v>200.0</v>
      </c>
      <c r="K176" s="24">
        <v>770.0</v>
      </c>
      <c r="L176" s="1">
        <f t="shared" si="3"/>
        <v>570</v>
      </c>
      <c r="M176" s="1">
        <f t="shared" si="4"/>
        <v>228</v>
      </c>
      <c r="N176" s="1">
        <f t="shared" si="5"/>
        <v>0.42</v>
      </c>
      <c r="O176" s="24">
        <v>0.5233</v>
      </c>
      <c r="P176" s="25">
        <v>100.0</v>
      </c>
      <c r="Q176" s="26">
        <f t="shared" si="6"/>
        <v>-0.04035087719</v>
      </c>
      <c r="R176" s="1">
        <f t="shared" si="7"/>
        <v>0.8829578947</v>
      </c>
      <c r="T176" s="8"/>
    </row>
    <row r="177" ht="15.75" customHeight="1">
      <c r="A177" s="23" t="s">
        <v>297</v>
      </c>
      <c r="B177" s="23" t="s">
        <v>293</v>
      </c>
      <c r="C177" s="23" t="s">
        <v>43</v>
      </c>
      <c r="D177" s="24">
        <v>1.0</v>
      </c>
      <c r="E177" s="24">
        <v>3500.0</v>
      </c>
      <c r="F177" s="24">
        <f t="shared" si="1"/>
        <v>0.973</v>
      </c>
      <c r="G177" s="6">
        <f t="shared" si="2"/>
        <v>40866</v>
      </c>
      <c r="H177" s="24">
        <v>576.0</v>
      </c>
      <c r="I177" s="24">
        <v>0.4603</v>
      </c>
      <c r="J177" s="24">
        <v>151.0</v>
      </c>
      <c r="K177" s="24">
        <v>890.0</v>
      </c>
      <c r="L177" s="1">
        <f t="shared" si="3"/>
        <v>739</v>
      </c>
      <c r="M177" s="1">
        <f t="shared" si="4"/>
        <v>425</v>
      </c>
      <c r="N177" s="1">
        <f t="shared" si="5"/>
        <v>0.5600811908</v>
      </c>
      <c r="O177" s="24">
        <v>0.4603</v>
      </c>
      <c r="P177" s="25">
        <v>100.0</v>
      </c>
      <c r="Q177" s="26">
        <f t="shared" si="6"/>
        <v>0.0447902571</v>
      </c>
      <c r="R177" s="1">
        <f t="shared" si="7"/>
        <v>0.8155261164</v>
      </c>
      <c r="T177" s="8"/>
    </row>
    <row r="178" ht="15.75" customHeight="1">
      <c r="A178" s="23" t="s">
        <v>298</v>
      </c>
      <c r="B178" s="23" t="s">
        <v>229</v>
      </c>
      <c r="C178" s="23" t="s">
        <v>52</v>
      </c>
      <c r="D178" s="24">
        <v>1.0</v>
      </c>
      <c r="E178" s="24">
        <v>2700.0</v>
      </c>
      <c r="F178" s="24">
        <f t="shared" si="1"/>
        <v>0.973</v>
      </c>
      <c r="G178" s="6">
        <f t="shared" si="2"/>
        <v>31525.2</v>
      </c>
      <c r="H178" s="24">
        <v>389.0</v>
      </c>
      <c r="I178" s="24">
        <v>0.5123</v>
      </c>
      <c r="J178" s="24">
        <v>202.0</v>
      </c>
      <c r="K178" s="24">
        <v>629.0</v>
      </c>
      <c r="L178" s="1">
        <f t="shared" si="3"/>
        <v>427</v>
      </c>
      <c r="M178" s="1">
        <f t="shared" si="4"/>
        <v>187</v>
      </c>
      <c r="N178" s="1">
        <f t="shared" si="5"/>
        <v>0.4503512881</v>
      </c>
      <c r="O178" s="24">
        <v>0.5123</v>
      </c>
      <c r="P178" s="25">
        <v>100.0</v>
      </c>
      <c r="Q178" s="26">
        <f t="shared" si="6"/>
        <v>-0.09110070258</v>
      </c>
      <c r="R178" s="1">
        <f t="shared" si="7"/>
        <v>0.9231517564</v>
      </c>
      <c r="T178" s="8"/>
    </row>
    <row r="179" ht="15.75" customHeight="1">
      <c r="A179" s="23" t="s">
        <v>299</v>
      </c>
      <c r="B179" s="23" t="s">
        <v>229</v>
      </c>
      <c r="C179" s="23" t="s">
        <v>52</v>
      </c>
      <c r="D179" s="24">
        <v>2.0</v>
      </c>
      <c r="E179" s="24">
        <v>3200.0</v>
      </c>
      <c r="F179" s="24">
        <f t="shared" si="1"/>
        <v>0.973</v>
      </c>
      <c r="G179" s="6">
        <f t="shared" si="2"/>
        <v>37363.2</v>
      </c>
      <c r="H179" s="24">
        <v>325.0</v>
      </c>
      <c r="I179" s="24">
        <v>0.8164</v>
      </c>
      <c r="J179" s="24">
        <v>195.0</v>
      </c>
      <c r="K179" s="24">
        <v>844.0</v>
      </c>
      <c r="L179" s="1">
        <f t="shared" si="3"/>
        <v>649</v>
      </c>
      <c r="M179" s="1">
        <f t="shared" si="4"/>
        <v>130</v>
      </c>
      <c r="N179" s="1">
        <f t="shared" si="5"/>
        <v>0.2602465331</v>
      </c>
      <c r="O179" s="24">
        <v>0.8164</v>
      </c>
      <c r="P179" s="25">
        <v>100.0</v>
      </c>
      <c r="Q179" s="26">
        <f t="shared" si="6"/>
        <v>-0.01710323575</v>
      </c>
      <c r="R179" s="1">
        <f t="shared" si="7"/>
        <v>0.8645457627</v>
      </c>
      <c r="T179" s="8"/>
    </row>
    <row r="180" ht="15.75" customHeight="1">
      <c r="A180" s="23" t="s">
        <v>300</v>
      </c>
      <c r="B180" s="23" t="s">
        <v>229</v>
      </c>
      <c r="C180" s="23" t="s">
        <v>43</v>
      </c>
      <c r="D180" s="24">
        <v>1.0</v>
      </c>
      <c r="E180" s="24">
        <v>1700.0</v>
      </c>
      <c r="F180" s="24">
        <f t="shared" si="1"/>
        <v>0.973</v>
      </c>
      <c r="G180" s="6">
        <f t="shared" si="2"/>
        <v>19849.2</v>
      </c>
      <c r="H180" s="24">
        <v>239.0</v>
      </c>
      <c r="I180" s="24">
        <v>0.6767</v>
      </c>
      <c r="J180" s="24">
        <v>98.0</v>
      </c>
      <c r="K180" s="24">
        <v>430.0</v>
      </c>
      <c r="L180" s="1">
        <f t="shared" si="3"/>
        <v>332</v>
      </c>
      <c r="M180" s="1">
        <f t="shared" si="4"/>
        <v>141</v>
      </c>
      <c r="N180" s="1">
        <f t="shared" si="5"/>
        <v>0.4397590361</v>
      </c>
      <c r="O180" s="24">
        <v>0.6767</v>
      </c>
      <c r="P180" s="25">
        <v>100.0</v>
      </c>
      <c r="Q180" s="26">
        <f t="shared" si="6"/>
        <v>0.1048192771</v>
      </c>
      <c r="R180" s="1">
        <f t="shared" si="7"/>
        <v>0.7679831325</v>
      </c>
      <c r="T180" s="8"/>
    </row>
    <row r="181" ht="15.75" customHeight="1">
      <c r="A181" s="23" t="s">
        <v>301</v>
      </c>
      <c r="B181" s="23" t="s">
        <v>302</v>
      </c>
      <c r="C181" s="23" t="s">
        <v>43</v>
      </c>
      <c r="D181" s="24">
        <v>1.0</v>
      </c>
      <c r="E181" s="24">
        <v>1600.0</v>
      </c>
      <c r="F181" s="24">
        <f t="shared" si="1"/>
        <v>0.973</v>
      </c>
      <c r="G181" s="6">
        <f t="shared" si="2"/>
        <v>18681.6</v>
      </c>
      <c r="H181" s="24">
        <v>209.0</v>
      </c>
      <c r="I181" s="24">
        <v>0.5397</v>
      </c>
      <c r="J181" s="24">
        <v>94.0</v>
      </c>
      <c r="K181" s="24">
        <v>411.0</v>
      </c>
      <c r="L181" s="1">
        <f t="shared" si="3"/>
        <v>317</v>
      </c>
      <c r="M181" s="1">
        <f t="shared" si="4"/>
        <v>115</v>
      </c>
      <c r="N181" s="1">
        <f t="shared" si="5"/>
        <v>0.3902208202</v>
      </c>
      <c r="O181" s="24">
        <v>0.5397</v>
      </c>
      <c r="P181" s="25">
        <v>100.0</v>
      </c>
      <c r="Q181" s="26">
        <f t="shared" si="6"/>
        <v>0.1151419558</v>
      </c>
      <c r="R181" s="1">
        <f t="shared" si="7"/>
        <v>0.759807571</v>
      </c>
      <c r="T181" s="8"/>
    </row>
    <row r="182" ht="15.75" customHeight="1">
      <c r="A182" s="23" t="s">
        <v>303</v>
      </c>
      <c r="B182" s="23" t="s">
        <v>302</v>
      </c>
      <c r="C182" s="23" t="s">
        <v>43</v>
      </c>
      <c r="D182" s="24">
        <v>2.0</v>
      </c>
      <c r="E182" s="24">
        <v>2100.0</v>
      </c>
      <c r="F182" s="24">
        <f t="shared" si="1"/>
        <v>0.973</v>
      </c>
      <c r="G182" s="6">
        <f t="shared" si="2"/>
        <v>24519.6</v>
      </c>
      <c r="H182" s="24">
        <v>265.0</v>
      </c>
      <c r="I182" s="24">
        <v>0.4027</v>
      </c>
      <c r="J182" s="24">
        <v>130.0</v>
      </c>
      <c r="K182" s="24">
        <v>438.0</v>
      </c>
      <c r="L182" s="1">
        <f t="shared" si="3"/>
        <v>308</v>
      </c>
      <c r="M182" s="1">
        <f t="shared" si="4"/>
        <v>135</v>
      </c>
      <c r="N182" s="1">
        <f t="shared" si="5"/>
        <v>0.4506493506</v>
      </c>
      <c r="O182" s="24">
        <v>0.4027</v>
      </c>
      <c r="P182" s="25">
        <v>100.0</v>
      </c>
      <c r="Q182" s="26">
        <f t="shared" si="6"/>
        <v>0.02207792208</v>
      </c>
      <c r="R182" s="1">
        <f t="shared" si="7"/>
        <v>0.8335142857</v>
      </c>
      <c r="T182" s="8"/>
    </row>
    <row r="183" ht="15.75" customHeight="1">
      <c r="A183" s="23" t="s">
        <v>304</v>
      </c>
      <c r="B183" s="23" t="s">
        <v>302</v>
      </c>
      <c r="C183" s="23" t="s">
        <v>52</v>
      </c>
      <c r="D183" s="24">
        <v>1.0</v>
      </c>
      <c r="E183" s="24">
        <v>1200.0</v>
      </c>
      <c r="F183" s="24">
        <f t="shared" si="1"/>
        <v>0.973</v>
      </c>
      <c r="G183" s="6">
        <f t="shared" si="2"/>
        <v>14011.2</v>
      </c>
      <c r="H183" s="24">
        <v>435.0</v>
      </c>
      <c r="I183" s="24">
        <v>0.4</v>
      </c>
      <c r="J183" s="24">
        <v>162.0</v>
      </c>
      <c r="K183" s="24">
        <v>504.0</v>
      </c>
      <c r="L183" s="1">
        <f t="shared" si="3"/>
        <v>342</v>
      </c>
      <c r="M183" s="1">
        <f t="shared" si="4"/>
        <v>273</v>
      </c>
      <c r="N183" s="1">
        <f t="shared" si="5"/>
        <v>0.7385964912</v>
      </c>
      <c r="O183" s="24">
        <v>0.4</v>
      </c>
      <c r="P183" s="25">
        <v>100.0</v>
      </c>
      <c r="Q183" s="26">
        <f t="shared" si="6"/>
        <v>-0.04502923977</v>
      </c>
      <c r="R183" s="1">
        <f t="shared" si="7"/>
        <v>0.8866631579</v>
      </c>
      <c r="T183" s="8"/>
    </row>
    <row r="184" ht="15.75" customHeight="1">
      <c r="A184" s="23" t="s">
        <v>305</v>
      </c>
      <c r="B184" s="23" t="s">
        <v>302</v>
      </c>
      <c r="C184" s="23" t="s">
        <v>52</v>
      </c>
      <c r="D184" s="24">
        <v>2.0</v>
      </c>
      <c r="E184" s="24">
        <v>2100.0</v>
      </c>
      <c r="F184" s="24">
        <f t="shared" si="1"/>
        <v>0.973</v>
      </c>
      <c r="G184" s="6">
        <f t="shared" si="2"/>
        <v>24519.6</v>
      </c>
      <c r="H184" s="24">
        <v>487.0</v>
      </c>
      <c r="I184" s="24">
        <v>0.4301</v>
      </c>
      <c r="J184" s="24">
        <v>175.0</v>
      </c>
      <c r="K184" s="24">
        <v>755.0</v>
      </c>
      <c r="L184" s="1">
        <f t="shared" si="3"/>
        <v>580</v>
      </c>
      <c r="M184" s="1">
        <f t="shared" si="4"/>
        <v>312</v>
      </c>
      <c r="N184" s="1">
        <f t="shared" si="5"/>
        <v>0.5303448276</v>
      </c>
      <c r="O184" s="24">
        <v>0.4301</v>
      </c>
      <c r="P184" s="25">
        <v>100.0</v>
      </c>
      <c r="Q184" s="26">
        <f t="shared" si="6"/>
        <v>-0.003448275862</v>
      </c>
      <c r="R184" s="1">
        <f t="shared" si="7"/>
        <v>0.8537310345</v>
      </c>
      <c r="T184" s="8"/>
    </row>
    <row r="185" ht="15.75" customHeight="1">
      <c r="A185" s="23" t="s">
        <v>306</v>
      </c>
      <c r="B185" s="23" t="s">
        <v>266</v>
      </c>
      <c r="C185" s="23" t="s">
        <v>43</v>
      </c>
      <c r="D185" s="24">
        <v>2.0</v>
      </c>
      <c r="E185" s="24">
        <v>2500.0</v>
      </c>
      <c r="F185" s="24">
        <f t="shared" si="1"/>
        <v>0.973</v>
      </c>
      <c r="G185" s="6">
        <f t="shared" si="2"/>
        <v>29190</v>
      </c>
      <c r="H185" s="24">
        <v>231.0</v>
      </c>
      <c r="I185" s="24">
        <v>0.4027</v>
      </c>
      <c r="J185" s="24">
        <v>129.0</v>
      </c>
      <c r="K185" s="24">
        <v>431.0</v>
      </c>
      <c r="L185" s="1">
        <f t="shared" si="3"/>
        <v>302</v>
      </c>
      <c r="M185" s="1">
        <f t="shared" si="4"/>
        <v>102</v>
      </c>
      <c r="N185" s="1">
        <f t="shared" si="5"/>
        <v>0.3701986755</v>
      </c>
      <c r="O185" s="24">
        <v>0.4027</v>
      </c>
      <c r="P185" s="25">
        <v>100.0</v>
      </c>
      <c r="Q185" s="26">
        <f t="shared" si="6"/>
        <v>0.02317880795</v>
      </c>
      <c r="R185" s="1">
        <f t="shared" si="7"/>
        <v>0.8326423841</v>
      </c>
      <c r="T185" s="8"/>
    </row>
    <row r="186" ht="15.75" customHeight="1">
      <c r="A186" s="23" t="s">
        <v>307</v>
      </c>
      <c r="B186" s="23" t="s">
        <v>308</v>
      </c>
      <c r="C186" s="23" t="s">
        <v>43</v>
      </c>
      <c r="D186" s="24">
        <v>2.0</v>
      </c>
      <c r="E186" s="24">
        <v>4000.0</v>
      </c>
      <c r="F186" s="24">
        <f t="shared" si="1"/>
        <v>0.973</v>
      </c>
      <c r="G186" s="6">
        <f t="shared" si="2"/>
        <v>46704</v>
      </c>
      <c r="H186" s="24">
        <v>560.0</v>
      </c>
      <c r="I186" s="24">
        <v>0.3534</v>
      </c>
      <c r="J186" s="24">
        <v>218.0</v>
      </c>
      <c r="K186" s="24">
        <v>681.0</v>
      </c>
      <c r="L186" s="1">
        <f t="shared" si="3"/>
        <v>463</v>
      </c>
      <c r="M186" s="1">
        <f t="shared" si="4"/>
        <v>342</v>
      </c>
      <c r="N186" s="1">
        <f t="shared" si="5"/>
        <v>0.6909287257</v>
      </c>
      <c r="O186" s="24">
        <v>0.3534</v>
      </c>
      <c r="P186" s="25">
        <v>100.0</v>
      </c>
      <c r="Q186" s="26">
        <f t="shared" si="6"/>
        <v>-0.103887689</v>
      </c>
      <c r="R186" s="1">
        <f t="shared" si="7"/>
        <v>0.9332790497</v>
      </c>
      <c r="T186" s="8"/>
    </row>
    <row r="187" ht="15.75" customHeight="1">
      <c r="A187" s="23" t="s">
        <v>309</v>
      </c>
      <c r="B187" s="23" t="s">
        <v>266</v>
      </c>
      <c r="C187" s="23" t="s">
        <v>52</v>
      </c>
      <c r="D187" s="24">
        <v>1.0</v>
      </c>
      <c r="E187" s="24">
        <v>2500.0</v>
      </c>
      <c r="F187" s="24">
        <f t="shared" si="1"/>
        <v>0.973</v>
      </c>
      <c r="G187" s="6">
        <f t="shared" si="2"/>
        <v>29190</v>
      </c>
      <c r="H187" s="24">
        <v>490.0</v>
      </c>
      <c r="I187" s="24">
        <v>0.2301</v>
      </c>
      <c r="J187" s="24">
        <v>186.0</v>
      </c>
      <c r="K187" s="24">
        <v>578.0</v>
      </c>
      <c r="L187" s="1">
        <f t="shared" si="3"/>
        <v>392</v>
      </c>
      <c r="M187" s="1">
        <f t="shared" si="4"/>
        <v>304</v>
      </c>
      <c r="N187" s="1">
        <f t="shared" si="5"/>
        <v>0.7204081633</v>
      </c>
      <c r="O187" s="24">
        <v>0.2301</v>
      </c>
      <c r="P187" s="25">
        <v>100.0</v>
      </c>
      <c r="Q187" s="26">
        <f t="shared" si="6"/>
        <v>-0.07551020408</v>
      </c>
      <c r="R187" s="1">
        <f t="shared" si="7"/>
        <v>0.9108040816</v>
      </c>
      <c r="T187" s="8"/>
    </row>
    <row r="188" ht="15.75" customHeight="1">
      <c r="A188" s="23" t="s">
        <v>310</v>
      </c>
      <c r="B188" s="23" t="s">
        <v>308</v>
      </c>
      <c r="C188" s="23" t="s">
        <v>43</v>
      </c>
      <c r="D188" s="24">
        <v>1.0</v>
      </c>
      <c r="E188" s="24">
        <v>3000.0</v>
      </c>
      <c r="F188" s="24">
        <f t="shared" si="1"/>
        <v>0.973</v>
      </c>
      <c r="G188" s="6">
        <f t="shared" si="2"/>
        <v>35028</v>
      </c>
      <c r="H188" s="24">
        <v>288.0</v>
      </c>
      <c r="I188" s="24">
        <v>0.4986</v>
      </c>
      <c r="J188" s="24">
        <v>109.0</v>
      </c>
      <c r="K188" s="24">
        <v>640.0</v>
      </c>
      <c r="L188" s="1">
        <f t="shared" si="3"/>
        <v>531</v>
      </c>
      <c r="M188" s="1">
        <f t="shared" si="4"/>
        <v>179</v>
      </c>
      <c r="N188" s="1">
        <f t="shared" si="5"/>
        <v>0.3696798493</v>
      </c>
      <c r="O188" s="24">
        <v>0.4986</v>
      </c>
      <c r="P188" s="25">
        <v>100.0</v>
      </c>
      <c r="Q188" s="26">
        <f t="shared" si="6"/>
        <v>0.08644067797</v>
      </c>
      <c r="R188" s="1">
        <f t="shared" si="7"/>
        <v>0.7825389831</v>
      </c>
      <c r="T188" s="8"/>
    </row>
    <row r="189" ht="15.75" customHeight="1">
      <c r="A189" s="23" t="s">
        <v>311</v>
      </c>
      <c r="B189" s="23" t="s">
        <v>312</v>
      </c>
      <c r="C189" s="23" t="s">
        <v>43</v>
      </c>
      <c r="D189" s="24">
        <v>2.0</v>
      </c>
      <c r="E189" s="24">
        <v>5600.0</v>
      </c>
      <c r="F189" s="24">
        <f t="shared" si="1"/>
        <v>0.973</v>
      </c>
      <c r="G189" s="6">
        <f t="shared" si="2"/>
        <v>65385.6</v>
      </c>
      <c r="H189" s="24">
        <v>373.0</v>
      </c>
      <c r="I189" s="24">
        <v>0.5151</v>
      </c>
      <c r="J189" s="24">
        <v>196.0</v>
      </c>
      <c r="K189" s="24">
        <v>612.0</v>
      </c>
      <c r="L189" s="1">
        <f t="shared" si="3"/>
        <v>416</v>
      </c>
      <c r="M189" s="1">
        <f t="shared" si="4"/>
        <v>177</v>
      </c>
      <c r="N189" s="1">
        <f t="shared" si="5"/>
        <v>0.4403846154</v>
      </c>
      <c r="O189" s="24">
        <v>0.5151</v>
      </c>
      <c r="P189" s="25">
        <v>100.0</v>
      </c>
      <c r="Q189" s="26">
        <f t="shared" si="6"/>
        <v>-0.08461538462</v>
      </c>
      <c r="R189" s="1">
        <f t="shared" si="7"/>
        <v>0.9180153846</v>
      </c>
      <c r="T189" s="8"/>
    </row>
    <row r="190" ht="15.75" customHeight="1">
      <c r="A190" s="23" t="s">
        <v>313</v>
      </c>
      <c r="B190" s="23" t="s">
        <v>312</v>
      </c>
      <c r="C190" s="23" t="s">
        <v>52</v>
      </c>
      <c r="D190" s="24">
        <v>1.0</v>
      </c>
      <c r="E190" s="24">
        <v>3200.0</v>
      </c>
      <c r="F190" s="24">
        <f t="shared" si="1"/>
        <v>0.973</v>
      </c>
      <c r="G190" s="6">
        <f t="shared" si="2"/>
        <v>37363.2</v>
      </c>
      <c r="H190" s="24">
        <v>420.0</v>
      </c>
      <c r="I190" s="24">
        <v>0.8712</v>
      </c>
      <c r="J190" s="24">
        <v>165.0</v>
      </c>
      <c r="K190" s="24">
        <v>1296.0</v>
      </c>
      <c r="L190" s="1">
        <f t="shared" si="3"/>
        <v>1131</v>
      </c>
      <c r="M190" s="1">
        <f t="shared" si="4"/>
        <v>255</v>
      </c>
      <c r="N190" s="1">
        <f t="shared" si="5"/>
        <v>0.2803713528</v>
      </c>
      <c r="O190" s="24">
        <v>0.8712</v>
      </c>
      <c r="P190" s="25">
        <v>100.0</v>
      </c>
      <c r="Q190" s="26">
        <f t="shared" si="6"/>
        <v>0.05402298851</v>
      </c>
      <c r="R190" s="1">
        <f t="shared" si="7"/>
        <v>0.8082137931</v>
      </c>
      <c r="T190" s="8"/>
    </row>
    <row r="191" ht="15.75" customHeight="1">
      <c r="A191" s="23" t="s">
        <v>314</v>
      </c>
      <c r="B191" s="23" t="s">
        <v>312</v>
      </c>
      <c r="C191" s="23" t="s">
        <v>52</v>
      </c>
      <c r="D191" s="24">
        <v>2.0</v>
      </c>
      <c r="E191" s="24">
        <v>3500.0</v>
      </c>
      <c r="F191" s="24">
        <f t="shared" si="1"/>
        <v>0.973</v>
      </c>
      <c r="G191" s="6">
        <f t="shared" si="2"/>
        <v>40866</v>
      </c>
      <c r="H191" s="24">
        <v>593.0</v>
      </c>
      <c r="I191" s="24">
        <v>0.5068</v>
      </c>
      <c r="J191" s="24">
        <v>268.0</v>
      </c>
      <c r="K191" s="24">
        <v>1032.0</v>
      </c>
      <c r="L191" s="1">
        <f t="shared" si="3"/>
        <v>764</v>
      </c>
      <c r="M191" s="1">
        <f t="shared" si="4"/>
        <v>325</v>
      </c>
      <c r="N191" s="1">
        <f t="shared" si="5"/>
        <v>0.4403141361</v>
      </c>
      <c r="O191" s="24">
        <v>0.5068</v>
      </c>
      <c r="P191" s="25">
        <v>100.0</v>
      </c>
      <c r="Q191" s="26">
        <f t="shared" si="6"/>
        <v>-0.07591623037</v>
      </c>
      <c r="R191" s="1">
        <f t="shared" si="7"/>
        <v>0.9111256545</v>
      </c>
      <c r="T191" s="8"/>
    </row>
    <row r="192" ht="15.75" customHeight="1">
      <c r="A192" s="23" t="s">
        <v>315</v>
      </c>
      <c r="B192" s="23" t="s">
        <v>312</v>
      </c>
      <c r="C192" s="23" t="s">
        <v>43</v>
      </c>
      <c r="D192" s="24">
        <v>1.0</v>
      </c>
      <c r="E192" s="24">
        <v>3400.0</v>
      </c>
      <c r="F192" s="24">
        <f t="shared" si="1"/>
        <v>0.973</v>
      </c>
      <c r="G192" s="6">
        <f t="shared" si="2"/>
        <v>39698.4</v>
      </c>
      <c r="H192" s="24">
        <v>436.0</v>
      </c>
      <c r="I192" s="24">
        <v>0.2822</v>
      </c>
      <c r="J192" s="24">
        <v>106.0</v>
      </c>
      <c r="K192" s="24">
        <v>624.0</v>
      </c>
      <c r="L192" s="1">
        <f t="shared" si="3"/>
        <v>518</v>
      </c>
      <c r="M192" s="1">
        <f t="shared" si="4"/>
        <v>330</v>
      </c>
      <c r="N192" s="1">
        <f t="shared" si="5"/>
        <v>0.6096525097</v>
      </c>
      <c r="O192" s="24">
        <v>0.2822</v>
      </c>
      <c r="P192" s="25">
        <v>100.0</v>
      </c>
      <c r="Q192" s="26">
        <f t="shared" si="6"/>
        <v>0.09073359073</v>
      </c>
      <c r="R192" s="1">
        <f t="shared" si="7"/>
        <v>0.7791389961</v>
      </c>
      <c r="T192" s="8"/>
    </row>
    <row r="193" ht="15.75" customHeight="1">
      <c r="A193" s="23" t="s">
        <v>316</v>
      </c>
      <c r="B193" s="23" t="s">
        <v>197</v>
      </c>
      <c r="C193" s="23" t="s">
        <v>52</v>
      </c>
      <c r="D193" s="24">
        <v>2.0</v>
      </c>
      <c r="E193" s="24">
        <v>1900.0</v>
      </c>
      <c r="F193" s="24">
        <f t="shared" si="1"/>
        <v>0.973</v>
      </c>
      <c r="G193" s="6">
        <f t="shared" si="2"/>
        <v>22184.4</v>
      </c>
      <c r="H193" s="24">
        <v>568.0</v>
      </c>
      <c r="I193" s="24">
        <v>0.189</v>
      </c>
      <c r="J193" s="24">
        <v>227.0</v>
      </c>
      <c r="K193" s="24">
        <v>861.0</v>
      </c>
      <c r="L193" s="1">
        <f t="shared" si="3"/>
        <v>634</v>
      </c>
      <c r="M193" s="1">
        <f t="shared" si="4"/>
        <v>341</v>
      </c>
      <c r="N193" s="1">
        <f t="shared" si="5"/>
        <v>0.5302839117</v>
      </c>
      <c r="O193" s="24">
        <v>0.189</v>
      </c>
      <c r="P193" s="25">
        <v>100.0</v>
      </c>
      <c r="Q193" s="26">
        <f t="shared" si="6"/>
        <v>-0.06025236593</v>
      </c>
      <c r="R193" s="1">
        <f t="shared" si="7"/>
        <v>0.8987198738</v>
      </c>
      <c r="T193" s="8"/>
    </row>
    <row r="194" ht="15.75" customHeight="1">
      <c r="A194" s="23" t="s">
        <v>317</v>
      </c>
      <c r="B194" s="23" t="s">
        <v>202</v>
      </c>
      <c r="C194" s="23" t="s">
        <v>43</v>
      </c>
      <c r="D194" s="24">
        <v>1.0</v>
      </c>
      <c r="E194" s="24">
        <v>900.0</v>
      </c>
      <c r="F194" s="24">
        <f t="shared" si="1"/>
        <v>0.973</v>
      </c>
      <c r="G194" s="6">
        <f t="shared" si="2"/>
        <v>10508.4</v>
      </c>
      <c r="H194" s="24">
        <v>318.0</v>
      </c>
      <c r="I194" s="24">
        <v>0.2904</v>
      </c>
      <c r="J194" s="24">
        <v>176.0</v>
      </c>
      <c r="K194" s="24">
        <v>440.0</v>
      </c>
      <c r="L194" s="1">
        <f t="shared" si="3"/>
        <v>264</v>
      </c>
      <c r="M194" s="1">
        <f t="shared" si="4"/>
        <v>142</v>
      </c>
      <c r="N194" s="1">
        <f t="shared" si="5"/>
        <v>0.5303030303</v>
      </c>
      <c r="O194" s="24">
        <v>0.2904</v>
      </c>
      <c r="P194" s="25">
        <v>100.0</v>
      </c>
      <c r="Q194" s="26">
        <f t="shared" si="6"/>
        <v>-0.1303030303</v>
      </c>
      <c r="R194" s="1">
        <f t="shared" si="7"/>
        <v>0.9542</v>
      </c>
      <c r="T194" s="8"/>
    </row>
    <row r="195" ht="15.75" customHeight="1">
      <c r="A195" s="23" t="s">
        <v>318</v>
      </c>
      <c r="B195" s="23" t="s">
        <v>319</v>
      </c>
      <c r="C195" s="23" t="s">
        <v>43</v>
      </c>
      <c r="D195" s="24">
        <v>2.0</v>
      </c>
      <c r="E195" s="24">
        <v>4200.0</v>
      </c>
      <c r="F195" s="24">
        <f t="shared" si="1"/>
        <v>0.973</v>
      </c>
      <c r="G195" s="6">
        <f t="shared" si="2"/>
        <v>49039.2</v>
      </c>
      <c r="H195" s="24">
        <v>426.0</v>
      </c>
      <c r="I195" s="24">
        <v>0.5425</v>
      </c>
      <c r="J195" s="24">
        <v>210.0</v>
      </c>
      <c r="K195" s="24">
        <v>654.0</v>
      </c>
      <c r="L195" s="1">
        <f t="shared" si="3"/>
        <v>444</v>
      </c>
      <c r="M195" s="1">
        <f t="shared" si="4"/>
        <v>216</v>
      </c>
      <c r="N195" s="1">
        <f t="shared" si="5"/>
        <v>0.4891891892</v>
      </c>
      <c r="O195" s="24">
        <v>0.5425</v>
      </c>
      <c r="P195" s="25">
        <v>100.0</v>
      </c>
      <c r="Q195" s="26">
        <f t="shared" si="6"/>
        <v>-0.0981981982</v>
      </c>
      <c r="R195" s="1">
        <f t="shared" si="7"/>
        <v>0.928772973</v>
      </c>
      <c r="T195" s="8"/>
    </row>
    <row r="196" ht="15.75" customHeight="1">
      <c r="A196" s="23" t="s">
        <v>320</v>
      </c>
      <c r="B196" s="23" t="s">
        <v>202</v>
      </c>
      <c r="C196" s="23" t="s">
        <v>43</v>
      </c>
      <c r="D196" s="24">
        <v>2.0</v>
      </c>
      <c r="E196" s="24">
        <v>1100.0</v>
      </c>
      <c r="F196" s="24">
        <f t="shared" si="1"/>
        <v>0.973</v>
      </c>
      <c r="G196" s="6">
        <f t="shared" si="2"/>
        <v>12843.6</v>
      </c>
      <c r="H196" s="24">
        <v>538.0</v>
      </c>
      <c r="I196" s="24">
        <v>0.5808</v>
      </c>
      <c r="J196" s="24">
        <v>225.0</v>
      </c>
      <c r="K196" s="24">
        <v>1033.0</v>
      </c>
      <c r="L196" s="1">
        <f t="shared" si="3"/>
        <v>808</v>
      </c>
      <c r="M196" s="1">
        <f t="shared" si="4"/>
        <v>313</v>
      </c>
      <c r="N196" s="1">
        <f t="shared" si="5"/>
        <v>0.4099009901</v>
      </c>
      <c r="O196" s="24">
        <v>0.5808</v>
      </c>
      <c r="P196" s="25">
        <v>100.0</v>
      </c>
      <c r="Q196" s="26">
        <f t="shared" si="6"/>
        <v>-0.02376237624</v>
      </c>
      <c r="R196" s="1">
        <f t="shared" si="7"/>
        <v>0.869819802</v>
      </c>
      <c r="T196" s="8"/>
    </row>
    <row r="197" ht="15.75" customHeight="1">
      <c r="A197" s="23" t="s">
        <v>321</v>
      </c>
      <c r="B197" s="23" t="s">
        <v>322</v>
      </c>
      <c r="C197" s="23" t="s">
        <v>43</v>
      </c>
      <c r="D197" s="24">
        <v>2.0</v>
      </c>
      <c r="E197" s="24">
        <v>1100.0</v>
      </c>
      <c r="F197" s="24">
        <f t="shared" si="1"/>
        <v>0.973</v>
      </c>
      <c r="G197" s="6">
        <f t="shared" si="2"/>
        <v>12843.6</v>
      </c>
      <c r="H197" s="24">
        <v>142.0</v>
      </c>
      <c r="I197" s="24">
        <v>0.0822</v>
      </c>
      <c r="J197" s="24">
        <v>111.0</v>
      </c>
      <c r="K197" s="24">
        <v>148.0</v>
      </c>
      <c r="L197" s="1">
        <f t="shared" si="3"/>
        <v>37</v>
      </c>
      <c r="M197" s="1">
        <f t="shared" si="4"/>
        <v>31</v>
      </c>
      <c r="N197" s="1">
        <f t="shared" si="5"/>
        <v>0.7702702703</v>
      </c>
      <c r="O197" s="24">
        <v>0.0822</v>
      </c>
      <c r="P197" s="25">
        <v>100.0</v>
      </c>
      <c r="Q197" s="26">
        <f t="shared" si="6"/>
        <v>-0.1378378378</v>
      </c>
      <c r="R197" s="1">
        <f t="shared" si="7"/>
        <v>0.9601675676</v>
      </c>
      <c r="T197" s="8"/>
    </row>
    <row r="198" ht="15.75" customHeight="1">
      <c r="A198" s="23" t="s">
        <v>323</v>
      </c>
      <c r="B198" s="23" t="s">
        <v>319</v>
      </c>
      <c r="C198" s="23" t="s">
        <v>52</v>
      </c>
      <c r="D198" s="24">
        <v>1.0</v>
      </c>
      <c r="E198" s="24">
        <v>3000.0</v>
      </c>
      <c r="F198" s="24">
        <f t="shared" si="1"/>
        <v>0.973</v>
      </c>
      <c r="G198" s="6">
        <f t="shared" si="2"/>
        <v>35028</v>
      </c>
      <c r="H198" s="24">
        <v>621.0</v>
      </c>
      <c r="I198" s="24">
        <v>0.3479</v>
      </c>
      <c r="J198" s="24">
        <v>133.0</v>
      </c>
      <c r="K198" s="24">
        <v>1040.0</v>
      </c>
      <c r="L198" s="1">
        <f t="shared" si="3"/>
        <v>907</v>
      </c>
      <c r="M198" s="1">
        <f t="shared" si="4"/>
        <v>488</v>
      </c>
      <c r="N198" s="1">
        <f t="shared" si="5"/>
        <v>0.530429989</v>
      </c>
      <c r="O198" s="24">
        <v>0.3479</v>
      </c>
      <c r="P198" s="25">
        <v>100.0</v>
      </c>
      <c r="Q198" s="26">
        <f t="shared" si="6"/>
        <v>0.07089305402</v>
      </c>
      <c r="R198" s="1">
        <f t="shared" si="7"/>
        <v>0.7948527012</v>
      </c>
      <c r="T198" s="8"/>
    </row>
    <row r="199" ht="15.75" customHeight="1">
      <c r="A199" s="23" t="s">
        <v>324</v>
      </c>
      <c r="B199" s="23" t="s">
        <v>319</v>
      </c>
      <c r="C199" s="23" t="s">
        <v>52</v>
      </c>
      <c r="D199" s="24">
        <v>2.0</v>
      </c>
      <c r="E199" s="24">
        <v>3900.0</v>
      </c>
      <c r="F199" s="24">
        <f t="shared" si="1"/>
        <v>0.973</v>
      </c>
      <c r="G199" s="6">
        <f t="shared" si="2"/>
        <v>45536.4</v>
      </c>
      <c r="H199" s="24">
        <v>535.0</v>
      </c>
      <c r="I199" s="24">
        <v>0.4767</v>
      </c>
      <c r="J199" s="24">
        <v>231.0</v>
      </c>
      <c r="K199" s="24">
        <v>888.0</v>
      </c>
      <c r="L199" s="1">
        <f t="shared" si="3"/>
        <v>657</v>
      </c>
      <c r="M199" s="1">
        <f t="shared" si="4"/>
        <v>304</v>
      </c>
      <c r="N199" s="1">
        <f t="shared" si="5"/>
        <v>0.4701674277</v>
      </c>
      <c r="O199" s="24">
        <v>0.4767</v>
      </c>
      <c r="P199" s="25">
        <v>100.0</v>
      </c>
      <c r="Q199" s="26">
        <f t="shared" si="6"/>
        <v>-0.0595129376</v>
      </c>
      <c r="R199" s="1">
        <f t="shared" si="7"/>
        <v>0.8981342466</v>
      </c>
      <c r="T199" s="8"/>
    </row>
    <row r="200" ht="15.75" customHeight="1">
      <c r="A200" s="23" t="s">
        <v>325</v>
      </c>
      <c r="B200" s="23" t="s">
        <v>227</v>
      </c>
      <c r="C200" s="23" t="s">
        <v>52</v>
      </c>
      <c r="D200" s="24">
        <v>2.0</v>
      </c>
      <c r="E200" s="24">
        <v>1480.0</v>
      </c>
      <c r="F200" s="24">
        <f t="shared" si="1"/>
        <v>0.973</v>
      </c>
      <c r="G200" s="6">
        <f t="shared" si="2"/>
        <v>17280.48</v>
      </c>
      <c r="H200" s="24">
        <v>249.0</v>
      </c>
      <c r="I200" s="24">
        <v>0.4411</v>
      </c>
      <c r="J200" s="24">
        <v>175.0</v>
      </c>
      <c r="K200" s="24">
        <v>310.0</v>
      </c>
      <c r="L200" s="1">
        <f t="shared" si="3"/>
        <v>135</v>
      </c>
      <c r="M200" s="1">
        <f t="shared" si="4"/>
        <v>74</v>
      </c>
      <c r="N200" s="1">
        <f t="shared" si="5"/>
        <v>0.5385185185</v>
      </c>
      <c r="O200" s="24">
        <v>0.4411</v>
      </c>
      <c r="P200" s="25">
        <v>100.0</v>
      </c>
      <c r="Q200" s="26">
        <f t="shared" si="6"/>
        <v>-0.3444444444</v>
      </c>
      <c r="R200" s="1">
        <f t="shared" si="7"/>
        <v>1.1238</v>
      </c>
      <c r="T200" s="8"/>
    </row>
    <row r="201" ht="15.75" customHeight="1">
      <c r="A201" s="23" t="s">
        <v>326</v>
      </c>
      <c r="B201" s="23" t="s">
        <v>327</v>
      </c>
      <c r="C201" s="23" t="s">
        <v>43</v>
      </c>
      <c r="D201" s="24">
        <v>1.0</v>
      </c>
      <c r="E201" s="24">
        <v>650.0</v>
      </c>
      <c r="F201" s="24">
        <f t="shared" si="1"/>
        <v>0.973</v>
      </c>
      <c r="G201" s="6">
        <f t="shared" si="2"/>
        <v>7589.4</v>
      </c>
      <c r="H201" s="24">
        <v>107.0</v>
      </c>
      <c r="I201" s="24">
        <v>0.4795</v>
      </c>
      <c r="J201" s="24">
        <v>80.0</v>
      </c>
      <c r="K201" s="24">
        <v>156.0</v>
      </c>
      <c r="L201" s="1">
        <f t="shared" si="3"/>
        <v>76</v>
      </c>
      <c r="M201" s="1">
        <f t="shared" si="4"/>
        <v>27</v>
      </c>
      <c r="N201" s="1">
        <f t="shared" si="5"/>
        <v>0.3842105263</v>
      </c>
      <c r="O201" s="24">
        <v>0.4795</v>
      </c>
      <c r="P201" s="25">
        <v>100.0</v>
      </c>
      <c r="Q201" s="26">
        <f t="shared" si="6"/>
        <v>0.3105263158</v>
      </c>
      <c r="R201" s="1">
        <f t="shared" si="7"/>
        <v>0.6050631579</v>
      </c>
      <c r="T201" s="8"/>
    </row>
    <row r="202" ht="15.75" customHeight="1">
      <c r="A202" s="23" t="s">
        <v>328</v>
      </c>
      <c r="B202" s="23" t="s">
        <v>327</v>
      </c>
      <c r="C202" s="23" t="s">
        <v>43</v>
      </c>
      <c r="D202" s="24">
        <v>2.0</v>
      </c>
      <c r="E202" s="24">
        <v>920.0</v>
      </c>
      <c r="F202" s="24">
        <f t="shared" si="1"/>
        <v>0.973</v>
      </c>
      <c r="G202" s="6">
        <f t="shared" si="2"/>
        <v>10741.92</v>
      </c>
      <c r="H202" s="24">
        <v>147.0</v>
      </c>
      <c r="I202" s="24">
        <v>0.4137</v>
      </c>
      <c r="J202" s="24">
        <v>108.0</v>
      </c>
      <c r="K202" s="24">
        <v>205.0</v>
      </c>
      <c r="L202" s="1">
        <f t="shared" si="3"/>
        <v>97</v>
      </c>
      <c r="M202" s="1">
        <f t="shared" si="4"/>
        <v>39</v>
      </c>
      <c r="N202" s="1">
        <f t="shared" si="5"/>
        <v>0.4216494845</v>
      </c>
      <c r="O202" s="24">
        <v>0.4137</v>
      </c>
      <c r="P202" s="25">
        <v>100.0</v>
      </c>
      <c r="Q202" s="26">
        <f t="shared" si="6"/>
        <v>0.03402061856</v>
      </c>
      <c r="R202" s="1">
        <f t="shared" si="7"/>
        <v>0.8240556701</v>
      </c>
      <c r="T202" s="8"/>
    </row>
    <row r="203" ht="15.75" customHeight="1">
      <c r="A203" s="23" t="s">
        <v>329</v>
      </c>
      <c r="B203" s="23" t="s">
        <v>327</v>
      </c>
      <c r="C203" s="23" t="s">
        <v>52</v>
      </c>
      <c r="D203" s="24">
        <v>1.0</v>
      </c>
      <c r="E203" s="24">
        <v>880.0</v>
      </c>
      <c r="F203" s="24">
        <f t="shared" si="1"/>
        <v>0.973</v>
      </c>
      <c r="G203" s="6">
        <f t="shared" si="2"/>
        <v>10274.88</v>
      </c>
      <c r="H203" s="24">
        <v>246.0</v>
      </c>
      <c r="I203" s="24">
        <v>0.4438</v>
      </c>
      <c r="J203" s="24">
        <v>145.0</v>
      </c>
      <c r="K203" s="24">
        <v>333.0</v>
      </c>
      <c r="L203" s="1">
        <f t="shared" si="3"/>
        <v>188</v>
      </c>
      <c r="M203" s="1">
        <f t="shared" si="4"/>
        <v>101</v>
      </c>
      <c r="N203" s="1">
        <f t="shared" si="5"/>
        <v>0.529787234</v>
      </c>
      <c r="O203" s="24">
        <v>0.4438</v>
      </c>
      <c r="P203" s="25">
        <v>100.0</v>
      </c>
      <c r="Q203" s="26">
        <f t="shared" si="6"/>
        <v>-0.0914893617</v>
      </c>
      <c r="R203" s="1">
        <f t="shared" si="7"/>
        <v>0.9234595745</v>
      </c>
      <c r="T203" s="8"/>
    </row>
    <row r="204" ht="15.75" customHeight="1">
      <c r="A204" s="23" t="s">
        <v>330</v>
      </c>
      <c r="B204" s="23" t="s">
        <v>327</v>
      </c>
      <c r="C204" s="23" t="s">
        <v>52</v>
      </c>
      <c r="D204" s="24">
        <v>2.0</v>
      </c>
      <c r="E204" s="24">
        <v>1200.0</v>
      </c>
      <c r="F204" s="24">
        <f t="shared" si="1"/>
        <v>0.973</v>
      </c>
      <c r="G204" s="6">
        <f t="shared" si="2"/>
        <v>14011.2</v>
      </c>
      <c r="H204" s="24">
        <v>169.0</v>
      </c>
      <c r="I204" s="24">
        <v>0.6192</v>
      </c>
      <c r="J204" s="24">
        <v>160.0</v>
      </c>
      <c r="K204" s="24">
        <v>310.0</v>
      </c>
      <c r="L204" s="1">
        <f t="shared" si="3"/>
        <v>150</v>
      </c>
      <c r="M204" s="1">
        <f t="shared" si="4"/>
        <v>9</v>
      </c>
      <c r="N204" s="1">
        <f t="shared" si="5"/>
        <v>0.148</v>
      </c>
      <c r="O204" s="24">
        <v>0.6192</v>
      </c>
      <c r="P204" s="25">
        <v>100.0</v>
      </c>
      <c r="Q204" s="26">
        <f t="shared" si="6"/>
        <v>-0.22</v>
      </c>
      <c r="R204" s="1">
        <f t="shared" si="7"/>
        <v>1.02524</v>
      </c>
      <c r="T204" s="8"/>
    </row>
    <row r="205" ht="15.75" customHeight="1">
      <c r="A205" s="23" t="s">
        <v>331</v>
      </c>
      <c r="B205" s="23" t="s">
        <v>233</v>
      </c>
      <c r="C205" s="23" t="s">
        <v>43</v>
      </c>
      <c r="D205" s="24">
        <v>1.0</v>
      </c>
      <c r="E205" s="24">
        <v>1000.0</v>
      </c>
      <c r="F205" s="24">
        <f t="shared" si="1"/>
        <v>0.973</v>
      </c>
      <c r="G205" s="6">
        <f t="shared" si="2"/>
        <v>11676</v>
      </c>
      <c r="H205" s="24">
        <v>174.0</v>
      </c>
      <c r="I205" s="24">
        <v>0.5479</v>
      </c>
      <c r="J205" s="24">
        <v>95.0</v>
      </c>
      <c r="K205" s="24">
        <v>280.0</v>
      </c>
      <c r="L205" s="1">
        <f t="shared" si="3"/>
        <v>185</v>
      </c>
      <c r="M205" s="1">
        <f t="shared" si="4"/>
        <v>79</v>
      </c>
      <c r="N205" s="1">
        <f t="shared" si="5"/>
        <v>0.4416216216</v>
      </c>
      <c r="O205" s="24">
        <v>0.5479</v>
      </c>
      <c r="P205" s="25">
        <v>100.0</v>
      </c>
      <c r="Q205" s="26">
        <f t="shared" si="6"/>
        <v>0.1216216216</v>
      </c>
      <c r="R205" s="1">
        <f t="shared" si="7"/>
        <v>0.7546756757</v>
      </c>
      <c r="T205" s="8"/>
    </row>
    <row r="206" ht="15.75" customHeight="1">
      <c r="A206" s="23" t="s">
        <v>332</v>
      </c>
      <c r="B206" s="23" t="s">
        <v>252</v>
      </c>
      <c r="C206" s="23" t="s">
        <v>43</v>
      </c>
      <c r="D206" s="24">
        <v>1.0</v>
      </c>
      <c r="E206" s="24">
        <v>1165.0</v>
      </c>
      <c r="F206" s="24">
        <f t="shared" si="1"/>
        <v>0.973</v>
      </c>
      <c r="G206" s="6">
        <f t="shared" si="2"/>
        <v>13602.54</v>
      </c>
      <c r="H206" s="24">
        <v>180.0</v>
      </c>
      <c r="I206" s="24">
        <v>0.3425</v>
      </c>
      <c r="J206" s="24">
        <v>135.0</v>
      </c>
      <c r="K206" s="24">
        <v>220.0</v>
      </c>
      <c r="L206" s="1">
        <f t="shared" si="3"/>
        <v>85</v>
      </c>
      <c r="M206" s="1">
        <f t="shared" si="4"/>
        <v>45</v>
      </c>
      <c r="N206" s="1">
        <f t="shared" si="5"/>
        <v>0.5235294118</v>
      </c>
      <c r="O206" s="24">
        <v>0.3425</v>
      </c>
      <c r="P206" s="25">
        <v>100.0</v>
      </c>
      <c r="Q206" s="26">
        <f t="shared" si="6"/>
        <v>-0.2294117647</v>
      </c>
      <c r="R206" s="1">
        <f t="shared" si="7"/>
        <v>1.032694118</v>
      </c>
      <c r="T206" s="8"/>
    </row>
    <row r="207" ht="15.75" customHeight="1">
      <c r="A207" s="23" t="s">
        <v>333</v>
      </c>
      <c r="B207" s="23" t="s">
        <v>319</v>
      </c>
      <c r="C207" s="23" t="s">
        <v>43</v>
      </c>
      <c r="D207" s="24">
        <v>1.0</v>
      </c>
      <c r="E207" s="24">
        <v>3600.0</v>
      </c>
      <c r="F207" s="24">
        <f t="shared" si="1"/>
        <v>0.973</v>
      </c>
      <c r="G207" s="6">
        <f t="shared" si="2"/>
        <v>42033.6</v>
      </c>
      <c r="H207" s="24">
        <v>196.0</v>
      </c>
      <c r="I207" s="24">
        <v>0.7781</v>
      </c>
      <c r="J207" s="24">
        <v>137.0</v>
      </c>
      <c r="K207" s="24">
        <v>808.0</v>
      </c>
      <c r="L207" s="1">
        <f t="shared" si="3"/>
        <v>671</v>
      </c>
      <c r="M207" s="1">
        <f t="shared" si="4"/>
        <v>59</v>
      </c>
      <c r="N207" s="1">
        <f t="shared" si="5"/>
        <v>0.170342772</v>
      </c>
      <c r="O207" s="24">
        <v>0.7781</v>
      </c>
      <c r="P207" s="25">
        <v>100.0</v>
      </c>
      <c r="Q207" s="26">
        <f t="shared" si="6"/>
        <v>0.05588673621</v>
      </c>
      <c r="R207" s="1">
        <f t="shared" si="7"/>
        <v>0.8067377049</v>
      </c>
      <c r="T207" s="8"/>
    </row>
    <row r="208" ht="15.75" customHeight="1">
      <c r="A208" s="23" t="s">
        <v>334</v>
      </c>
      <c r="B208" s="23" t="s">
        <v>252</v>
      </c>
      <c r="C208" s="23" t="s">
        <v>43</v>
      </c>
      <c r="D208" s="24">
        <v>2.0</v>
      </c>
      <c r="E208" s="24">
        <v>1625.0</v>
      </c>
      <c r="F208" s="24">
        <f t="shared" si="1"/>
        <v>0.973</v>
      </c>
      <c r="G208" s="6">
        <f t="shared" si="2"/>
        <v>18973.5</v>
      </c>
      <c r="H208" s="24">
        <v>260.0</v>
      </c>
      <c r="I208" s="24">
        <v>0.6</v>
      </c>
      <c r="J208" s="24">
        <v>220.0</v>
      </c>
      <c r="K208" s="24">
        <v>312.0</v>
      </c>
      <c r="L208" s="1">
        <f t="shared" si="3"/>
        <v>92</v>
      </c>
      <c r="M208" s="1">
        <f t="shared" si="4"/>
        <v>40</v>
      </c>
      <c r="N208" s="1">
        <f t="shared" si="5"/>
        <v>0.447826087</v>
      </c>
      <c r="O208" s="24">
        <v>0.6</v>
      </c>
      <c r="P208" s="25">
        <v>100.0</v>
      </c>
      <c r="Q208" s="26">
        <f t="shared" si="6"/>
        <v>-0.9434782609</v>
      </c>
      <c r="R208" s="1">
        <f t="shared" si="7"/>
        <v>1.598234783</v>
      </c>
      <c r="T208" s="8"/>
    </row>
    <row r="209" ht="15.75" customHeight="1">
      <c r="A209" s="23" t="s">
        <v>335</v>
      </c>
      <c r="B209" s="23" t="s">
        <v>273</v>
      </c>
      <c r="C209" s="23" t="s">
        <v>43</v>
      </c>
      <c r="D209" s="24">
        <v>2.0</v>
      </c>
      <c r="E209" s="24">
        <v>3500.0</v>
      </c>
      <c r="F209" s="24">
        <f t="shared" si="1"/>
        <v>0.973</v>
      </c>
      <c r="G209" s="6">
        <f t="shared" si="2"/>
        <v>40866</v>
      </c>
      <c r="H209" s="24">
        <v>294.0</v>
      </c>
      <c r="I209" s="24">
        <v>0.3973</v>
      </c>
      <c r="J209" s="24">
        <v>155.0</v>
      </c>
      <c r="K209" s="24">
        <v>483.0</v>
      </c>
      <c r="L209" s="1">
        <f t="shared" si="3"/>
        <v>328</v>
      </c>
      <c r="M209" s="1">
        <f t="shared" si="4"/>
        <v>139</v>
      </c>
      <c r="N209" s="1">
        <f t="shared" si="5"/>
        <v>0.4390243902</v>
      </c>
      <c r="O209" s="24">
        <v>0.3973</v>
      </c>
      <c r="P209" s="25">
        <v>100.0</v>
      </c>
      <c r="Q209" s="26">
        <f t="shared" si="6"/>
        <v>-0.03414634146</v>
      </c>
      <c r="R209" s="1">
        <f t="shared" si="7"/>
        <v>0.8780439024</v>
      </c>
      <c r="T209" s="8"/>
    </row>
    <row r="210" ht="15.75" customHeight="1">
      <c r="A210" s="23" t="s">
        <v>336</v>
      </c>
      <c r="B210" s="23" t="s">
        <v>273</v>
      </c>
      <c r="C210" s="23" t="s">
        <v>52</v>
      </c>
      <c r="D210" s="24">
        <v>1.0</v>
      </c>
      <c r="E210" s="24">
        <v>2500.0</v>
      </c>
      <c r="F210" s="24">
        <f t="shared" si="1"/>
        <v>0.973</v>
      </c>
      <c r="G210" s="6">
        <f t="shared" si="2"/>
        <v>29190</v>
      </c>
      <c r="H210" s="24">
        <v>471.0</v>
      </c>
      <c r="I210" s="24">
        <v>0.6</v>
      </c>
      <c r="J210" s="24">
        <v>111.0</v>
      </c>
      <c r="K210" s="24">
        <v>868.0</v>
      </c>
      <c r="L210" s="1">
        <f t="shared" si="3"/>
        <v>757</v>
      </c>
      <c r="M210" s="1">
        <f t="shared" si="4"/>
        <v>360</v>
      </c>
      <c r="N210" s="1">
        <f t="shared" si="5"/>
        <v>0.4804491413</v>
      </c>
      <c r="O210" s="24">
        <v>0.6</v>
      </c>
      <c r="P210" s="25">
        <v>100.0</v>
      </c>
      <c r="Q210" s="26">
        <f t="shared" si="6"/>
        <v>0.08837516513</v>
      </c>
      <c r="R210" s="1">
        <f t="shared" si="7"/>
        <v>0.7810068692</v>
      </c>
      <c r="T210" s="8"/>
    </row>
    <row r="211" ht="15.75" customHeight="1">
      <c r="A211" s="23" t="s">
        <v>337</v>
      </c>
      <c r="B211" s="23" t="s">
        <v>322</v>
      </c>
      <c r="C211" s="23" t="s">
        <v>52</v>
      </c>
      <c r="D211" s="24">
        <v>1.0</v>
      </c>
      <c r="E211" s="24">
        <v>900.0</v>
      </c>
      <c r="F211" s="24">
        <f t="shared" si="1"/>
        <v>0.973</v>
      </c>
      <c r="G211" s="6">
        <f t="shared" si="2"/>
        <v>10508.4</v>
      </c>
      <c r="H211" s="24">
        <v>141.0</v>
      </c>
      <c r="I211" s="24">
        <v>0.5479</v>
      </c>
      <c r="J211" s="24">
        <v>116.0</v>
      </c>
      <c r="K211" s="24">
        <v>296.0</v>
      </c>
      <c r="L211" s="1">
        <f t="shared" si="3"/>
        <v>180</v>
      </c>
      <c r="M211" s="1">
        <f t="shared" si="4"/>
        <v>25</v>
      </c>
      <c r="N211" s="1">
        <f t="shared" si="5"/>
        <v>0.2111111111</v>
      </c>
      <c r="O211" s="24">
        <v>0.5479</v>
      </c>
      <c r="P211" s="25">
        <v>100.0</v>
      </c>
      <c r="Q211" s="26">
        <f t="shared" si="6"/>
        <v>0.02888888889</v>
      </c>
      <c r="R211" s="1">
        <f t="shared" si="7"/>
        <v>0.82812</v>
      </c>
      <c r="T211" s="8"/>
    </row>
    <row r="212" ht="15.75" customHeight="1">
      <c r="A212" s="23" t="s">
        <v>338</v>
      </c>
      <c r="B212" s="23" t="s">
        <v>287</v>
      </c>
      <c r="C212" s="23" t="s">
        <v>52</v>
      </c>
      <c r="D212" s="24">
        <v>2.0</v>
      </c>
      <c r="E212" s="24">
        <v>4500.0</v>
      </c>
      <c r="F212" s="24">
        <f t="shared" si="1"/>
        <v>0.973</v>
      </c>
      <c r="G212" s="6">
        <f t="shared" si="2"/>
        <v>52542</v>
      </c>
      <c r="H212" s="24">
        <v>994.0</v>
      </c>
      <c r="I212" s="24">
        <v>0.4301</v>
      </c>
      <c r="J212" s="24">
        <v>530.0</v>
      </c>
      <c r="K212" s="24">
        <v>1354.0</v>
      </c>
      <c r="L212" s="1">
        <f t="shared" si="3"/>
        <v>824</v>
      </c>
      <c r="M212" s="1">
        <f t="shared" si="4"/>
        <v>464</v>
      </c>
      <c r="N212" s="1">
        <f t="shared" si="5"/>
        <v>0.5504854369</v>
      </c>
      <c r="O212" s="24">
        <v>0.4301</v>
      </c>
      <c r="P212" s="25">
        <v>100.0</v>
      </c>
      <c r="Q212" s="26">
        <f t="shared" si="6"/>
        <v>-0.3174757282</v>
      </c>
      <c r="R212" s="1">
        <f t="shared" si="7"/>
        <v>1.102440777</v>
      </c>
      <c r="T212" s="8"/>
    </row>
    <row r="213" ht="15.75" customHeight="1">
      <c r="A213" s="23" t="s">
        <v>339</v>
      </c>
      <c r="B213" s="23" t="s">
        <v>287</v>
      </c>
      <c r="C213" s="23" t="s">
        <v>43</v>
      </c>
      <c r="D213" s="24">
        <v>1.0</v>
      </c>
      <c r="E213" s="24">
        <v>2700.0</v>
      </c>
      <c r="F213" s="24">
        <f t="shared" si="1"/>
        <v>0.973</v>
      </c>
      <c r="G213" s="6">
        <f t="shared" si="2"/>
        <v>31525.2</v>
      </c>
      <c r="H213" s="24">
        <v>284.0</v>
      </c>
      <c r="I213" s="24">
        <v>0.6055</v>
      </c>
      <c r="J213" s="24">
        <v>103.0</v>
      </c>
      <c r="K213" s="24">
        <v>483.0</v>
      </c>
      <c r="L213" s="1">
        <f t="shared" si="3"/>
        <v>380</v>
      </c>
      <c r="M213" s="1">
        <f t="shared" si="4"/>
        <v>181</v>
      </c>
      <c r="N213" s="1">
        <f t="shared" si="5"/>
        <v>0.4810526316</v>
      </c>
      <c r="O213" s="24">
        <v>0.6055</v>
      </c>
      <c r="P213" s="25">
        <v>100.0</v>
      </c>
      <c r="Q213" s="26">
        <f t="shared" si="6"/>
        <v>0.09368421053</v>
      </c>
      <c r="R213" s="1">
        <f t="shared" si="7"/>
        <v>0.7768021053</v>
      </c>
      <c r="T213" s="8"/>
    </row>
    <row r="214" ht="15.75" customHeight="1">
      <c r="A214" s="23" t="s">
        <v>340</v>
      </c>
      <c r="B214" s="23" t="s">
        <v>341</v>
      </c>
      <c r="C214" s="23" t="s">
        <v>43</v>
      </c>
      <c r="D214" s="24">
        <v>1.0</v>
      </c>
      <c r="E214" s="24">
        <v>2700.0</v>
      </c>
      <c r="F214" s="24">
        <f t="shared" si="1"/>
        <v>0.973</v>
      </c>
      <c r="G214" s="6">
        <f t="shared" si="2"/>
        <v>31525.2</v>
      </c>
      <c r="H214" s="24">
        <v>236.0</v>
      </c>
      <c r="I214" s="24">
        <v>0.5671</v>
      </c>
      <c r="J214" s="24">
        <v>110.0</v>
      </c>
      <c r="K214" s="24">
        <v>515.0</v>
      </c>
      <c r="L214" s="1">
        <f t="shared" si="3"/>
        <v>405</v>
      </c>
      <c r="M214" s="1">
        <f t="shared" si="4"/>
        <v>126</v>
      </c>
      <c r="N214" s="1">
        <f t="shared" si="5"/>
        <v>0.3488888889</v>
      </c>
      <c r="O214" s="24">
        <v>0.5671</v>
      </c>
      <c r="P214" s="25">
        <v>100.0</v>
      </c>
      <c r="Q214" s="26">
        <f t="shared" si="6"/>
        <v>0.08024691358</v>
      </c>
      <c r="R214" s="1">
        <f t="shared" si="7"/>
        <v>0.7874444444</v>
      </c>
      <c r="T214" s="8"/>
    </row>
    <row r="215" ht="15.75" customHeight="1">
      <c r="A215" s="23" t="s">
        <v>342</v>
      </c>
      <c r="B215" s="23" t="s">
        <v>322</v>
      </c>
      <c r="C215" s="23" t="s">
        <v>52</v>
      </c>
      <c r="D215" s="24">
        <v>2.0</v>
      </c>
      <c r="E215" s="24">
        <v>1100.0</v>
      </c>
      <c r="F215" s="24">
        <f t="shared" si="1"/>
        <v>0.973</v>
      </c>
      <c r="G215" s="6">
        <f t="shared" si="2"/>
        <v>12843.6</v>
      </c>
      <c r="H215" s="24">
        <v>188.0</v>
      </c>
      <c r="I215" s="24">
        <v>0.6192</v>
      </c>
      <c r="J215" s="24">
        <v>136.0</v>
      </c>
      <c r="K215" s="24">
        <v>335.0</v>
      </c>
      <c r="L215" s="1">
        <f t="shared" si="3"/>
        <v>199</v>
      </c>
      <c r="M215" s="1">
        <f t="shared" si="4"/>
        <v>52</v>
      </c>
      <c r="N215" s="1">
        <f t="shared" si="5"/>
        <v>0.3090452261</v>
      </c>
      <c r="O215" s="24">
        <v>0.6192</v>
      </c>
      <c r="P215" s="25">
        <v>100.0</v>
      </c>
      <c r="Q215" s="26">
        <f t="shared" si="6"/>
        <v>-0.04472361809</v>
      </c>
      <c r="R215" s="1">
        <f t="shared" si="7"/>
        <v>0.8864211055</v>
      </c>
      <c r="T215" s="8"/>
    </row>
    <row r="216" ht="15.75" customHeight="1">
      <c r="A216" s="23" t="s">
        <v>343</v>
      </c>
      <c r="B216" s="23" t="s">
        <v>341</v>
      </c>
      <c r="C216" s="23" t="s">
        <v>43</v>
      </c>
      <c r="D216" s="24">
        <v>2.0</v>
      </c>
      <c r="E216" s="24">
        <v>3000.0</v>
      </c>
      <c r="F216" s="24">
        <f t="shared" si="1"/>
        <v>0.973</v>
      </c>
      <c r="G216" s="6">
        <f t="shared" si="2"/>
        <v>35028</v>
      </c>
      <c r="H216" s="24">
        <v>329.0</v>
      </c>
      <c r="I216" s="24">
        <v>0.7041</v>
      </c>
      <c r="J216" s="24">
        <v>270.0</v>
      </c>
      <c r="K216" s="24">
        <v>544.0</v>
      </c>
      <c r="L216" s="1">
        <f t="shared" si="3"/>
        <v>274</v>
      </c>
      <c r="M216" s="1">
        <f t="shared" si="4"/>
        <v>59</v>
      </c>
      <c r="N216" s="1">
        <f t="shared" si="5"/>
        <v>0.2722627737</v>
      </c>
      <c r="O216" s="24">
        <v>0.7041</v>
      </c>
      <c r="P216" s="25">
        <v>100.0</v>
      </c>
      <c r="Q216" s="26">
        <f t="shared" si="6"/>
        <v>-0.396350365</v>
      </c>
      <c r="R216" s="1">
        <f t="shared" si="7"/>
        <v>1.164909489</v>
      </c>
      <c r="T216" s="8"/>
    </row>
    <row r="217" ht="15.75" customHeight="1">
      <c r="A217" s="23" t="s">
        <v>344</v>
      </c>
      <c r="B217" s="23" t="s">
        <v>341</v>
      </c>
      <c r="C217" s="23" t="s">
        <v>52</v>
      </c>
      <c r="D217" s="24">
        <v>1.0</v>
      </c>
      <c r="E217" s="24">
        <v>4500.0</v>
      </c>
      <c r="F217" s="24">
        <f t="shared" si="1"/>
        <v>0.973</v>
      </c>
      <c r="G217" s="6">
        <f t="shared" si="2"/>
        <v>52542</v>
      </c>
      <c r="H217" s="24">
        <v>549.0</v>
      </c>
      <c r="I217" s="24">
        <v>0.4438</v>
      </c>
      <c r="J217" s="24">
        <v>231.0</v>
      </c>
      <c r="K217" s="24">
        <v>1027.0</v>
      </c>
      <c r="L217" s="1">
        <f t="shared" si="3"/>
        <v>796</v>
      </c>
      <c r="M217" s="1">
        <f t="shared" si="4"/>
        <v>318</v>
      </c>
      <c r="N217" s="1">
        <f t="shared" si="5"/>
        <v>0.4195979899</v>
      </c>
      <c r="O217" s="24">
        <v>0.4438</v>
      </c>
      <c r="P217" s="25">
        <v>100.0</v>
      </c>
      <c r="Q217" s="26">
        <f t="shared" si="6"/>
        <v>-0.03165829146</v>
      </c>
      <c r="R217" s="1">
        <f t="shared" si="7"/>
        <v>0.8760733668</v>
      </c>
      <c r="T217" s="8"/>
    </row>
    <row r="218" ht="15.75" customHeight="1">
      <c r="A218" s="23" t="s">
        <v>345</v>
      </c>
      <c r="B218" s="23" t="s">
        <v>341</v>
      </c>
      <c r="C218" s="23" t="s">
        <v>52</v>
      </c>
      <c r="D218" s="24">
        <v>2.0</v>
      </c>
      <c r="E218" s="24">
        <v>4900.0</v>
      </c>
      <c r="F218" s="24">
        <f t="shared" si="1"/>
        <v>0.973</v>
      </c>
      <c r="G218" s="6">
        <f t="shared" si="2"/>
        <v>57212.4</v>
      </c>
      <c r="H218" s="24">
        <v>652.0</v>
      </c>
      <c r="I218" s="24">
        <v>0.4466</v>
      </c>
      <c r="J218" s="24">
        <v>379.0</v>
      </c>
      <c r="K218" s="24">
        <v>969.0</v>
      </c>
      <c r="L218" s="1">
        <f t="shared" si="3"/>
        <v>590</v>
      </c>
      <c r="M218" s="1">
        <f t="shared" si="4"/>
        <v>273</v>
      </c>
      <c r="N218" s="1">
        <f t="shared" si="5"/>
        <v>0.4701694915</v>
      </c>
      <c r="O218" s="24">
        <v>0.4466</v>
      </c>
      <c r="P218" s="25">
        <v>100.0</v>
      </c>
      <c r="Q218" s="26">
        <f t="shared" si="6"/>
        <v>-0.2783050847</v>
      </c>
      <c r="R218" s="1">
        <f t="shared" si="7"/>
        <v>1.071417627</v>
      </c>
      <c r="T218" s="8"/>
    </row>
    <row r="219" ht="15.75" customHeight="1">
      <c r="A219" s="23" t="s">
        <v>346</v>
      </c>
      <c r="B219" s="23" t="s">
        <v>347</v>
      </c>
      <c r="C219" s="23" t="s">
        <v>43</v>
      </c>
      <c r="D219" s="24">
        <v>2.0</v>
      </c>
      <c r="E219" s="24">
        <v>3300.0</v>
      </c>
      <c r="F219" s="24">
        <f t="shared" si="1"/>
        <v>0.973</v>
      </c>
      <c r="G219" s="6">
        <f t="shared" si="2"/>
        <v>38530.8</v>
      </c>
      <c r="H219" s="24">
        <v>378.0</v>
      </c>
      <c r="I219" s="24">
        <v>0.4219</v>
      </c>
      <c r="J219" s="24">
        <v>264.0</v>
      </c>
      <c r="K219" s="24">
        <v>532.0</v>
      </c>
      <c r="L219" s="1">
        <f t="shared" si="3"/>
        <v>268</v>
      </c>
      <c r="M219" s="1">
        <f t="shared" si="4"/>
        <v>114</v>
      </c>
      <c r="N219" s="1">
        <f t="shared" si="5"/>
        <v>0.4402985075</v>
      </c>
      <c r="O219" s="24">
        <v>0.4219</v>
      </c>
      <c r="P219" s="25">
        <v>100.0</v>
      </c>
      <c r="Q219" s="26">
        <f t="shared" si="6"/>
        <v>-0.3895522388</v>
      </c>
      <c r="R219" s="1">
        <f t="shared" si="7"/>
        <v>1.159525373</v>
      </c>
      <c r="T219" s="8"/>
    </row>
    <row r="220" ht="15.75" customHeight="1">
      <c r="A220" s="23" t="s">
        <v>348</v>
      </c>
      <c r="B220" s="23" t="s">
        <v>347</v>
      </c>
      <c r="C220" s="23" t="s">
        <v>52</v>
      </c>
      <c r="D220" s="24">
        <v>1.0</v>
      </c>
      <c r="E220" s="24">
        <v>4500.0</v>
      </c>
      <c r="F220" s="24">
        <f t="shared" si="1"/>
        <v>0.973</v>
      </c>
      <c r="G220" s="6">
        <f t="shared" si="2"/>
        <v>52542</v>
      </c>
      <c r="H220" s="24">
        <v>255.0</v>
      </c>
      <c r="I220" s="24">
        <v>0.5918</v>
      </c>
      <c r="J220" s="24">
        <v>151.0</v>
      </c>
      <c r="K220" s="24">
        <v>673.0</v>
      </c>
      <c r="L220" s="1">
        <f t="shared" si="3"/>
        <v>522</v>
      </c>
      <c r="M220" s="1">
        <f t="shared" si="4"/>
        <v>104</v>
      </c>
      <c r="N220" s="1">
        <f t="shared" si="5"/>
        <v>0.2593869732</v>
      </c>
      <c r="O220" s="24">
        <v>0.5918</v>
      </c>
      <c r="P220" s="25">
        <v>100.0</v>
      </c>
      <c r="Q220" s="26">
        <f t="shared" si="6"/>
        <v>0.02183908046</v>
      </c>
      <c r="R220" s="1">
        <f t="shared" si="7"/>
        <v>0.8337034483</v>
      </c>
      <c r="T220" s="8"/>
    </row>
    <row r="221" ht="15.75" customHeight="1">
      <c r="A221" s="23" t="s">
        <v>349</v>
      </c>
      <c r="B221" s="23" t="s">
        <v>347</v>
      </c>
      <c r="C221" s="23" t="s">
        <v>52</v>
      </c>
      <c r="D221" s="24">
        <v>2.0</v>
      </c>
      <c r="E221" s="24">
        <v>4200.0</v>
      </c>
      <c r="F221" s="24">
        <f t="shared" si="1"/>
        <v>0.973</v>
      </c>
      <c r="G221" s="6">
        <f t="shared" si="2"/>
        <v>49039.2</v>
      </c>
      <c r="H221" s="24">
        <v>441.0</v>
      </c>
      <c r="I221" s="24">
        <v>0.5726</v>
      </c>
      <c r="J221" s="24">
        <v>278.0</v>
      </c>
      <c r="K221" s="24">
        <v>711.0</v>
      </c>
      <c r="L221" s="1">
        <f t="shared" si="3"/>
        <v>433</v>
      </c>
      <c r="M221" s="1">
        <f t="shared" si="4"/>
        <v>163</v>
      </c>
      <c r="N221" s="1">
        <f t="shared" si="5"/>
        <v>0.4011547344</v>
      </c>
      <c r="O221" s="24">
        <v>0.5726</v>
      </c>
      <c r="P221" s="25">
        <v>100.0</v>
      </c>
      <c r="Q221" s="26">
        <f t="shared" si="6"/>
        <v>-0.2288683603</v>
      </c>
      <c r="R221" s="1">
        <f t="shared" si="7"/>
        <v>1.032263741</v>
      </c>
      <c r="T221" s="8"/>
    </row>
    <row r="222" ht="15.75" customHeight="1">
      <c r="A222" s="23" t="s">
        <v>350</v>
      </c>
      <c r="B222" s="23" t="s">
        <v>347</v>
      </c>
      <c r="C222" s="23" t="s">
        <v>43</v>
      </c>
      <c r="D222" s="24">
        <v>1.0</v>
      </c>
      <c r="E222" s="24">
        <v>2500.0</v>
      </c>
      <c r="F222" s="24">
        <f t="shared" si="1"/>
        <v>0.973</v>
      </c>
      <c r="G222" s="6">
        <f t="shared" si="2"/>
        <v>29190</v>
      </c>
      <c r="H222" s="24">
        <v>356.0</v>
      </c>
      <c r="I222" s="24">
        <v>0.4247</v>
      </c>
      <c r="J222" s="24">
        <v>98.0</v>
      </c>
      <c r="K222" s="24">
        <v>460.0</v>
      </c>
      <c r="L222" s="1">
        <f t="shared" si="3"/>
        <v>362</v>
      </c>
      <c r="M222" s="1">
        <f t="shared" si="4"/>
        <v>258</v>
      </c>
      <c r="N222" s="1">
        <f t="shared" si="5"/>
        <v>0.6701657459</v>
      </c>
      <c r="O222" s="24">
        <v>0.4247</v>
      </c>
      <c r="P222" s="25">
        <v>100.0</v>
      </c>
      <c r="Q222" s="26">
        <f t="shared" si="6"/>
        <v>0.1044198895</v>
      </c>
      <c r="R222" s="1">
        <f t="shared" si="7"/>
        <v>0.7682994475</v>
      </c>
      <c r="T222" s="8"/>
    </row>
    <row r="223" ht="15.75" customHeight="1">
      <c r="A223" s="23" t="s">
        <v>351</v>
      </c>
      <c r="B223" s="23" t="s">
        <v>352</v>
      </c>
      <c r="C223" s="23" t="s">
        <v>43</v>
      </c>
      <c r="D223" s="24">
        <v>1.0</v>
      </c>
      <c r="E223" s="24">
        <v>2500.0</v>
      </c>
      <c r="F223" s="24">
        <f t="shared" si="1"/>
        <v>0.973</v>
      </c>
      <c r="G223" s="6">
        <f t="shared" si="2"/>
        <v>29190</v>
      </c>
      <c r="H223" s="24">
        <v>437.0</v>
      </c>
      <c r="I223" s="24">
        <v>0.0795</v>
      </c>
      <c r="J223" s="24">
        <v>108.0</v>
      </c>
      <c r="K223" s="24">
        <v>507.0</v>
      </c>
      <c r="L223" s="1">
        <f t="shared" si="3"/>
        <v>399</v>
      </c>
      <c r="M223" s="1">
        <f t="shared" si="4"/>
        <v>329</v>
      </c>
      <c r="N223" s="1">
        <f t="shared" si="5"/>
        <v>0.7596491228</v>
      </c>
      <c r="O223" s="24">
        <v>0.0795</v>
      </c>
      <c r="P223" s="25">
        <v>100.0</v>
      </c>
      <c r="Q223" s="26">
        <f t="shared" si="6"/>
        <v>0.08395989975</v>
      </c>
      <c r="R223" s="1">
        <f t="shared" si="7"/>
        <v>0.7845037594</v>
      </c>
      <c r="T223" s="8"/>
    </row>
    <row r="224" ht="15.75" customHeight="1">
      <c r="A224" s="23" t="s">
        <v>353</v>
      </c>
      <c r="B224" s="23" t="s">
        <v>352</v>
      </c>
      <c r="C224" s="23" t="s">
        <v>43</v>
      </c>
      <c r="D224" s="24">
        <v>2.0</v>
      </c>
      <c r="E224" s="24">
        <v>3300.0</v>
      </c>
      <c r="F224" s="24">
        <f t="shared" si="1"/>
        <v>0.973</v>
      </c>
      <c r="G224" s="6">
        <f t="shared" si="2"/>
        <v>38530.8</v>
      </c>
      <c r="H224" s="24">
        <v>461.0</v>
      </c>
      <c r="I224" s="24">
        <v>0.3178</v>
      </c>
      <c r="J224" s="24">
        <v>270.0</v>
      </c>
      <c r="K224" s="24">
        <v>543.0</v>
      </c>
      <c r="L224" s="1">
        <f t="shared" si="3"/>
        <v>273</v>
      </c>
      <c r="M224" s="1">
        <f t="shared" si="4"/>
        <v>191</v>
      </c>
      <c r="N224" s="1">
        <f t="shared" si="5"/>
        <v>0.6597069597</v>
      </c>
      <c r="O224" s="24">
        <v>0.3178</v>
      </c>
      <c r="P224" s="25">
        <v>100.0</v>
      </c>
      <c r="Q224" s="26">
        <f t="shared" si="6"/>
        <v>-0.3981684982</v>
      </c>
      <c r="R224" s="1">
        <f t="shared" si="7"/>
        <v>1.166349451</v>
      </c>
      <c r="T224" s="8"/>
    </row>
    <row r="225" ht="15.75" customHeight="1">
      <c r="A225" s="23" t="s">
        <v>354</v>
      </c>
      <c r="B225" s="23" t="s">
        <v>352</v>
      </c>
      <c r="C225" s="23" t="s">
        <v>52</v>
      </c>
      <c r="D225" s="24">
        <v>1.0</v>
      </c>
      <c r="E225" s="24">
        <v>4500.0</v>
      </c>
      <c r="F225" s="24">
        <f t="shared" si="1"/>
        <v>0.973</v>
      </c>
      <c r="G225" s="6">
        <f t="shared" si="2"/>
        <v>52542</v>
      </c>
      <c r="H225" s="24">
        <v>669.0</v>
      </c>
      <c r="I225" s="24">
        <v>0.3123</v>
      </c>
      <c r="J225" s="24">
        <v>186.0</v>
      </c>
      <c r="K225" s="24">
        <v>829.0</v>
      </c>
      <c r="L225" s="1">
        <f t="shared" si="3"/>
        <v>643</v>
      </c>
      <c r="M225" s="1">
        <f t="shared" si="4"/>
        <v>483</v>
      </c>
      <c r="N225" s="1">
        <f t="shared" si="5"/>
        <v>0.700933126</v>
      </c>
      <c r="O225" s="24">
        <v>0.3123</v>
      </c>
      <c r="P225" s="25">
        <v>100.0</v>
      </c>
      <c r="Q225" s="26">
        <f t="shared" si="6"/>
        <v>-0.00699844479</v>
      </c>
      <c r="R225" s="1">
        <f t="shared" si="7"/>
        <v>0.8565427683</v>
      </c>
      <c r="T225" s="8"/>
    </row>
    <row r="226" ht="15.75" customHeight="1">
      <c r="A226" s="23" t="s">
        <v>355</v>
      </c>
      <c r="B226" s="23" t="s">
        <v>322</v>
      </c>
      <c r="C226" s="23" t="s">
        <v>43</v>
      </c>
      <c r="D226" s="24">
        <v>1.0</v>
      </c>
      <c r="E226" s="24">
        <v>500.0</v>
      </c>
      <c r="F226" s="24">
        <f t="shared" si="1"/>
        <v>0.973</v>
      </c>
      <c r="G226" s="6">
        <f t="shared" si="2"/>
        <v>5838</v>
      </c>
      <c r="H226" s="24">
        <v>121.0</v>
      </c>
      <c r="I226" s="24">
        <v>0.3973</v>
      </c>
      <c r="J226" s="24">
        <v>50.0</v>
      </c>
      <c r="K226" s="24">
        <v>174.0</v>
      </c>
      <c r="L226" s="1">
        <f t="shared" si="3"/>
        <v>124</v>
      </c>
      <c r="M226" s="1">
        <f t="shared" si="4"/>
        <v>71</v>
      </c>
      <c r="N226" s="1">
        <f t="shared" si="5"/>
        <v>0.5580645161</v>
      </c>
      <c r="O226" s="24">
        <v>0.3973</v>
      </c>
      <c r="P226" s="25">
        <v>100.0</v>
      </c>
      <c r="Q226" s="26">
        <f t="shared" si="6"/>
        <v>0.4225806452</v>
      </c>
      <c r="R226" s="1">
        <f t="shared" si="7"/>
        <v>0.516316129</v>
      </c>
      <c r="T226" s="8"/>
    </row>
    <row r="227" ht="15.75" customHeight="1">
      <c r="A227" s="23" t="s">
        <v>356</v>
      </c>
      <c r="B227" s="23" t="s">
        <v>352</v>
      </c>
      <c r="C227" s="23" t="s">
        <v>52</v>
      </c>
      <c r="D227" s="24">
        <v>2.0</v>
      </c>
      <c r="E227" s="24">
        <v>4200.0</v>
      </c>
      <c r="F227" s="24">
        <f t="shared" si="1"/>
        <v>0.973</v>
      </c>
      <c r="G227" s="6">
        <f t="shared" si="2"/>
        <v>49039.2</v>
      </c>
      <c r="H227" s="24">
        <v>437.0</v>
      </c>
      <c r="I227" s="24">
        <v>0.611</v>
      </c>
      <c r="J227" s="24">
        <v>319.0</v>
      </c>
      <c r="K227" s="24">
        <v>815.0</v>
      </c>
      <c r="L227" s="1">
        <f t="shared" si="3"/>
        <v>496</v>
      </c>
      <c r="M227" s="1">
        <f t="shared" si="4"/>
        <v>118</v>
      </c>
      <c r="N227" s="1">
        <f t="shared" si="5"/>
        <v>0.2903225806</v>
      </c>
      <c r="O227" s="24">
        <v>0.611</v>
      </c>
      <c r="P227" s="25">
        <v>100.0</v>
      </c>
      <c r="Q227" s="26">
        <f t="shared" si="6"/>
        <v>-0.2532258065</v>
      </c>
      <c r="R227" s="1">
        <f t="shared" si="7"/>
        <v>1.051554839</v>
      </c>
      <c r="T227" s="8"/>
    </row>
    <row r="228" ht="15.75" customHeight="1">
      <c r="A228" s="23" t="s">
        <v>357</v>
      </c>
      <c r="B228" s="23" t="s">
        <v>358</v>
      </c>
      <c r="C228" s="23" t="s">
        <v>43</v>
      </c>
      <c r="D228" s="24">
        <v>2.0</v>
      </c>
      <c r="E228" s="24">
        <v>3600.0</v>
      </c>
      <c r="F228" s="24">
        <f t="shared" si="1"/>
        <v>0.973</v>
      </c>
      <c r="G228" s="6">
        <f t="shared" si="2"/>
        <v>42033.6</v>
      </c>
      <c r="H228" s="24">
        <v>663.0</v>
      </c>
      <c r="I228" s="24">
        <v>0.2329</v>
      </c>
      <c r="J228" s="24">
        <v>332.0</v>
      </c>
      <c r="K228" s="24">
        <v>805.0</v>
      </c>
      <c r="L228" s="1">
        <f t="shared" si="3"/>
        <v>473</v>
      </c>
      <c r="M228" s="1">
        <f t="shared" si="4"/>
        <v>331</v>
      </c>
      <c r="N228" s="1">
        <f t="shared" si="5"/>
        <v>0.6598308668</v>
      </c>
      <c r="O228" s="24">
        <v>0.2329</v>
      </c>
      <c r="P228" s="25">
        <v>100.0</v>
      </c>
      <c r="Q228" s="26">
        <f t="shared" si="6"/>
        <v>-0.2923890063</v>
      </c>
      <c r="R228" s="1">
        <f t="shared" si="7"/>
        <v>1.082572093</v>
      </c>
      <c r="T228" s="8"/>
    </row>
    <row r="229" ht="15.75" customHeight="1">
      <c r="A229" s="23" t="s">
        <v>359</v>
      </c>
      <c r="B229" s="23" t="s">
        <v>358</v>
      </c>
      <c r="C229" s="23" t="s">
        <v>52</v>
      </c>
      <c r="D229" s="24">
        <v>1.0</v>
      </c>
      <c r="E229" s="24">
        <v>4000.0</v>
      </c>
      <c r="F229" s="24">
        <f t="shared" si="1"/>
        <v>0.973</v>
      </c>
      <c r="G229" s="6">
        <f t="shared" si="2"/>
        <v>46704</v>
      </c>
      <c r="H229" s="24">
        <v>337.0</v>
      </c>
      <c r="I229" s="24">
        <v>0.5068</v>
      </c>
      <c r="J229" s="24">
        <v>179.0</v>
      </c>
      <c r="K229" s="24">
        <v>629.0</v>
      </c>
      <c r="L229" s="1">
        <f t="shared" si="3"/>
        <v>450</v>
      </c>
      <c r="M229" s="1">
        <f t="shared" si="4"/>
        <v>158</v>
      </c>
      <c r="N229" s="1">
        <f t="shared" si="5"/>
        <v>0.3808888889</v>
      </c>
      <c r="O229" s="24">
        <v>0.5068</v>
      </c>
      <c r="P229" s="25">
        <v>100.0</v>
      </c>
      <c r="Q229" s="26">
        <f t="shared" si="6"/>
        <v>-0.04044444444</v>
      </c>
      <c r="R229" s="1">
        <f t="shared" si="7"/>
        <v>0.883032</v>
      </c>
      <c r="T229" s="8"/>
    </row>
    <row r="230" ht="15.75" customHeight="1">
      <c r="A230" s="23" t="s">
        <v>360</v>
      </c>
      <c r="B230" s="23" t="s">
        <v>358</v>
      </c>
      <c r="C230" s="23" t="s">
        <v>52</v>
      </c>
      <c r="D230" s="24">
        <v>2.0</v>
      </c>
      <c r="E230" s="24">
        <v>5500.0</v>
      </c>
      <c r="F230" s="24">
        <f t="shared" si="1"/>
        <v>0.973</v>
      </c>
      <c r="G230" s="6">
        <f t="shared" si="2"/>
        <v>64218</v>
      </c>
      <c r="H230" s="24">
        <v>447.0</v>
      </c>
      <c r="I230" s="24">
        <v>0.6164</v>
      </c>
      <c r="J230" s="24">
        <v>227.0</v>
      </c>
      <c r="K230" s="24">
        <v>813.0</v>
      </c>
      <c r="L230" s="1">
        <f t="shared" si="3"/>
        <v>586</v>
      </c>
      <c r="M230" s="1">
        <f t="shared" si="4"/>
        <v>220</v>
      </c>
      <c r="N230" s="1">
        <f t="shared" si="5"/>
        <v>0.4003412969</v>
      </c>
      <c r="O230" s="24">
        <v>0.6164</v>
      </c>
      <c r="P230" s="25">
        <v>100.0</v>
      </c>
      <c r="Q230" s="26">
        <f t="shared" si="6"/>
        <v>-0.07337883959</v>
      </c>
      <c r="R230" s="1">
        <f t="shared" si="7"/>
        <v>0.909116041</v>
      </c>
      <c r="T230" s="8"/>
    </row>
    <row r="231" ht="15.75" customHeight="1">
      <c r="A231" s="23" t="s">
        <v>361</v>
      </c>
      <c r="B231" s="23" t="s">
        <v>358</v>
      </c>
      <c r="C231" s="23" t="s">
        <v>43</v>
      </c>
      <c r="D231" s="24">
        <v>1.0</v>
      </c>
      <c r="E231" s="24">
        <v>3000.0</v>
      </c>
      <c r="F231" s="24">
        <f t="shared" si="1"/>
        <v>0.973</v>
      </c>
      <c r="G231" s="6">
        <f t="shared" si="2"/>
        <v>35028</v>
      </c>
      <c r="H231" s="24">
        <v>610.0</v>
      </c>
      <c r="I231" s="24">
        <v>0.1014</v>
      </c>
      <c r="J231" s="24">
        <v>115.0</v>
      </c>
      <c r="K231" s="24">
        <v>650.0</v>
      </c>
      <c r="L231" s="1">
        <f t="shared" si="3"/>
        <v>535</v>
      </c>
      <c r="M231" s="1">
        <f t="shared" si="4"/>
        <v>495</v>
      </c>
      <c r="N231" s="1">
        <f t="shared" si="5"/>
        <v>0.8401869159</v>
      </c>
      <c r="O231" s="24">
        <v>0.1014</v>
      </c>
      <c r="P231" s="25">
        <v>100.0</v>
      </c>
      <c r="Q231" s="26">
        <f t="shared" si="6"/>
        <v>0.07757009346</v>
      </c>
      <c r="R231" s="1">
        <f t="shared" si="7"/>
        <v>0.789564486</v>
      </c>
      <c r="T231" s="8"/>
    </row>
    <row r="232" ht="15.75" customHeight="1">
      <c r="A232" s="23" t="s">
        <v>362</v>
      </c>
      <c r="B232" s="23" t="s">
        <v>363</v>
      </c>
      <c r="C232" s="23" t="s">
        <v>43</v>
      </c>
      <c r="D232" s="24">
        <v>2.0</v>
      </c>
      <c r="E232" s="24">
        <v>4000.0</v>
      </c>
      <c r="F232" s="24">
        <f t="shared" si="1"/>
        <v>0.973</v>
      </c>
      <c r="G232" s="6">
        <f t="shared" si="2"/>
        <v>46704</v>
      </c>
      <c r="H232" s="24">
        <v>302.0</v>
      </c>
      <c r="I232" s="24">
        <v>0.3151</v>
      </c>
      <c r="J232" s="24">
        <v>220.0</v>
      </c>
      <c r="K232" s="24">
        <v>534.0</v>
      </c>
      <c r="L232" s="1">
        <f t="shared" si="3"/>
        <v>314</v>
      </c>
      <c r="M232" s="1">
        <f t="shared" si="4"/>
        <v>82</v>
      </c>
      <c r="N232" s="1">
        <f t="shared" si="5"/>
        <v>0.3089171975</v>
      </c>
      <c r="O232" s="24">
        <v>0.3151</v>
      </c>
      <c r="P232" s="25">
        <v>100.0</v>
      </c>
      <c r="Q232" s="26">
        <f t="shared" si="6"/>
        <v>-0.2057324841</v>
      </c>
      <c r="R232" s="1">
        <f t="shared" si="7"/>
        <v>1.013940127</v>
      </c>
      <c r="T232" s="8"/>
    </row>
    <row r="233" ht="15.75" customHeight="1">
      <c r="A233" s="23" t="s">
        <v>364</v>
      </c>
      <c r="B233" s="23" t="s">
        <v>363</v>
      </c>
      <c r="C233" s="23" t="s">
        <v>52</v>
      </c>
      <c r="D233" s="24">
        <v>1.0</v>
      </c>
      <c r="E233" s="24">
        <v>4000.0</v>
      </c>
      <c r="F233" s="24">
        <f t="shared" si="1"/>
        <v>0.973</v>
      </c>
      <c r="G233" s="6">
        <f t="shared" si="2"/>
        <v>46704</v>
      </c>
      <c r="H233" s="24">
        <v>213.0</v>
      </c>
      <c r="I233" s="24">
        <v>0.6521</v>
      </c>
      <c r="J233" s="24">
        <v>128.0</v>
      </c>
      <c r="K233" s="24">
        <v>450.0</v>
      </c>
      <c r="L233" s="1">
        <f t="shared" si="3"/>
        <v>322</v>
      </c>
      <c r="M233" s="1">
        <f t="shared" si="4"/>
        <v>85</v>
      </c>
      <c r="N233" s="1">
        <f t="shared" si="5"/>
        <v>0.3111801242</v>
      </c>
      <c r="O233" s="24">
        <v>0.6521</v>
      </c>
      <c r="P233" s="25">
        <v>100.0</v>
      </c>
      <c r="Q233" s="26">
        <f t="shared" si="6"/>
        <v>0.03043478261</v>
      </c>
      <c r="R233" s="1">
        <f t="shared" si="7"/>
        <v>0.8268956522</v>
      </c>
      <c r="T233" s="8"/>
    </row>
    <row r="234" ht="15.75" customHeight="1">
      <c r="A234" s="23" t="s">
        <v>365</v>
      </c>
      <c r="B234" s="23" t="s">
        <v>363</v>
      </c>
      <c r="C234" s="23" t="s">
        <v>52</v>
      </c>
      <c r="D234" s="24">
        <v>2.0</v>
      </c>
      <c r="E234" s="24">
        <v>5000.0</v>
      </c>
      <c r="F234" s="24">
        <f t="shared" si="1"/>
        <v>0.973</v>
      </c>
      <c r="G234" s="6">
        <f t="shared" si="2"/>
        <v>58380</v>
      </c>
      <c r="H234" s="24">
        <v>364.0</v>
      </c>
      <c r="I234" s="24">
        <v>0.5123</v>
      </c>
      <c r="J234" s="24">
        <v>152.0</v>
      </c>
      <c r="K234" s="24">
        <v>546.0</v>
      </c>
      <c r="L234" s="1">
        <f t="shared" si="3"/>
        <v>394</v>
      </c>
      <c r="M234" s="1">
        <f t="shared" si="4"/>
        <v>212</v>
      </c>
      <c r="N234" s="1">
        <f t="shared" si="5"/>
        <v>0.5304568528</v>
      </c>
      <c r="O234" s="24">
        <v>0.5123</v>
      </c>
      <c r="P234" s="25">
        <v>100.0</v>
      </c>
      <c r="Q234" s="26">
        <f t="shared" si="6"/>
        <v>-0.005583756345</v>
      </c>
      <c r="R234" s="1">
        <f t="shared" si="7"/>
        <v>0.855422335</v>
      </c>
      <c r="T234" s="8"/>
    </row>
    <row r="235" ht="15.75" customHeight="1">
      <c r="A235" s="23" t="s">
        <v>366</v>
      </c>
      <c r="B235" s="23" t="s">
        <v>363</v>
      </c>
      <c r="C235" s="23" t="s">
        <v>43</v>
      </c>
      <c r="D235" s="24">
        <v>1.0</v>
      </c>
      <c r="E235" s="24">
        <v>3200.0</v>
      </c>
      <c r="F235" s="24">
        <f t="shared" si="1"/>
        <v>0.973</v>
      </c>
      <c r="G235" s="6">
        <f t="shared" si="2"/>
        <v>37363.2</v>
      </c>
      <c r="H235" s="24">
        <v>251.0</v>
      </c>
      <c r="I235" s="24">
        <v>0.6274</v>
      </c>
      <c r="J235" s="24">
        <v>94.0</v>
      </c>
      <c r="K235" s="24">
        <v>528.0</v>
      </c>
      <c r="L235" s="1">
        <f t="shared" si="3"/>
        <v>434</v>
      </c>
      <c r="M235" s="1">
        <f t="shared" si="4"/>
        <v>157</v>
      </c>
      <c r="N235" s="1">
        <f t="shared" si="5"/>
        <v>0.3894009217</v>
      </c>
      <c r="O235" s="24">
        <v>0.6274</v>
      </c>
      <c r="P235" s="25">
        <v>100.0</v>
      </c>
      <c r="Q235" s="26">
        <f t="shared" si="6"/>
        <v>0.1110599078</v>
      </c>
      <c r="R235" s="1">
        <f t="shared" si="7"/>
        <v>0.763040553</v>
      </c>
      <c r="T235" s="8"/>
    </row>
    <row r="236" ht="15.75" customHeight="1">
      <c r="A236" s="23" t="s">
        <v>367</v>
      </c>
      <c r="B236" s="23" t="s">
        <v>368</v>
      </c>
      <c r="C236" s="23" t="s">
        <v>43</v>
      </c>
      <c r="D236" s="24">
        <v>2.0</v>
      </c>
      <c r="E236" s="24">
        <v>3500.0</v>
      </c>
      <c r="F236" s="24">
        <f t="shared" si="1"/>
        <v>0.973</v>
      </c>
      <c r="G236" s="6">
        <f t="shared" si="2"/>
        <v>40866</v>
      </c>
      <c r="H236" s="24">
        <v>343.0</v>
      </c>
      <c r="I236" s="24">
        <v>0.3973</v>
      </c>
      <c r="J236" s="24">
        <v>194.0</v>
      </c>
      <c r="K236" s="24">
        <v>471.0</v>
      </c>
      <c r="L236" s="1">
        <f t="shared" si="3"/>
        <v>277</v>
      </c>
      <c r="M236" s="1">
        <f t="shared" si="4"/>
        <v>149</v>
      </c>
      <c r="N236" s="1">
        <f t="shared" si="5"/>
        <v>0.5303249097</v>
      </c>
      <c r="O236" s="24">
        <v>0.3973</v>
      </c>
      <c r="P236" s="25">
        <v>100.0</v>
      </c>
      <c r="Q236" s="26">
        <f t="shared" si="6"/>
        <v>-0.1714801444</v>
      </c>
      <c r="R236" s="1">
        <f t="shared" si="7"/>
        <v>0.9868122744</v>
      </c>
      <c r="T236" s="8"/>
    </row>
    <row r="237" ht="15.75" customHeight="1">
      <c r="A237" s="23" t="s">
        <v>369</v>
      </c>
      <c r="B237" s="23" t="s">
        <v>45</v>
      </c>
      <c r="C237" s="23" t="s">
        <v>43</v>
      </c>
      <c r="D237" s="24">
        <v>1.0</v>
      </c>
      <c r="E237" s="24">
        <v>965.0</v>
      </c>
      <c r="F237" s="24">
        <f t="shared" si="1"/>
        <v>0.973</v>
      </c>
      <c r="G237" s="6">
        <f t="shared" si="2"/>
        <v>11267.34</v>
      </c>
      <c r="H237" s="24">
        <v>125.0</v>
      </c>
      <c r="I237" s="24">
        <v>0.3753</v>
      </c>
      <c r="J237" s="24">
        <v>50.0</v>
      </c>
      <c r="K237" s="24">
        <v>174.0</v>
      </c>
      <c r="L237" s="1">
        <f t="shared" si="3"/>
        <v>124</v>
      </c>
      <c r="M237" s="1">
        <f t="shared" si="4"/>
        <v>75</v>
      </c>
      <c r="N237" s="1">
        <f t="shared" si="5"/>
        <v>0.5838709677</v>
      </c>
      <c r="O237" s="24">
        <v>0.3753</v>
      </c>
      <c r="P237" s="25">
        <v>100.0</v>
      </c>
      <c r="Q237" s="26">
        <f t="shared" si="6"/>
        <v>0.4225806452</v>
      </c>
      <c r="R237" s="1">
        <f t="shared" si="7"/>
        <v>0.516316129</v>
      </c>
      <c r="T237" s="8"/>
    </row>
    <row r="238" ht="15.75" customHeight="1">
      <c r="A238" s="23" t="s">
        <v>370</v>
      </c>
      <c r="B238" s="23" t="s">
        <v>368</v>
      </c>
      <c r="C238" s="23" t="s">
        <v>52</v>
      </c>
      <c r="D238" s="24">
        <v>1.0</v>
      </c>
      <c r="E238" s="24">
        <v>3200.0</v>
      </c>
      <c r="F238" s="24">
        <f t="shared" si="1"/>
        <v>0.973</v>
      </c>
      <c r="G238" s="6">
        <f t="shared" si="2"/>
        <v>37363.2</v>
      </c>
      <c r="H238" s="24">
        <v>251.0</v>
      </c>
      <c r="I238" s="24">
        <v>0.3342</v>
      </c>
      <c r="J238" s="24">
        <v>138.0</v>
      </c>
      <c r="K238" s="24">
        <v>485.0</v>
      </c>
      <c r="L238" s="1">
        <f t="shared" si="3"/>
        <v>347</v>
      </c>
      <c r="M238" s="1">
        <f t="shared" si="4"/>
        <v>113</v>
      </c>
      <c r="N238" s="1">
        <f t="shared" si="5"/>
        <v>0.360518732</v>
      </c>
      <c r="O238" s="24">
        <v>0.3342</v>
      </c>
      <c r="P238" s="25">
        <v>100.0</v>
      </c>
      <c r="Q238" s="26">
        <f t="shared" si="6"/>
        <v>0.01239193084</v>
      </c>
      <c r="R238" s="1">
        <f t="shared" si="7"/>
        <v>0.8411855908</v>
      </c>
      <c r="T238" s="8"/>
    </row>
    <row r="239" ht="15.75" customHeight="1">
      <c r="A239" s="23" t="s">
        <v>371</v>
      </c>
      <c r="B239" s="23" t="s">
        <v>368</v>
      </c>
      <c r="C239" s="23" t="s">
        <v>52</v>
      </c>
      <c r="D239" s="24">
        <v>2.0</v>
      </c>
      <c r="E239" s="24">
        <v>3500.0</v>
      </c>
      <c r="F239" s="24">
        <f t="shared" si="1"/>
        <v>0.973</v>
      </c>
      <c r="G239" s="6">
        <f t="shared" si="2"/>
        <v>40866</v>
      </c>
      <c r="H239" s="24">
        <v>404.0</v>
      </c>
      <c r="I239" s="24">
        <v>0.3616</v>
      </c>
      <c r="J239" s="24">
        <v>152.0</v>
      </c>
      <c r="K239" s="24">
        <v>547.0</v>
      </c>
      <c r="L239" s="1">
        <f t="shared" si="3"/>
        <v>395</v>
      </c>
      <c r="M239" s="1">
        <f t="shared" si="4"/>
        <v>252</v>
      </c>
      <c r="N239" s="1">
        <f t="shared" si="5"/>
        <v>0.6103797468</v>
      </c>
      <c r="O239" s="24">
        <v>0.3616</v>
      </c>
      <c r="P239" s="25">
        <v>100.0</v>
      </c>
      <c r="Q239" s="26">
        <f t="shared" si="6"/>
        <v>-0.005316455696</v>
      </c>
      <c r="R239" s="1">
        <f t="shared" si="7"/>
        <v>0.8552106329</v>
      </c>
      <c r="T239" s="8"/>
    </row>
    <row r="240" ht="15.75" customHeight="1">
      <c r="A240" s="23" t="s">
        <v>372</v>
      </c>
      <c r="B240" s="23" t="s">
        <v>368</v>
      </c>
      <c r="C240" s="23" t="s">
        <v>43</v>
      </c>
      <c r="D240" s="24">
        <v>1.0</v>
      </c>
      <c r="E240" s="24">
        <v>3000.0</v>
      </c>
      <c r="F240" s="24">
        <f t="shared" si="1"/>
        <v>0.973</v>
      </c>
      <c r="G240" s="6">
        <f t="shared" si="2"/>
        <v>35028</v>
      </c>
      <c r="H240" s="24">
        <v>161.0</v>
      </c>
      <c r="I240" s="24">
        <v>0.2658</v>
      </c>
      <c r="J240" s="24">
        <v>77.0</v>
      </c>
      <c r="K240" s="24">
        <v>432.0</v>
      </c>
      <c r="L240" s="1">
        <f t="shared" si="3"/>
        <v>355</v>
      </c>
      <c r="M240" s="1">
        <f t="shared" si="4"/>
        <v>84</v>
      </c>
      <c r="N240" s="1">
        <f t="shared" si="5"/>
        <v>0.2892957746</v>
      </c>
      <c r="O240" s="24">
        <v>0.2658</v>
      </c>
      <c r="P240" s="25">
        <v>100.0</v>
      </c>
      <c r="Q240" s="26">
        <f t="shared" si="6"/>
        <v>0.1518309859</v>
      </c>
      <c r="R240" s="1">
        <f t="shared" si="7"/>
        <v>0.7307498592</v>
      </c>
      <c r="T240" s="8"/>
    </row>
    <row r="241" ht="15.75" customHeight="1">
      <c r="A241" s="23" t="s">
        <v>373</v>
      </c>
      <c r="B241" s="23" t="s">
        <v>374</v>
      </c>
      <c r="C241" s="23" t="s">
        <v>43</v>
      </c>
      <c r="D241" s="24">
        <v>1.0</v>
      </c>
      <c r="E241" s="24">
        <v>2600.0</v>
      </c>
      <c r="F241" s="24">
        <f t="shared" si="1"/>
        <v>0.973</v>
      </c>
      <c r="G241" s="6">
        <f t="shared" si="2"/>
        <v>30357.6</v>
      </c>
      <c r="H241" s="24">
        <v>408.0</v>
      </c>
      <c r="I241" s="24">
        <v>0.3863</v>
      </c>
      <c r="J241" s="24">
        <v>100.0</v>
      </c>
      <c r="K241" s="24">
        <v>565.0</v>
      </c>
      <c r="L241" s="1">
        <f t="shared" si="3"/>
        <v>465</v>
      </c>
      <c r="M241" s="1">
        <f t="shared" si="4"/>
        <v>308</v>
      </c>
      <c r="N241" s="1">
        <f t="shared" si="5"/>
        <v>0.6298924731</v>
      </c>
      <c r="O241" s="24">
        <v>0.3863</v>
      </c>
      <c r="P241" s="25">
        <v>100.0</v>
      </c>
      <c r="Q241" s="26">
        <f t="shared" si="6"/>
        <v>0.1</v>
      </c>
      <c r="R241" s="1">
        <f t="shared" si="7"/>
        <v>0.7718</v>
      </c>
      <c r="T241" s="8"/>
    </row>
    <row r="242" ht="15.75" customHeight="1">
      <c r="A242" s="23" t="s">
        <v>375</v>
      </c>
      <c r="B242" s="23" t="s">
        <v>374</v>
      </c>
      <c r="C242" s="23" t="s">
        <v>43</v>
      </c>
      <c r="D242" s="24">
        <v>2.0</v>
      </c>
      <c r="E242" s="24">
        <v>4000.0</v>
      </c>
      <c r="F242" s="24">
        <f t="shared" si="1"/>
        <v>0.973</v>
      </c>
      <c r="G242" s="6">
        <f t="shared" si="2"/>
        <v>46704</v>
      </c>
      <c r="H242" s="24">
        <v>284.0</v>
      </c>
      <c r="I242" s="24">
        <v>0.3151</v>
      </c>
      <c r="J242" s="24">
        <v>204.0</v>
      </c>
      <c r="K242" s="24">
        <v>494.0</v>
      </c>
      <c r="L242" s="1">
        <f t="shared" si="3"/>
        <v>290</v>
      </c>
      <c r="M242" s="1">
        <f t="shared" si="4"/>
        <v>80</v>
      </c>
      <c r="N242" s="1">
        <f t="shared" si="5"/>
        <v>0.3206896552</v>
      </c>
      <c r="O242" s="24">
        <v>0.3151</v>
      </c>
      <c r="P242" s="25">
        <v>100.0</v>
      </c>
      <c r="Q242" s="26">
        <f t="shared" si="6"/>
        <v>-0.1868965517</v>
      </c>
      <c r="R242" s="1">
        <f t="shared" si="7"/>
        <v>0.999022069</v>
      </c>
      <c r="T242" s="8"/>
    </row>
    <row r="243" ht="15.75" customHeight="1">
      <c r="A243" s="23" t="s">
        <v>376</v>
      </c>
      <c r="B243" s="23" t="s">
        <v>374</v>
      </c>
      <c r="C243" s="23" t="s">
        <v>52</v>
      </c>
      <c r="D243" s="24">
        <v>1.0</v>
      </c>
      <c r="E243" s="24">
        <v>4000.0</v>
      </c>
      <c r="F243" s="24">
        <f t="shared" si="1"/>
        <v>0.973</v>
      </c>
      <c r="G243" s="6">
        <f t="shared" si="2"/>
        <v>46704</v>
      </c>
      <c r="H243" s="24">
        <v>443.0</v>
      </c>
      <c r="I243" s="24">
        <v>0.5562</v>
      </c>
      <c r="J243" s="24">
        <v>257.0</v>
      </c>
      <c r="K243" s="24">
        <v>903.0</v>
      </c>
      <c r="L243" s="1">
        <f t="shared" si="3"/>
        <v>646</v>
      </c>
      <c r="M243" s="1">
        <f t="shared" si="4"/>
        <v>186</v>
      </c>
      <c r="N243" s="1">
        <f t="shared" si="5"/>
        <v>0.3303405573</v>
      </c>
      <c r="O243" s="24">
        <v>0.5562</v>
      </c>
      <c r="P243" s="25">
        <v>100.0</v>
      </c>
      <c r="Q243" s="26">
        <f t="shared" si="6"/>
        <v>-0.09442724458</v>
      </c>
      <c r="R243" s="1">
        <f t="shared" si="7"/>
        <v>0.9257863777</v>
      </c>
      <c r="T243" s="8"/>
    </row>
    <row r="244" ht="15.75" customHeight="1">
      <c r="A244" s="23" t="s">
        <v>377</v>
      </c>
      <c r="B244" s="23" t="s">
        <v>374</v>
      </c>
      <c r="C244" s="23" t="s">
        <v>52</v>
      </c>
      <c r="D244" s="24">
        <v>2.0</v>
      </c>
      <c r="E244" s="24">
        <v>5100.0</v>
      </c>
      <c r="F244" s="24">
        <f t="shared" si="1"/>
        <v>0.973</v>
      </c>
      <c r="G244" s="6">
        <f t="shared" si="2"/>
        <v>59547.6</v>
      </c>
      <c r="H244" s="24">
        <v>718.0</v>
      </c>
      <c r="I244" s="24">
        <v>0.4493</v>
      </c>
      <c r="J244" s="24">
        <v>256.0</v>
      </c>
      <c r="K244" s="24">
        <v>916.0</v>
      </c>
      <c r="L244" s="1">
        <f t="shared" si="3"/>
        <v>660</v>
      </c>
      <c r="M244" s="1">
        <f t="shared" si="4"/>
        <v>462</v>
      </c>
      <c r="N244" s="1">
        <f t="shared" si="5"/>
        <v>0.66</v>
      </c>
      <c r="O244" s="24">
        <v>0.4493</v>
      </c>
      <c r="P244" s="25">
        <v>100.0</v>
      </c>
      <c r="Q244" s="26">
        <f t="shared" si="6"/>
        <v>-0.08909090909</v>
      </c>
      <c r="R244" s="1">
        <f t="shared" si="7"/>
        <v>0.92156</v>
      </c>
      <c r="T244" s="8"/>
    </row>
    <row r="245" ht="15.75" customHeight="1">
      <c r="A245" s="23" t="s">
        <v>378</v>
      </c>
      <c r="B245" s="23" t="s">
        <v>47</v>
      </c>
      <c r="C245" s="23" t="s">
        <v>43</v>
      </c>
      <c r="D245" s="24">
        <v>2.0</v>
      </c>
      <c r="E245" s="24">
        <v>5600.0</v>
      </c>
      <c r="F245" s="24">
        <f t="shared" si="1"/>
        <v>0.973</v>
      </c>
      <c r="G245" s="6">
        <f t="shared" si="2"/>
        <v>65385.6</v>
      </c>
      <c r="H245" s="24">
        <v>478.0</v>
      </c>
      <c r="I245" s="24">
        <v>0.3178</v>
      </c>
      <c r="J245" s="24">
        <v>265.0</v>
      </c>
      <c r="K245" s="24">
        <v>644.0</v>
      </c>
      <c r="L245" s="1">
        <f t="shared" si="3"/>
        <v>379</v>
      </c>
      <c r="M245" s="1">
        <f t="shared" si="4"/>
        <v>213</v>
      </c>
      <c r="N245" s="1">
        <f t="shared" si="5"/>
        <v>0.5496042216</v>
      </c>
      <c r="O245" s="24">
        <v>0.3178</v>
      </c>
      <c r="P245" s="25">
        <v>100.0</v>
      </c>
      <c r="Q245" s="26">
        <f t="shared" si="6"/>
        <v>-0.2482849604</v>
      </c>
      <c r="R245" s="1">
        <f t="shared" si="7"/>
        <v>1.047641689</v>
      </c>
      <c r="T245" s="8"/>
    </row>
    <row r="246" ht="15.75" customHeight="1">
      <c r="A246" s="23" t="s">
        <v>379</v>
      </c>
      <c r="B246" s="23" t="s">
        <v>47</v>
      </c>
      <c r="C246" s="23" t="s">
        <v>52</v>
      </c>
      <c r="D246" s="24">
        <v>1.0</v>
      </c>
      <c r="E246" s="24">
        <v>5000.0</v>
      </c>
      <c r="F246" s="24">
        <f t="shared" si="1"/>
        <v>0.973</v>
      </c>
      <c r="G246" s="6">
        <f t="shared" si="2"/>
        <v>58380</v>
      </c>
      <c r="H246" s="24">
        <v>533.0</v>
      </c>
      <c r="I246" s="24">
        <v>0.5123</v>
      </c>
      <c r="J246" s="24">
        <v>236.0</v>
      </c>
      <c r="K246" s="24">
        <v>829.0</v>
      </c>
      <c r="L246" s="1">
        <f t="shared" si="3"/>
        <v>593</v>
      </c>
      <c r="M246" s="1">
        <f t="shared" si="4"/>
        <v>297</v>
      </c>
      <c r="N246" s="1">
        <f t="shared" si="5"/>
        <v>0.5006745363</v>
      </c>
      <c r="O246" s="24">
        <v>0.5123</v>
      </c>
      <c r="P246" s="25">
        <v>100.0</v>
      </c>
      <c r="Q246" s="26">
        <f t="shared" si="6"/>
        <v>-0.08347386172</v>
      </c>
      <c r="R246" s="1">
        <f t="shared" si="7"/>
        <v>0.9171112985</v>
      </c>
      <c r="T246" s="8"/>
    </row>
    <row r="247" ht="15.75" customHeight="1">
      <c r="A247" s="23" t="s">
        <v>380</v>
      </c>
      <c r="B247" s="23" t="s">
        <v>47</v>
      </c>
      <c r="C247" s="23" t="s">
        <v>52</v>
      </c>
      <c r="D247" s="24">
        <v>2.0</v>
      </c>
      <c r="E247" s="24">
        <v>6000.0</v>
      </c>
      <c r="F247" s="24">
        <f t="shared" si="1"/>
        <v>0.973</v>
      </c>
      <c r="G247" s="6">
        <f t="shared" si="2"/>
        <v>70056</v>
      </c>
      <c r="H247" s="24">
        <v>566.0</v>
      </c>
      <c r="I247" s="24">
        <v>0.3699</v>
      </c>
      <c r="J247" s="24">
        <v>244.0</v>
      </c>
      <c r="K247" s="24">
        <v>872.0</v>
      </c>
      <c r="L247" s="1">
        <f t="shared" si="3"/>
        <v>628</v>
      </c>
      <c r="M247" s="1">
        <f t="shared" si="4"/>
        <v>322</v>
      </c>
      <c r="N247" s="1">
        <f t="shared" si="5"/>
        <v>0.5101910828</v>
      </c>
      <c r="O247" s="24">
        <v>0.3699</v>
      </c>
      <c r="P247" s="25">
        <v>100.0</v>
      </c>
      <c r="Q247" s="26">
        <f t="shared" si="6"/>
        <v>-0.08343949045</v>
      </c>
      <c r="R247" s="1">
        <f t="shared" si="7"/>
        <v>0.9170840764</v>
      </c>
      <c r="T247" s="8"/>
    </row>
    <row r="248" ht="15.75" customHeight="1">
      <c r="G248" s="6"/>
      <c r="K248" s="8"/>
      <c r="O248" s="8"/>
      <c r="Q248" s="1" t="str">
        <f>N248</f>
        <v/>
      </c>
      <c r="R248" s="1">
        <f t="shared" si="7"/>
        <v>0.851</v>
      </c>
      <c r="T248" s="8"/>
    </row>
    <row r="249" ht="15.75" customHeight="1">
      <c r="G249" s="6"/>
      <c r="K249" s="8"/>
      <c r="O249" s="8"/>
      <c r="T249" s="8"/>
    </row>
    <row r="250" ht="15.75" customHeight="1">
      <c r="G250" s="6"/>
      <c r="K250" s="8"/>
      <c r="O250" s="8"/>
      <c r="T250" s="8"/>
    </row>
    <row r="251" ht="15.75" customHeight="1">
      <c r="G251" s="6"/>
      <c r="K251" s="8"/>
      <c r="O251" s="8"/>
      <c r="T251" s="8"/>
    </row>
    <row r="252" ht="15.75" customHeight="1">
      <c r="G252" s="6"/>
      <c r="K252" s="8"/>
      <c r="O252" s="8"/>
      <c r="T252" s="8"/>
    </row>
    <row r="253" ht="15.75" customHeight="1">
      <c r="G253" s="6"/>
      <c r="K253" s="8"/>
      <c r="O253" s="8"/>
      <c r="T253" s="8"/>
    </row>
    <row r="254" ht="15.75" customHeight="1">
      <c r="G254" s="6"/>
      <c r="K254" s="8"/>
      <c r="O254" s="8"/>
      <c r="T254" s="8"/>
    </row>
    <row r="255" ht="15.75" customHeight="1">
      <c r="G255" s="6"/>
      <c r="K255" s="8"/>
      <c r="O255" s="8"/>
      <c r="T255" s="8"/>
    </row>
    <row r="256" ht="15.75" customHeight="1">
      <c r="G256" s="6"/>
      <c r="K256" s="8"/>
      <c r="O256" s="8"/>
      <c r="T256" s="8"/>
    </row>
    <row r="257" ht="15.75" customHeight="1">
      <c r="G257" s="6"/>
      <c r="K257" s="8"/>
      <c r="O257" s="8"/>
      <c r="T257" s="8"/>
    </row>
    <row r="258" ht="15.75" customHeight="1">
      <c r="G258" s="6"/>
      <c r="K258" s="8"/>
      <c r="O258" s="8"/>
      <c r="T258" s="8"/>
    </row>
    <row r="259" ht="15.75" customHeight="1">
      <c r="G259" s="6"/>
      <c r="K259" s="8"/>
      <c r="O259" s="8"/>
      <c r="T259" s="8"/>
    </row>
    <row r="260" ht="15.75" customHeight="1">
      <c r="G260" s="6"/>
      <c r="K260" s="8"/>
      <c r="O260" s="8"/>
      <c r="T260" s="8"/>
    </row>
    <row r="261" ht="15.75" customHeight="1">
      <c r="G261" s="6"/>
      <c r="K261" s="8"/>
      <c r="O261" s="8"/>
      <c r="T261" s="8"/>
    </row>
    <row r="262" ht="15.75" customHeight="1">
      <c r="G262" s="6"/>
      <c r="K262" s="8"/>
      <c r="O262" s="8"/>
      <c r="T262" s="8"/>
    </row>
    <row r="263" ht="15.75" customHeight="1">
      <c r="G263" s="6"/>
      <c r="K263" s="8"/>
      <c r="O263" s="8"/>
      <c r="T263" s="8"/>
    </row>
    <row r="264" ht="15.75" customHeight="1">
      <c r="G264" s="6"/>
      <c r="K264" s="8"/>
      <c r="O264" s="8"/>
      <c r="T264" s="8"/>
    </row>
    <row r="265" ht="15.75" customHeight="1">
      <c r="G265" s="6"/>
      <c r="K265" s="8"/>
      <c r="O265" s="8"/>
      <c r="T265" s="8"/>
    </row>
    <row r="266" ht="15.75" customHeight="1">
      <c r="G266" s="6"/>
      <c r="K266" s="8"/>
      <c r="O266" s="8"/>
      <c r="T266" s="8"/>
    </row>
    <row r="267" ht="15.75" customHeight="1">
      <c r="G267" s="6"/>
      <c r="K267" s="8"/>
      <c r="O267" s="8"/>
      <c r="T267" s="8"/>
    </row>
    <row r="268" ht="15.75" customHeight="1">
      <c r="G268" s="6"/>
      <c r="K268" s="8"/>
      <c r="O268" s="8"/>
      <c r="T268" s="8"/>
    </row>
    <row r="269" ht="15.75" customHeight="1">
      <c r="G269" s="6"/>
      <c r="K269" s="8"/>
      <c r="O269" s="8"/>
      <c r="T269" s="8"/>
    </row>
    <row r="270" ht="15.75" customHeight="1">
      <c r="G270" s="6"/>
      <c r="K270" s="8"/>
      <c r="O270" s="8"/>
      <c r="T270" s="8"/>
    </row>
    <row r="271" ht="15.75" customHeight="1">
      <c r="G271" s="6"/>
      <c r="K271" s="8"/>
      <c r="O271" s="8"/>
      <c r="T271" s="8"/>
    </row>
    <row r="272" ht="15.75" customHeight="1">
      <c r="G272" s="6"/>
      <c r="K272" s="8"/>
      <c r="O272" s="8"/>
      <c r="T272" s="8"/>
    </row>
    <row r="273" ht="15.75" customHeight="1">
      <c r="G273" s="6"/>
      <c r="K273" s="8"/>
      <c r="O273" s="8"/>
      <c r="T273" s="8"/>
    </row>
    <row r="274" ht="15.75" customHeight="1">
      <c r="G274" s="6"/>
      <c r="K274" s="8"/>
      <c r="O274" s="8"/>
      <c r="T274" s="8"/>
    </row>
    <row r="275" ht="15.75" customHeight="1">
      <c r="G275" s="6"/>
      <c r="K275" s="8"/>
      <c r="O275" s="8"/>
      <c r="T275" s="8"/>
    </row>
    <row r="276" ht="15.75" customHeight="1">
      <c r="G276" s="6"/>
      <c r="K276" s="8"/>
      <c r="O276" s="8"/>
      <c r="T276" s="8"/>
    </row>
    <row r="277" ht="15.75" customHeight="1">
      <c r="G277" s="6"/>
      <c r="K277" s="8"/>
      <c r="O277" s="8"/>
      <c r="T277" s="8"/>
    </row>
    <row r="278" ht="15.75" customHeight="1">
      <c r="G278" s="6"/>
      <c r="K278" s="8"/>
      <c r="O278" s="8"/>
      <c r="T278" s="8"/>
    </row>
    <row r="279" ht="15.75" customHeight="1">
      <c r="G279" s="6"/>
      <c r="K279" s="8"/>
      <c r="O279" s="8"/>
      <c r="T279" s="8"/>
    </row>
    <row r="280" ht="15.75" customHeight="1">
      <c r="G280" s="6"/>
      <c r="K280" s="8"/>
      <c r="O280" s="8"/>
      <c r="T280" s="8"/>
    </row>
    <row r="281" ht="15.75" customHeight="1">
      <c r="G281" s="6"/>
      <c r="K281" s="8"/>
      <c r="O281" s="8"/>
      <c r="T281" s="8"/>
    </row>
    <row r="282" ht="15.75" customHeight="1">
      <c r="G282" s="6"/>
      <c r="K282" s="8"/>
      <c r="O282" s="8"/>
      <c r="T282" s="8"/>
    </row>
    <row r="283" ht="15.75" customHeight="1">
      <c r="G283" s="6"/>
      <c r="K283" s="8"/>
      <c r="O283" s="8"/>
      <c r="T283" s="8"/>
    </row>
    <row r="284" ht="15.75" customHeight="1">
      <c r="G284" s="6"/>
      <c r="K284" s="8"/>
      <c r="O284" s="8"/>
      <c r="T284" s="8"/>
    </row>
    <row r="285" ht="15.75" customHeight="1">
      <c r="G285" s="6"/>
      <c r="K285" s="8"/>
      <c r="O285" s="8"/>
      <c r="T285" s="8"/>
    </row>
    <row r="286" ht="15.75" customHeight="1">
      <c r="G286" s="6"/>
      <c r="K286" s="8"/>
      <c r="O286" s="8"/>
      <c r="T286" s="8"/>
    </row>
    <row r="287" ht="15.75" customHeight="1">
      <c r="G287" s="6"/>
      <c r="K287" s="8"/>
      <c r="O287" s="8"/>
      <c r="T287" s="8"/>
    </row>
    <row r="288" ht="15.75" customHeight="1">
      <c r="G288" s="6"/>
      <c r="K288" s="8"/>
      <c r="O288" s="8"/>
      <c r="T288" s="8"/>
    </row>
    <row r="289" ht="15.75" customHeight="1">
      <c r="G289" s="6"/>
      <c r="K289" s="8"/>
      <c r="O289" s="8"/>
      <c r="T289" s="8"/>
    </row>
    <row r="290" ht="15.75" customHeight="1">
      <c r="G290" s="6"/>
      <c r="K290" s="8"/>
      <c r="O290" s="8"/>
      <c r="T290" s="8"/>
    </row>
    <row r="291" ht="15.75" customHeight="1">
      <c r="G291" s="6"/>
      <c r="K291" s="8"/>
      <c r="O291" s="8"/>
      <c r="T291" s="8"/>
    </row>
    <row r="292" ht="15.75" customHeight="1">
      <c r="G292" s="6"/>
      <c r="K292" s="8"/>
      <c r="O292" s="8"/>
      <c r="T292" s="8"/>
    </row>
    <row r="293" ht="15.75" customHeight="1">
      <c r="G293" s="6"/>
      <c r="K293" s="8"/>
      <c r="O293" s="8"/>
      <c r="T293" s="8"/>
    </row>
    <row r="294" ht="15.75" customHeight="1">
      <c r="G294" s="6"/>
      <c r="K294" s="8"/>
      <c r="O294" s="8"/>
      <c r="T294" s="8"/>
    </row>
    <row r="295" ht="15.75" customHeight="1">
      <c r="G295" s="6"/>
      <c r="K295" s="8"/>
      <c r="O295" s="8"/>
      <c r="T295" s="8"/>
    </row>
    <row r="296" ht="15.75" customHeight="1">
      <c r="G296" s="6"/>
      <c r="K296" s="8"/>
      <c r="O296" s="8"/>
      <c r="T296" s="8"/>
    </row>
    <row r="297" ht="15.75" customHeight="1">
      <c r="G297" s="6"/>
      <c r="K297" s="8"/>
      <c r="O297" s="8"/>
      <c r="T297" s="8"/>
    </row>
    <row r="298" ht="15.75" customHeight="1">
      <c r="G298" s="6"/>
      <c r="K298" s="8"/>
      <c r="O298" s="8"/>
      <c r="T298" s="8"/>
    </row>
    <row r="299" ht="15.75" customHeight="1">
      <c r="G299" s="6"/>
      <c r="K299" s="8"/>
      <c r="O299" s="8"/>
      <c r="T299" s="8"/>
    </row>
    <row r="300" ht="15.75" customHeight="1">
      <c r="G300" s="6"/>
      <c r="K300" s="8"/>
      <c r="O300" s="8"/>
      <c r="T300" s="8"/>
    </row>
    <row r="301" ht="15.75" customHeight="1">
      <c r="G301" s="6"/>
      <c r="K301" s="8"/>
      <c r="O301" s="8"/>
      <c r="T301" s="8"/>
    </row>
    <row r="302" ht="15.75" customHeight="1">
      <c r="G302" s="6"/>
      <c r="K302" s="8"/>
      <c r="O302" s="8"/>
      <c r="T302" s="8"/>
    </row>
    <row r="303" ht="15.75" customHeight="1">
      <c r="G303" s="6"/>
      <c r="K303" s="8"/>
      <c r="O303" s="8"/>
      <c r="T303" s="8"/>
    </row>
    <row r="304" ht="15.75" customHeight="1">
      <c r="G304" s="6"/>
      <c r="K304" s="8"/>
      <c r="O304" s="8"/>
      <c r="T304" s="8"/>
    </row>
    <row r="305" ht="15.75" customHeight="1">
      <c r="G305" s="6"/>
      <c r="K305" s="8"/>
      <c r="O305" s="8"/>
      <c r="T305" s="8"/>
    </row>
    <row r="306" ht="15.75" customHeight="1">
      <c r="G306" s="6"/>
      <c r="K306" s="8"/>
      <c r="O306" s="8"/>
      <c r="T306" s="8"/>
    </row>
    <row r="307" ht="15.75" customHeight="1">
      <c r="G307" s="6"/>
      <c r="K307" s="8"/>
      <c r="O307" s="8"/>
      <c r="T307" s="8"/>
    </row>
    <row r="308" ht="15.75" customHeight="1">
      <c r="G308" s="6"/>
      <c r="K308" s="8"/>
      <c r="O308" s="8"/>
      <c r="T308" s="8"/>
    </row>
    <row r="309" ht="15.75" customHeight="1">
      <c r="G309" s="6"/>
      <c r="K309" s="8"/>
      <c r="O309" s="8"/>
      <c r="T309" s="8"/>
    </row>
    <row r="310" ht="15.75" customHeight="1">
      <c r="G310" s="6"/>
      <c r="K310" s="8"/>
      <c r="O310" s="8"/>
      <c r="T310" s="8"/>
    </row>
    <row r="311" ht="15.75" customHeight="1">
      <c r="G311" s="6"/>
      <c r="K311" s="8"/>
      <c r="O311" s="8"/>
      <c r="T311" s="8"/>
    </row>
    <row r="312" ht="15.75" customHeight="1">
      <c r="G312" s="6"/>
      <c r="K312" s="8"/>
      <c r="O312" s="8"/>
      <c r="T312" s="8"/>
    </row>
    <row r="313" ht="15.75" customHeight="1">
      <c r="G313" s="6"/>
      <c r="K313" s="8"/>
      <c r="O313" s="8"/>
      <c r="T313" s="8"/>
    </row>
    <row r="314" ht="15.75" customHeight="1">
      <c r="G314" s="6"/>
      <c r="K314" s="8"/>
      <c r="O314" s="8"/>
      <c r="T314" s="8"/>
    </row>
    <row r="315" ht="15.75" customHeight="1">
      <c r="G315" s="6"/>
      <c r="K315" s="8"/>
      <c r="O315" s="8"/>
      <c r="T315" s="8"/>
    </row>
    <row r="316" ht="15.75" customHeight="1">
      <c r="G316" s="6"/>
      <c r="K316" s="8"/>
      <c r="O316" s="8"/>
      <c r="T316" s="8"/>
    </row>
    <row r="317" ht="15.75" customHeight="1">
      <c r="G317" s="6"/>
      <c r="K317" s="8"/>
      <c r="O317" s="8"/>
      <c r="T317" s="8"/>
    </row>
    <row r="318" ht="15.75" customHeight="1">
      <c r="G318" s="6"/>
      <c r="K318" s="8"/>
      <c r="O318" s="8"/>
      <c r="T318" s="8"/>
    </row>
    <row r="319" ht="15.75" customHeight="1">
      <c r="G319" s="6"/>
      <c r="K319" s="8"/>
      <c r="O319" s="8"/>
      <c r="T319" s="8"/>
    </row>
    <row r="320" ht="15.75" customHeight="1">
      <c r="G320" s="6"/>
      <c r="K320" s="8"/>
      <c r="O320" s="8"/>
      <c r="T320" s="8"/>
    </row>
    <row r="321" ht="15.75" customHeight="1">
      <c r="G321" s="6"/>
      <c r="K321" s="8"/>
      <c r="O321" s="8"/>
      <c r="T321" s="8"/>
    </row>
    <row r="322" ht="15.75" customHeight="1">
      <c r="G322" s="6"/>
      <c r="K322" s="8"/>
      <c r="O322" s="8"/>
      <c r="T322" s="8"/>
    </row>
    <row r="323" ht="15.75" customHeight="1">
      <c r="G323" s="6"/>
      <c r="K323" s="8"/>
      <c r="O323" s="8"/>
      <c r="T323" s="8"/>
    </row>
    <row r="324" ht="15.75" customHeight="1">
      <c r="G324" s="6"/>
      <c r="K324" s="8"/>
      <c r="O324" s="8"/>
      <c r="T324" s="8"/>
    </row>
    <row r="325" ht="15.75" customHeight="1">
      <c r="G325" s="6"/>
      <c r="K325" s="8"/>
      <c r="O325" s="8"/>
      <c r="T325" s="8"/>
    </row>
    <row r="326" ht="15.75" customHeight="1">
      <c r="G326" s="6"/>
      <c r="K326" s="8"/>
      <c r="O326" s="8"/>
      <c r="T326" s="8"/>
    </row>
    <row r="327" ht="15.75" customHeight="1">
      <c r="G327" s="6"/>
      <c r="K327" s="8"/>
      <c r="O327" s="8"/>
      <c r="T327" s="8"/>
    </row>
    <row r="328" ht="15.75" customHeight="1">
      <c r="G328" s="6"/>
      <c r="K328" s="8"/>
      <c r="O328" s="8"/>
      <c r="T328" s="8"/>
    </row>
    <row r="329" ht="15.75" customHeight="1">
      <c r="G329" s="6"/>
      <c r="K329" s="8"/>
      <c r="O329" s="8"/>
      <c r="T329" s="8"/>
    </row>
    <row r="330" ht="15.75" customHeight="1">
      <c r="G330" s="6"/>
      <c r="K330" s="8"/>
      <c r="O330" s="8"/>
      <c r="T330" s="8"/>
    </row>
    <row r="331" ht="15.75" customHeight="1">
      <c r="G331" s="6"/>
      <c r="K331" s="8"/>
      <c r="O331" s="8"/>
      <c r="T331" s="8"/>
    </row>
    <row r="332" ht="15.75" customHeight="1">
      <c r="G332" s="6"/>
      <c r="K332" s="8"/>
      <c r="O332" s="8"/>
      <c r="T332" s="8"/>
    </row>
    <row r="333" ht="15.75" customHeight="1">
      <c r="G333" s="6"/>
      <c r="K333" s="8"/>
      <c r="O333" s="8"/>
      <c r="T333" s="8"/>
    </row>
    <row r="334" ht="15.75" customHeight="1">
      <c r="G334" s="6"/>
      <c r="K334" s="8"/>
      <c r="O334" s="8"/>
      <c r="T334" s="8"/>
    </row>
    <row r="335" ht="15.75" customHeight="1">
      <c r="G335" s="6"/>
      <c r="K335" s="8"/>
      <c r="O335" s="8"/>
      <c r="T335" s="8"/>
    </row>
    <row r="336" ht="15.75" customHeight="1">
      <c r="G336" s="6"/>
      <c r="K336" s="8"/>
      <c r="O336" s="8"/>
      <c r="T336" s="8"/>
    </row>
    <row r="337" ht="15.75" customHeight="1">
      <c r="G337" s="6"/>
      <c r="K337" s="8"/>
      <c r="O337" s="8"/>
      <c r="T337" s="8"/>
    </row>
    <row r="338" ht="15.75" customHeight="1">
      <c r="G338" s="6"/>
      <c r="K338" s="8"/>
      <c r="O338" s="8"/>
      <c r="T338" s="8"/>
    </row>
    <row r="339" ht="15.75" customHeight="1">
      <c r="G339" s="6"/>
      <c r="K339" s="8"/>
      <c r="O339" s="8"/>
      <c r="T339" s="8"/>
    </row>
    <row r="340" ht="15.75" customHeight="1">
      <c r="G340" s="6"/>
      <c r="K340" s="8"/>
      <c r="O340" s="8"/>
      <c r="T340" s="8"/>
    </row>
    <row r="341" ht="15.75" customHeight="1">
      <c r="G341" s="6"/>
      <c r="K341" s="8"/>
      <c r="O341" s="8"/>
      <c r="T341" s="8"/>
    </row>
    <row r="342" ht="15.75" customHeight="1">
      <c r="G342" s="6"/>
      <c r="K342" s="8"/>
      <c r="O342" s="8"/>
      <c r="T342" s="8"/>
    </row>
    <row r="343" ht="15.75" customHeight="1">
      <c r="G343" s="6"/>
      <c r="K343" s="8"/>
      <c r="O343" s="8"/>
      <c r="T343" s="8"/>
    </row>
    <row r="344" ht="15.75" customHeight="1">
      <c r="G344" s="6"/>
      <c r="K344" s="8"/>
      <c r="O344" s="8"/>
      <c r="T344" s="8"/>
    </row>
    <row r="345" ht="15.75" customHeight="1">
      <c r="G345" s="6"/>
      <c r="K345" s="8"/>
      <c r="O345" s="8"/>
      <c r="T345" s="8"/>
    </row>
    <row r="346" ht="15.75" customHeight="1">
      <c r="G346" s="6"/>
      <c r="K346" s="8"/>
      <c r="O346" s="8"/>
      <c r="T346" s="8"/>
    </row>
    <row r="347" ht="15.75" customHeight="1">
      <c r="G347" s="6"/>
      <c r="K347" s="8"/>
      <c r="O347" s="8"/>
      <c r="T347" s="8"/>
    </row>
    <row r="348" ht="15.75" customHeight="1">
      <c r="G348" s="6"/>
      <c r="K348" s="8"/>
      <c r="O348" s="8"/>
      <c r="T348" s="8"/>
    </row>
    <row r="349" ht="15.75" customHeight="1">
      <c r="G349" s="6"/>
      <c r="K349" s="8"/>
      <c r="O349" s="8"/>
      <c r="T349" s="8"/>
    </row>
    <row r="350" ht="15.75" customHeight="1">
      <c r="G350" s="6"/>
      <c r="K350" s="8"/>
      <c r="O350" s="8"/>
      <c r="T350" s="8"/>
    </row>
    <row r="351" ht="15.75" customHeight="1">
      <c r="G351" s="6"/>
      <c r="K351" s="8"/>
      <c r="O351" s="8"/>
      <c r="T351" s="8"/>
    </row>
    <row r="352" ht="15.75" customHeight="1">
      <c r="G352" s="6"/>
      <c r="K352" s="8"/>
      <c r="O352" s="8"/>
      <c r="T352" s="8"/>
    </row>
    <row r="353" ht="15.75" customHeight="1">
      <c r="G353" s="6"/>
      <c r="K353" s="8"/>
      <c r="O353" s="8"/>
      <c r="T353" s="8"/>
    </row>
    <row r="354" ht="15.75" customHeight="1">
      <c r="G354" s="6"/>
      <c r="K354" s="8"/>
      <c r="O354" s="8"/>
      <c r="T354" s="8"/>
    </row>
    <row r="355" ht="15.75" customHeight="1">
      <c r="G355" s="6"/>
      <c r="K355" s="8"/>
      <c r="O355" s="8"/>
      <c r="T355" s="8"/>
    </row>
    <row r="356" ht="15.75" customHeight="1">
      <c r="G356" s="6"/>
      <c r="K356" s="8"/>
      <c r="O356" s="8"/>
      <c r="T356" s="8"/>
    </row>
    <row r="357" ht="15.75" customHeight="1">
      <c r="G357" s="6"/>
      <c r="K357" s="8"/>
      <c r="O357" s="8"/>
      <c r="T357" s="8"/>
    </row>
    <row r="358" ht="15.75" customHeight="1">
      <c r="G358" s="6"/>
      <c r="K358" s="8"/>
      <c r="O358" s="8"/>
      <c r="T358" s="8"/>
    </row>
    <row r="359" ht="15.75" customHeight="1">
      <c r="G359" s="6"/>
      <c r="K359" s="8"/>
      <c r="O359" s="8"/>
      <c r="T359" s="8"/>
    </row>
    <row r="360" ht="15.75" customHeight="1">
      <c r="G360" s="6"/>
      <c r="K360" s="8"/>
      <c r="O360" s="8"/>
      <c r="T360" s="8"/>
    </row>
    <row r="361" ht="15.75" customHeight="1">
      <c r="G361" s="6"/>
      <c r="K361" s="8"/>
      <c r="O361" s="8"/>
      <c r="T361" s="8"/>
    </row>
    <row r="362" ht="15.75" customHeight="1">
      <c r="G362" s="6"/>
      <c r="K362" s="8"/>
      <c r="O362" s="8"/>
      <c r="T362" s="8"/>
    </row>
    <row r="363" ht="15.75" customHeight="1">
      <c r="G363" s="6"/>
      <c r="K363" s="8"/>
      <c r="O363" s="8"/>
      <c r="T363" s="8"/>
    </row>
    <row r="364" ht="15.75" customHeight="1">
      <c r="G364" s="6"/>
      <c r="K364" s="8"/>
      <c r="O364" s="8"/>
      <c r="T364" s="8"/>
    </row>
    <row r="365" ht="15.75" customHeight="1">
      <c r="G365" s="6"/>
      <c r="K365" s="8"/>
      <c r="O365" s="8"/>
      <c r="T365" s="8"/>
    </row>
    <row r="366" ht="15.75" customHeight="1">
      <c r="G366" s="6"/>
      <c r="K366" s="8"/>
      <c r="O366" s="8"/>
      <c r="T366" s="8"/>
    </row>
    <row r="367" ht="15.75" customHeight="1">
      <c r="G367" s="6"/>
      <c r="K367" s="8"/>
      <c r="O367" s="8"/>
      <c r="T367" s="8"/>
    </row>
    <row r="368" ht="15.75" customHeight="1">
      <c r="G368" s="6"/>
      <c r="K368" s="8"/>
      <c r="O368" s="8"/>
      <c r="T368" s="8"/>
    </row>
    <row r="369" ht="15.75" customHeight="1">
      <c r="G369" s="6"/>
      <c r="K369" s="8"/>
      <c r="O369" s="8"/>
      <c r="T369" s="8"/>
    </row>
    <row r="370" ht="15.75" customHeight="1">
      <c r="G370" s="6"/>
      <c r="K370" s="8"/>
      <c r="O370" s="8"/>
      <c r="T370" s="8"/>
    </row>
    <row r="371" ht="15.75" customHeight="1">
      <c r="G371" s="6"/>
      <c r="K371" s="8"/>
      <c r="O371" s="8"/>
      <c r="T371" s="8"/>
    </row>
    <row r="372" ht="15.75" customHeight="1">
      <c r="G372" s="6"/>
      <c r="K372" s="8"/>
      <c r="O372" s="8"/>
      <c r="T372" s="8"/>
    </row>
    <row r="373" ht="15.75" customHeight="1">
      <c r="G373" s="6"/>
      <c r="K373" s="8"/>
      <c r="O373" s="8"/>
      <c r="T373" s="8"/>
    </row>
    <row r="374" ht="15.75" customHeight="1">
      <c r="G374" s="6"/>
      <c r="K374" s="8"/>
      <c r="O374" s="8"/>
      <c r="T374" s="8"/>
    </row>
    <row r="375" ht="15.75" customHeight="1">
      <c r="G375" s="6"/>
      <c r="K375" s="8"/>
      <c r="O375" s="8"/>
      <c r="T375" s="8"/>
    </row>
    <row r="376" ht="15.75" customHeight="1">
      <c r="G376" s="6"/>
      <c r="K376" s="8"/>
      <c r="O376" s="8"/>
      <c r="T376" s="8"/>
    </row>
    <row r="377" ht="15.75" customHeight="1">
      <c r="G377" s="6"/>
      <c r="K377" s="8"/>
      <c r="O377" s="8"/>
      <c r="T377" s="8"/>
    </row>
    <row r="378" ht="15.75" customHeight="1">
      <c r="G378" s="6"/>
      <c r="K378" s="8"/>
      <c r="O378" s="8"/>
      <c r="T378" s="8"/>
    </row>
    <row r="379" ht="15.75" customHeight="1">
      <c r="G379" s="6"/>
      <c r="K379" s="8"/>
      <c r="O379" s="8"/>
      <c r="T379" s="8"/>
    </row>
    <row r="380" ht="15.75" customHeight="1">
      <c r="G380" s="6"/>
      <c r="K380" s="8"/>
      <c r="O380" s="8"/>
      <c r="T380" s="8"/>
    </row>
    <row r="381" ht="15.75" customHeight="1">
      <c r="G381" s="6"/>
      <c r="K381" s="8"/>
      <c r="O381" s="8"/>
      <c r="T381" s="8"/>
    </row>
    <row r="382" ht="15.75" customHeight="1">
      <c r="G382" s="6"/>
      <c r="K382" s="8"/>
      <c r="O382" s="8"/>
      <c r="T382" s="8"/>
    </row>
    <row r="383" ht="15.75" customHeight="1">
      <c r="G383" s="6"/>
      <c r="K383" s="8"/>
      <c r="O383" s="8"/>
      <c r="T383" s="8"/>
    </row>
    <row r="384" ht="15.75" customHeight="1">
      <c r="G384" s="6"/>
      <c r="K384" s="8"/>
      <c r="O384" s="8"/>
      <c r="T384" s="8"/>
    </row>
    <row r="385" ht="15.75" customHeight="1">
      <c r="G385" s="6"/>
      <c r="K385" s="8"/>
      <c r="O385" s="8"/>
      <c r="T385" s="8"/>
    </row>
    <row r="386" ht="15.75" customHeight="1">
      <c r="G386" s="6"/>
      <c r="K386" s="8"/>
      <c r="O386" s="8"/>
      <c r="T386" s="8"/>
    </row>
    <row r="387" ht="15.75" customHeight="1">
      <c r="G387" s="6"/>
      <c r="K387" s="8"/>
      <c r="O387" s="8"/>
      <c r="T387" s="8"/>
    </row>
    <row r="388" ht="15.75" customHeight="1">
      <c r="G388" s="6"/>
      <c r="K388" s="8"/>
      <c r="O388" s="8"/>
      <c r="T388" s="8"/>
    </row>
    <row r="389" ht="15.75" customHeight="1">
      <c r="G389" s="6"/>
      <c r="K389" s="8"/>
      <c r="O389" s="8"/>
      <c r="T389" s="8"/>
    </row>
    <row r="390" ht="15.75" customHeight="1">
      <c r="G390" s="6"/>
      <c r="K390" s="8"/>
      <c r="O390" s="8"/>
      <c r="T390" s="8"/>
    </row>
    <row r="391" ht="15.75" customHeight="1">
      <c r="G391" s="6"/>
      <c r="K391" s="8"/>
      <c r="O391" s="8"/>
      <c r="T391" s="8"/>
    </row>
    <row r="392" ht="15.75" customHeight="1">
      <c r="G392" s="6"/>
      <c r="K392" s="8"/>
      <c r="O392" s="8"/>
      <c r="T392" s="8"/>
    </row>
    <row r="393" ht="15.75" customHeight="1">
      <c r="G393" s="6"/>
      <c r="K393" s="8"/>
      <c r="O393" s="8"/>
      <c r="T393" s="8"/>
    </row>
    <row r="394" ht="15.75" customHeight="1">
      <c r="G394" s="6"/>
      <c r="K394" s="8"/>
      <c r="O394" s="8"/>
      <c r="T394" s="8"/>
    </row>
    <row r="395" ht="15.75" customHeight="1">
      <c r="G395" s="6"/>
      <c r="K395" s="8"/>
      <c r="O395" s="8"/>
      <c r="T395" s="8"/>
    </row>
    <row r="396" ht="15.75" customHeight="1">
      <c r="G396" s="6"/>
      <c r="K396" s="8"/>
      <c r="O396" s="8"/>
      <c r="T396" s="8"/>
    </row>
    <row r="397" ht="15.75" customHeight="1">
      <c r="G397" s="6"/>
      <c r="K397" s="8"/>
      <c r="O397" s="8"/>
      <c r="T397" s="8"/>
    </row>
    <row r="398" ht="15.75" customHeight="1">
      <c r="G398" s="6"/>
      <c r="K398" s="8"/>
      <c r="O398" s="8"/>
      <c r="T398" s="8"/>
    </row>
    <row r="399" ht="15.75" customHeight="1">
      <c r="G399" s="6"/>
      <c r="K399" s="8"/>
      <c r="O399" s="8"/>
      <c r="T399" s="8"/>
    </row>
    <row r="400" ht="15.75" customHeight="1">
      <c r="G400" s="6"/>
      <c r="K400" s="8"/>
      <c r="O400" s="8"/>
      <c r="T400" s="8"/>
    </row>
    <row r="401" ht="15.75" customHeight="1">
      <c r="G401" s="6"/>
      <c r="K401" s="8"/>
      <c r="O401" s="8"/>
      <c r="T401" s="8"/>
    </row>
    <row r="402" ht="15.75" customHeight="1">
      <c r="G402" s="6"/>
      <c r="K402" s="8"/>
      <c r="O402" s="8"/>
      <c r="T402" s="8"/>
    </row>
    <row r="403" ht="15.75" customHeight="1">
      <c r="G403" s="6"/>
      <c r="K403" s="8"/>
      <c r="O403" s="8"/>
      <c r="T403" s="8"/>
    </row>
    <row r="404" ht="15.75" customHeight="1">
      <c r="G404" s="6"/>
      <c r="K404" s="8"/>
      <c r="O404" s="8"/>
      <c r="T404" s="8"/>
    </row>
    <row r="405" ht="15.75" customHeight="1">
      <c r="G405" s="6"/>
      <c r="K405" s="8"/>
      <c r="O405" s="8"/>
      <c r="T405" s="8"/>
    </row>
    <row r="406" ht="15.75" customHeight="1">
      <c r="G406" s="6"/>
      <c r="K406" s="8"/>
      <c r="O406" s="8"/>
      <c r="T406" s="8"/>
    </row>
    <row r="407" ht="15.75" customHeight="1">
      <c r="G407" s="6"/>
      <c r="K407" s="8"/>
      <c r="O407" s="8"/>
      <c r="T407" s="8"/>
    </row>
    <row r="408" ht="15.75" customHeight="1">
      <c r="G408" s="6"/>
      <c r="K408" s="8"/>
      <c r="O408" s="8"/>
      <c r="T408" s="8"/>
    </row>
    <row r="409" ht="15.75" customHeight="1">
      <c r="G409" s="6"/>
      <c r="K409" s="8"/>
      <c r="O409" s="8"/>
      <c r="T409" s="8"/>
    </row>
    <row r="410" ht="15.75" customHeight="1">
      <c r="G410" s="6"/>
      <c r="K410" s="8"/>
      <c r="O410" s="8"/>
      <c r="T410" s="8"/>
    </row>
    <row r="411" ht="15.75" customHeight="1">
      <c r="G411" s="6"/>
      <c r="K411" s="8"/>
      <c r="O411" s="8"/>
      <c r="T411" s="8"/>
    </row>
    <row r="412" ht="15.75" customHeight="1">
      <c r="G412" s="6"/>
      <c r="K412" s="8"/>
      <c r="O412" s="8"/>
      <c r="T412" s="8"/>
    </row>
    <row r="413" ht="15.75" customHeight="1">
      <c r="G413" s="6"/>
      <c r="K413" s="8"/>
      <c r="O413" s="8"/>
      <c r="T413" s="8"/>
    </row>
    <row r="414" ht="15.75" customHeight="1">
      <c r="G414" s="6"/>
      <c r="K414" s="8"/>
      <c r="O414" s="8"/>
      <c r="T414" s="8"/>
    </row>
    <row r="415" ht="15.75" customHeight="1">
      <c r="G415" s="6"/>
      <c r="K415" s="8"/>
      <c r="O415" s="8"/>
      <c r="T415" s="8"/>
    </row>
    <row r="416" ht="15.75" customHeight="1">
      <c r="G416" s="6"/>
      <c r="K416" s="8"/>
      <c r="O416" s="8"/>
      <c r="T416" s="8"/>
    </row>
    <row r="417" ht="15.75" customHeight="1">
      <c r="G417" s="6"/>
      <c r="K417" s="8"/>
      <c r="O417" s="8"/>
      <c r="T417" s="8"/>
    </row>
    <row r="418" ht="15.75" customHeight="1">
      <c r="G418" s="6"/>
      <c r="K418" s="8"/>
      <c r="O418" s="8"/>
      <c r="T418" s="8"/>
    </row>
    <row r="419" ht="15.75" customHeight="1">
      <c r="G419" s="6"/>
      <c r="K419" s="8"/>
      <c r="O419" s="8"/>
      <c r="T419" s="8"/>
    </row>
    <row r="420" ht="15.75" customHeight="1">
      <c r="G420" s="6"/>
      <c r="K420" s="8"/>
      <c r="O420" s="8"/>
      <c r="T420" s="8"/>
    </row>
    <row r="421" ht="15.75" customHeight="1">
      <c r="G421" s="6"/>
      <c r="K421" s="8"/>
      <c r="O421" s="8"/>
      <c r="T421" s="8"/>
    </row>
    <row r="422" ht="15.75" customHeight="1">
      <c r="G422" s="6"/>
      <c r="K422" s="8"/>
      <c r="O422" s="8"/>
      <c r="T422" s="8"/>
    </row>
    <row r="423" ht="15.75" customHeight="1">
      <c r="G423" s="6"/>
      <c r="K423" s="8"/>
      <c r="O423" s="8"/>
      <c r="T423" s="8"/>
    </row>
    <row r="424" ht="15.75" customHeight="1">
      <c r="G424" s="6"/>
      <c r="K424" s="8"/>
      <c r="O424" s="8"/>
      <c r="T424" s="8"/>
    </row>
    <row r="425" ht="15.75" customHeight="1">
      <c r="G425" s="6"/>
      <c r="K425" s="8"/>
      <c r="O425" s="8"/>
      <c r="T425" s="8"/>
    </row>
    <row r="426" ht="15.75" customHeight="1">
      <c r="G426" s="6"/>
      <c r="K426" s="8"/>
      <c r="O426" s="8"/>
      <c r="T426" s="8"/>
    </row>
    <row r="427" ht="15.75" customHeight="1">
      <c r="G427" s="6"/>
      <c r="K427" s="8"/>
      <c r="O427" s="8"/>
      <c r="T427" s="8"/>
    </row>
    <row r="428" ht="15.75" customHeight="1">
      <c r="G428" s="6"/>
      <c r="K428" s="8"/>
      <c r="O428" s="8"/>
      <c r="T428" s="8"/>
    </row>
    <row r="429" ht="15.75" customHeight="1">
      <c r="G429" s="6"/>
      <c r="K429" s="8"/>
      <c r="O429" s="8"/>
      <c r="T429" s="8"/>
    </row>
    <row r="430" ht="15.75" customHeight="1">
      <c r="G430" s="6"/>
      <c r="K430" s="8"/>
      <c r="O430" s="8"/>
      <c r="T430" s="8"/>
    </row>
    <row r="431" ht="15.75" customHeight="1">
      <c r="G431" s="6"/>
      <c r="K431" s="8"/>
      <c r="O431" s="8"/>
      <c r="T431" s="8"/>
    </row>
    <row r="432" ht="15.75" customHeight="1">
      <c r="G432" s="6"/>
      <c r="K432" s="8"/>
      <c r="O432" s="8"/>
      <c r="T432" s="8"/>
    </row>
    <row r="433" ht="15.75" customHeight="1">
      <c r="G433" s="6"/>
      <c r="K433" s="8"/>
      <c r="O433" s="8"/>
      <c r="T433" s="8"/>
    </row>
    <row r="434" ht="15.75" customHeight="1">
      <c r="G434" s="6"/>
      <c r="K434" s="8"/>
      <c r="O434" s="8"/>
      <c r="T434" s="8"/>
    </row>
    <row r="435" ht="15.75" customHeight="1">
      <c r="G435" s="6"/>
      <c r="K435" s="8"/>
      <c r="O435" s="8"/>
      <c r="T435" s="8"/>
    </row>
    <row r="436" ht="15.75" customHeight="1">
      <c r="G436" s="6"/>
      <c r="K436" s="8"/>
      <c r="O436" s="8"/>
      <c r="T436" s="8"/>
    </row>
    <row r="437" ht="15.75" customHeight="1">
      <c r="G437" s="6"/>
      <c r="K437" s="8"/>
      <c r="O437" s="8"/>
      <c r="T437" s="8"/>
    </row>
    <row r="438" ht="15.75" customHeight="1">
      <c r="G438" s="6"/>
      <c r="K438" s="8"/>
      <c r="O438" s="8"/>
      <c r="T438" s="8"/>
    </row>
    <row r="439" ht="15.75" customHeight="1">
      <c r="G439" s="6"/>
      <c r="K439" s="8"/>
      <c r="O439" s="8"/>
      <c r="T439" s="8"/>
    </row>
    <row r="440" ht="15.75" customHeight="1">
      <c r="G440" s="6"/>
      <c r="K440" s="8"/>
      <c r="O440" s="8"/>
      <c r="T440" s="8"/>
    </row>
    <row r="441" ht="15.75" customHeight="1">
      <c r="G441" s="6"/>
      <c r="K441" s="8"/>
      <c r="O441" s="8"/>
      <c r="T441" s="8"/>
    </row>
    <row r="442" ht="15.75" customHeight="1">
      <c r="G442" s="6"/>
      <c r="K442" s="8"/>
      <c r="O442" s="8"/>
      <c r="T442" s="8"/>
    </row>
    <row r="443" ht="15.75" customHeight="1">
      <c r="G443" s="6"/>
      <c r="K443" s="8"/>
      <c r="O443" s="8"/>
      <c r="T443" s="8"/>
    </row>
    <row r="444" ht="15.75" customHeight="1">
      <c r="G444" s="6"/>
      <c r="K444" s="8"/>
      <c r="O444" s="8"/>
      <c r="T444" s="8"/>
    </row>
    <row r="445" ht="15.75" customHeight="1">
      <c r="G445" s="6"/>
      <c r="K445" s="8"/>
      <c r="O445" s="8"/>
      <c r="T445" s="8"/>
    </row>
    <row r="446" ht="15.75" customHeight="1">
      <c r="G446" s="6"/>
      <c r="K446" s="8"/>
      <c r="O446" s="8"/>
      <c r="T446" s="8"/>
    </row>
    <row r="447" ht="15.75" customHeight="1">
      <c r="G447" s="6"/>
      <c r="K447" s="8"/>
      <c r="O447" s="8"/>
      <c r="T447" s="8"/>
    </row>
    <row r="448" ht="15.75" customHeight="1">
      <c r="G448" s="6"/>
      <c r="K448" s="8"/>
      <c r="O448" s="8"/>
      <c r="T448" s="8"/>
    </row>
    <row r="449" ht="15.75" customHeight="1">
      <c r="G449" s="6"/>
      <c r="K449" s="8"/>
      <c r="O449" s="8"/>
      <c r="T449" s="8"/>
    </row>
    <row r="450" ht="15.75" customHeight="1">
      <c r="G450" s="6"/>
      <c r="K450" s="8"/>
      <c r="O450" s="8"/>
      <c r="T450" s="8"/>
    </row>
    <row r="451" ht="15.75" customHeight="1">
      <c r="G451" s="6"/>
      <c r="K451" s="8"/>
      <c r="O451" s="8"/>
      <c r="T451" s="8"/>
    </row>
    <row r="452" ht="15.75" customHeight="1">
      <c r="G452" s="6"/>
      <c r="K452" s="8"/>
      <c r="O452" s="8"/>
      <c r="T452" s="8"/>
    </row>
    <row r="453" ht="15.75" customHeight="1">
      <c r="G453" s="6"/>
      <c r="K453" s="8"/>
      <c r="O453" s="8"/>
      <c r="T453" s="8"/>
    </row>
    <row r="454" ht="15.75" customHeight="1">
      <c r="G454" s="6"/>
      <c r="K454" s="8"/>
      <c r="O454" s="8"/>
      <c r="T454" s="8"/>
    </row>
    <row r="455" ht="15.75" customHeight="1">
      <c r="G455" s="6"/>
      <c r="K455" s="8"/>
      <c r="O455" s="8"/>
      <c r="T455" s="8"/>
    </row>
    <row r="456" ht="15.75" customHeight="1">
      <c r="G456" s="6"/>
      <c r="K456" s="8"/>
      <c r="O456" s="8"/>
      <c r="T456" s="8"/>
    </row>
    <row r="457" ht="15.75" customHeight="1">
      <c r="G457" s="6"/>
      <c r="K457" s="8"/>
      <c r="O457" s="8"/>
      <c r="T457" s="8"/>
    </row>
    <row r="458" ht="15.75" customHeight="1">
      <c r="G458" s="6"/>
      <c r="K458" s="8"/>
      <c r="O458" s="8"/>
      <c r="T458" s="8"/>
    </row>
    <row r="459" ht="15.75" customHeight="1">
      <c r="G459" s="6"/>
      <c r="K459" s="8"/>
      <c r="O459" s="8"/>
      <c r="T459" s="8"/>
    </row>
    <row r="460" ht="15.75" customHeight="1">
      <c r="G460" s="6"/>
      <c r="K460" s="8"/>
      <c r="O460" s="8"/>
      <c r="T460" s="8"/>
    </row>
    <row r="461" ht="15.75" customHeight="1">
      <c r="G461" s="6"/>
      <c r="K461" s="8"/>
      <c r="O461" s="8"/>
      <c r="T461" s="8"/>
    </row>
    <row r="462" ht="15.75" customHeight="1">
      <c r="G462" s="6"/>
      <c r="K462" s="8"/>
      <c r="O462" s="8"/>
      <c r="T462" s="8"/>
    </row>
    <row r="463" ht="15.75" customHeight="1">
      <c r="G463" s="6"/>
      <c r="K463" s="8"/>
      <c r="O463" s="8"/>
      <c r="T463" s="8"/>
    </row>
    <row r="464" ht="15.75" customHeight="1">
      <c r="G464" s="6"/>
      <c r="K464" s="8"/>
      <c r="O464" s="8"/>
      <c r="T464" s="8"/>
    </row>
    <row r="465" ht="15.75" customHeight="1">
      <c r="G465" s="6"/>
      <c r="K465" s="8"/>
      <c r="O465" s="8"/>
      <c r="T465" s="8"/>
    </row>
    <row r="466" ht="15.75" customHeight="1">
      <c r="G466" s="6"/>
      <c r="K466" s="8"/>
      <c r="O466" s="8"/>
      <c r="T466" s="8"/>
    </row>
    <row r="467" ht="15.75" customHeight="1">
      <c r="G467" s="6"/>
      <c r="K467" s="8"/>
      <c r="O467" s="8"/>
      <c r="T467" s="8"/>
    </row>
    <row r="468" ht="15.75" customHeight="1">
      <c r="G468" s="6"/>
      <c r="K468" s="8"/>
      <c r="O468" s="8"/>
      <c r="T468" s="8"/>
    </row>
    <row r="469" ht="15.75" customHeight="1">
      <c r="G469" s="6"/>
      <c r="K469" s="8"/>
      <c r="O469" s="8"/>
      <c r="T469" s="8"/>
    </row>
    <row r="470" ht="15.75" customHeight="1">
      <c r="G470" s="6"/>
      <c r="K470" s="8"/>
      <c r="O470" s="8"/>
      <c r="T470" s="8"/>
    </row>
    <row r="471" ht="15.75" customHeight="1">
      <c r="G471" s="6"/>
      <c r="K471" s="8"/>
      <c r="O471" s="8"/>
      <c r="T471" s="8"/>
    </row>
    <row r="472" ht="15.75" customHeight="1">
      <c r="G472" s="6"/>
      <c r="K472" s="8"/>
      <c r="O472" s="8"/>
      <c r="T472" s="8"/>
    </row>
    <row r="473" ht="15.75" customHeight="1">
      <c r="G473" s="6"/>
      <c r="K473" s="8"/>
      <c r="O473" s="8"/>
      <c r="T473" s="8"/>
    </row>
    <row r="474" ht="15.75" customHeight="1">
      <c r="G474" s="6"/>
      <c r="K474" s="8"/>
      <c r="O474" s="8"/>
      <c r="T474" s="8"/>
    </row>
    <row r="475" ht="15.75" customHeight="1">
      <c r="G475" s="6"/>
      <c r="K475" s="8"/>
      <c r="O475" s="8"/>
      <c r="T475" s="8"/>
    </row>
    <row r="476" ht="15.75" customHeight="1">
      <c r="G476" s="6"/>
      <c r="K476" s="8"/>
      <c r="O476" s="8"/>
      <c r="T476" s="8"/>
    </row>
    <row r="477" ht="15.75" customHeight="1">
      <c r="G477" s="6"/>
      <c r="K477" s="8"/>
      <c r="O477" s="8"/>
      <c r="T477" s="8"/>
    </row>
    <row r="478" ht="15.75" customHeight="1">
      <c r="G478" s="6"/>
      <c r="K478" s="8"/>
      <c r="O478" s="8"/>
      <c r="T478" s="8"/>
    </row>
    <row r="479" ht="15.75" customHeight="1">
      <c r="G479" s="6"/>
      <c r="K479" s="8"/>
      <c r="O479" s="8"/>
      <c r="T479" s="8"/>
    </row>
    <row r="480" ht="15.75" customHeight="1">
      <c r="G480" s="6"/>
      <c r="K480" s="8"/>
      <c r="O480" s="8"/>
      <c r="T480" s="8"/>
    </row>
    <row r="481" ht="15.75" customHeight="1">
      <c r="G481" s="6"/>
      <c r="K481" s="8"/>
      <c r="O481" s="8"/>
      <c r="T481" s="8"/>
    </row>
    <row r="482" ht="15.75" customHeight="1">
      <c r="G482" s="6"/>
      <c r="K482" s="8"/>
      <c r="O482" s="8"/>
      <c r="T482" s="8"/>
    </row>
    <row r="483" ht="15.75" customHeight="1">
      <c r="G483" s="6"/>
      <c r="K483" s="8"/>
      <c r="O483" s="8"/>
      <c r="T483" s="8"/>
    </row>
    <row r="484" ht="15.75" customHeight="1">
      <c r="G484" s="6"/>
      <c r="K484" s="8"/>
      <c r="O484" s="8"/>
      <c r="T484" s="8"/>
    </row>
    <row r="485" ht="15.75" customHeight="1">
      <c r="G485" s="6"/>
      <c r="K485" s="8"/>
      <c r="O485" s="8"/>
      <c r="T485" s="8"/>
    </row>
    <row r="486" ht="15.75" customHeight="1">
      <c r="G486" s="6"/>
      <c r="K486" s="8"/>
      <c r="O486" s="8"/>
      <c r="T486" s="8"/>
    </row>
    <row r="487" ht="15.75" customHeight="1">
      <c r="G487" s="6"/>
      <c r="K487" s="8"/>
      <c r="O487" s="8"/>
      <c r="T487" s="8"/>
    </row>
    <row r="488" ht="15.75" customHeight="1">
      <c r="G488" s="6"/>
      <c r="K488" s="8"/>
      <c r="O488" s="8"/>
      <c r="T488" s="8"/>
    </row>
    <row r="489" ht="15.75" customHeight="1">
      <c r="G489" s="6"/>
      <c r="K489" s="8"/>
      <c r="O489" s="8"/>
      <c r="T489" s="8"/>
    </row>
    <row r="490" ht="15.75" customHeight="1">
      <c r="G490" s="6"/>
      <c r="K490" s="8"/>
      <c r="O490" s="8"/>
      <c r="T490" s="8"/>
    </row>
    <row r="491" ht="15.75" customHeight="1">
      <c r="G491" s="6"/>
      <c r="K491" s="8"/>
      <c r="O491" s="8"/>
      <c r="T491" s="8"/>
    </row>
    <row r="492" ht="15.75" customHeight="1">
      <c r="G492" s="6"/>
      <c r="K492" s="8"/>
      <c r="O492" s="8"/>
      <c r="T492" s="8"/>
    </row>
    <row r="493" ht="15.75" customHeight="1">
      <c r="G493" s="6"/>
      <c r="K493" s="8"/>
      <c r="O493" s="8"/>
      <c r="T493" s="8"/>
    </row>
    <row r="494" ht="15.75" customHeight="1">
      <c r="G494" s="6"/>
      <c r="K494" s="8"/>
      <c r="O494" s="8"/>
      <c r="T494" s="8"/>
    </row>
    <row r="495" ht="15.75" customHeight="1">
      <c r="G495" s="6"/>
      <c r="K495" s="8"/>
      <c r="O495" s="8"/>
      <c r="T495" s="8"/>
    </row>
    <row r="496" ht="15.75" customHeight="1">
      <c r="G496" s="6"/>
      <c r="K496" s="8"/>
      <c r="O496" s="8"/>
      <c r="T496" s="8"/>
    </row>
    <row r="497" ht="15.75" customHeight="1">
      <c r="G497" s="6"/>
      <c r="K497" s="8"/>
      <c r="O497" s="8"/>
      <c r="T497" s="8"/>
    </row>
    <row r="498" ht="15.75" customHeight="1">
      <c r="G498" s="6"/>
      <c r="K498" s="8"/>
      <c r="O498" s="8"/>
      <c r="T498" s="8"/>
    </row>
    <row r="499" ht="15.75" customHeight="1">
      <c r="G499" s="6"/>
      <c r="K499" s="8"/>
      <c r="O499" s="8"/>
      <c r="T499" s="8"/>
    </row>
    <row r="500" ht="15.75" customHeight="1">
      <c r="G500" s="6"/>
      <c r="K500" s="8"/>
      <c r="O500" s="8"/>
      <c r="T500" s="8"/>
    </row>
    <row r="501" ht="15.75" customHeight="1">
      <c r="G501" s="6"/>
      <c r="K501" s="8"/>
      <c r="O501" s="8"/>
      <c r="T501" s="8"/>
    </row>
    <row r="502" ht="15.75" customHeight="1">
      <c r="G502" s="6"/>
      <c r="K502" s="8"/>
      <c r="O502" s="8"/>
      <c r="T502" s="8"/>
    </row>
    <row r="503" ht="15.75" customHeight="1">
      <c r="G503" s="6"/>
      <c r="K503" s="8"/>
      <c r="O503" s="8"/>
      <c r="T503" s="8"/>
    </row>
    <row r="504" ht="15.75" customHeight="1">
      <c r="G504" s="6"/>
      <c r="K504" s="8"/>
      <c r="O504" s="8"/>
      <c r="T504" s="8"/>
    </row>
    <row r="505" ht="15.75" customHeight="1">
      <c r="G505" s="6"/>
      <c r="K505" s="8"/>
      <c r="O505" s="8"/>
      <c r="T505" s="8"/>
    </row>
    <row r="506" ht="15.75" customHeight="1">
      <c r="G506" s="6"/>
      <c r="K506" s="8"/>
      <c r="O506" s="8"/>
      <c r="T506" s="8"/>
    </row>
    <row r="507" ht="15.75" customHeight="1">
      <c r="G507" s="6"/>
      <c r="K507" s="8"/>
      <c r="O507" s="8"/>
      <c r="T507" s="8"/>
    </row>
    <row r="508" ht="15.75" customHeight="1">
      <c r="G508" s="6"/>
      <c r="K508" s="8"/>
      <c r="O508" s="8"/>
      <c r="T508" s="8"/>
    </row>
    <row r="509" ht="15.75" customHeight="1">
      <c r="G509" s="6"/>
      <c r="K509" s="8"/>
      <c r="O509" s="8"/>
      <c r="T509" s="8"/>
    </row>
    <row r="510" ht="15.75" customHeight="1">
      <c r="G510" s="6"/>
      <c r="K510" s="8"/>
      <c r="O510" s="8"/>
      <c r="T510" s="8"/>
    </row>
    <row r="511" ht="15.75" customHeight="1">
      <c r="G511" s="6"/>
      <c r="K511" s="8"/>
      <c r="O511" s="8"/>
      <c r="T511" s="8"/>
    </row>
    <row r="512" ht="15.75" customHeight="1">
      <c r="G512" s="6"/>
      <c r="K512" s="8"/>
      <c r="O512" s="8"/>
      <c r="T512" s="8"/>
    </row>
    <row r="513" ht="15.75" customHeight="1">
      <c r="G513" s="6"/>
      <c r="K513" s="8"/>
      <c r="O513" s="8"/>
      <c r="T513" s="8"/>
    </row>
    <row r="514" ht="15.75" customHeight="1">
      <c r="G514" s="6"/>
      <c r="K514" s="8"/>
      <c r="O514" s="8"/>
      <c r="T514" s="8"/>
    </row>
    <row r="515" ht="15.75" customHeight="1">
      <c r="G515" s="6"/>
      <c r="K515" s="8"/>
      <c r="O515" s="8"/>
      <c r="T515" s="8"/>
    </row>
    <row r="516" ht="15.75" customHeight="1">
      <c r="G516" s="6"/>
      <c r="K516" s="8"/>
      <c r="O516" s="8"/>
      <c r="T516" s="8"/>
    </row>
    <row r="517" ht="15.75" customHeight="1">
      <c r="G517" s="6"/>
      <c r="K517" s="8"/>
      <c r="O517" s="8"/>
      <c r="T517" s="8"/>
    </row>
    <row r="518" ht="15.75" customHeight="1">
      <c r="G518" s="6"/>
      <c r="K518" s="8"/>
      <c r="O518" s="8"/>
      <c r="T518" s="8"/>
    </row>
    <row r="519" ht="15.75" customHeight="1">
      <c r="G519" s="6"/>
      <c r="K519" s="8"/>
      <c r="O519" s="8"/>
      <c r="T519" s="8"/>
    </row>
    <row r="520" ht="15.75" customHeight="1">
      <c r="G520" s="6"/>
      <c r="K520" s="8"/>
      <c r="O520" s="8"/>
      <c r="T520" s="8"/>
    </row>
    <row r="521" ht="15.75" customHeight="1">
      <c r="G521" s="6"/>
      <c r="K521" s="8"/>
      <c r="O521" s="8"/>
      <c r="T521" s="8"/>
    </row>
    <row r="522" ht="15.75" customHeight="1">
      <c r="G522" s="6"/>
      <c r="K522" s="8"/>
      <c r="O522" s="8"/>
      <c r="T522" s="8"/>
    </row>
    <row r="523" ht="15.75" customHeight="1">
      <c r="G523" s="6"/>
      <c r="K523" s="8"/>
      <c r="O523" s="8"/>
      <c r="T523" s="8"/>
    </row>
    <row r="524" ht="15.75" customHeight="1">
      <c r="G524" s="6"/>
      <c r="K524" s="8"/>
      <c r="O524" s="8"/>
      <c r="T524" s="8"/>
    </row>
    <row r="525" ht="15.75" customHeight="1">
      <c r="G525" s="6"/>
      <c r="K525" s="8"/>
      <c r="O525" s="8"/>
      <c r="T525" s="8"/>
    </row>
    <row r="526" ht="15.75" customHeight="1">
      <c r="G526" s="6"/>
      <c r="K526" s="8"/>
      <c r="O526" s="8"/>
      <c r="T526" s="8"/>
    </row>
    <row r="527" ht="15.75" customHeight="1">
      <c r="G527" s="6"/>
      <c r="K527" s="8"/>
      <c r="O527" s="8"/>
      <c r="T527" s="8"/>
    </row>
    <row r="528" ht="15.75" customHeight="1">
      <c r="G528" s="6"/>
      <c r="K528" s="8"/>
      <c r="O528" s="8"/>
      <c r="T528" s="8"/>
    </row>
    <row r="529" ht="15.75" customHeight="1">
      <c r="G529" s="6"/>
      <c r="K529" s="8"/>
      <c r="O529" s="8"/>
      <c r="T529" s="8"/>
    </row>
    <row r="530" ht="15.75" customHeight="1">
      <c r="G530" s="6"/>
      <c r="K530" s="8"/>
      <c r="O530" s="8"/>
      <c r="T530" s="8"/>
    </row>
    <row r="531" ht="15.75" customHeight="1">
      <c r="G531" s="6"/>
      <c r="K531" s="8"/>
      <c r="O531" s="8"/>
      <c r="T531" s="8"/>
    </row>
    <row r="532" ht="15.75" customHeight="1">
      <c r="G532" s="6"/>
      <c r="K532" s="8"/>
      <c r="O532" s="8"/>
      <c r="T532" s="8"/>
    </row>
    <row r="533" ht="15.75" customHeight="1">
      <c r="G533" s="6"/>
      <c r="K533" s="8"/>
      <c r="O533" s="8"/>
      <c r="T533" s="8"/>
    </row>
    <row r="534" ht="15.75" customHeight="1">
      <c r="G534" s="6"/>
      <c r="K534" s="8"/>
      <c r="O534" s="8"/>
      <c r="T534" s="8"/>
    </row>
    <row r="535" ht="15.75" customHeight="1">
      <c r="G535" s="6"/>
      <c r="K535" s="8"/>
      <c r="O535" s="8"/>
      <c r="T535" s="8"/>
    </row>
    <row r="536" ht="15.75" customHeight="1">
      <c r="G536" s="6"/>
      <c r="K536" s="8"/>
      <c r="O536" s="8"/>
      <c r="T536" s="8"/>
    </row>
    <row r="537" ht="15.75" customHeight="1">
      <c r="G537" s="6"/>
      <c r="K537" s="8"/>
      <c r="O537" s="8"/>
      <c r="T537" s="8"/>
    </row>
    <row r="538" ht="15.75" customHeight="1">
      <c r="G538" s="6"/>
      <c r="K538" s="8"/>
      <c r="O538" s="8"/>
      <c r="T538" s="8"/>
    </row>
    <row r="539" ht="15.75" customHeight="1">
      <c r="G539" s="6"/>
      <c r="K539" s="8"/>
      <c r="O539" s="8"/>
      <c r="T539" s="8"/>
    </row>
    <row r="540" ht="15.75" customHeight="1">
      <c r="G540" s="6"/>
      <c r="K540" s="8"/>
      <c r="O540" s="8"/>
      <c r="T540" s="8"/>
    </row>
    <row r="541" ht="15.75" customHeight="1">
      <c r="G541" s="6"/>
      <c r="K541" s="8"/>
      <c r="O541" s="8"/>
      <c r="T541" s="8"/>
    </row>
    <row r="542" ht="15.75" customHeight="1">
      <c r="G542" s="6"/>
      <c r="K542" s="8"/>
      <c r="O542" s="8"/>
      <c r="T542" s="8"/>
    </row>
    <row r="543" ht="15.75" customHeight="1">
      <c r="G543" s="6"/>
      <c r="K543" s="8"/>
      <c r="O543" s="8"/>
      <c r="T543" s="8"/>
    </row>
    <row r="544" ht="15.75" customHeight="1">
      <c r="G544" s="6"/>
      <c r="K544" s="8"/>
      <c r="O544" s="8"/>
      <c r="T544" s="8"/>
    </row>
    <row r="545" ht="15.75" customHeight="1">
      <c r="G545" s="6"/>
      <c r="K545" s="8"/>
      <c r="O545" s="8"/>
      <c r="T545" s="8"/>
    </row>
    <row r="546" ht="15.75" customHeight="1">
      <c r="G546" s="6"/>
      <c r="K546" s="8"/>
      <c r="O546" s="8"/>
      <c r="T546" s="8"/>
    </row>
    <row r="547" ht="15.75" customHeight="1">
      <c r="G547" s="6"/>
      <c r="K547" s="8"/>
      <c r="O547" s="8"/>
      <c r="T547" s="8"/>
    </row>
    <row r="548" ht="15.75" customHeight="1">
      <c r="G548" s="6"/>
      <c r="K548" s="8"/>
      <c r="O548" s="8"/>
      <c r="T548" s="8"/>
    </row>
    <row r="549" ht="15.75" customHeight="1">
      <c r="G549" s="6"/>
      <c r="K549" s="8"/>
      <c r="O549" s="8"/>
      <c r="T549" s="8"/>
    </row>
    <row r="550" ht="15.75" customHeight="1">
      <c r="G550" s="6"/>
      <c r="K550" s="8"/>
      <c r="O550" s="8"/>
      <c r="T550" s="8"/>
    </row>
    <row r="551" ht="15.75" customHeight="1">
      <c r="G551" s="6"/>
      <c r="K551" s="8"/>
      <c r="O551" s="8"/>
      <c r="T551" s="8"/>
    </row>
    <row r="552" ht="15.75" customHeight="1">
      <c r="G552" s="6"/>
      <c r="K552" s="8"/>
      <c r="O552" s="8"/>
      <c r="T552" s="8"/>
    </row>
    <row r="553" ht="15.75" customHeight="1">
      <c r="G553" s="6"/>
      <c r="K553" s="8"/>
      <c r="O553" s="8"/>
      <c r="T553" s="8"/>
    </row>
    <row r="554" ht="15.75" customHeight="1">
      <c r="G554" s="6"/>
      <c r="K554" s="8"/>
      <c r="O554" s="8"/>
      <c r="T554" s="8"/>
    </row>
    <row r="555" ht="15.75" customHeight="1">
      <c r="G555" s="6"/>
      <c r="K555" s="8"/>
      <c r="O555" s="8"/>
      <c r="T555" s="8"/>
    </row>
    <row r="556" ht="15.75" customHeight="1">
      <c r="G556" s="6"/>
      <c r="K556" s="8"/>
      <c r="O556" s="8"/>
      <c r="T556" s="8"/>
    </row>
    <row r="557" ht="15.75" customHeight="1">
      <c r="G557" s="6"/>
      <c r="K557" s="8"/>
      <c r="O557" s="8"/>
      <c r="T557" s="8"/>
    </row>
    <row r="558" ht="15.75" customHeight="1">
      <c r="G558" s="6"/>
      <c r="K558" s="8"/>
      <c r="O558" s="8"/>
      <c r="T558" s="8"/>
    </row>
    <row r="559" ht="15.75" customHeight="1">
      <c r="G559" s="6"/>
      <c r="K559" s="8"/>
      <c r="O559" s="8"/>
      <c r="T559" s="8"/>
    </row>
    <row r="560" ht="15.75" customHeight="1">
      <c r="G560" s="6"/>
      <c r="K560" s="8"/>
      <c r="O560" s="8"/>
      <c r="T560" s="8"/>
    </row>
    <row r="561" ht="15.75" customHeight="1">
      <c r="G561" s="6"/>
      <c r="K561" s="8"/>
      <c r="O561" s="8"/>
      <c r="T561" s="8"/>
    </row>
    <row r="562" ht="15.75" customHeight="1">
      <c r="G562" s="6"/>
      <c r="K562" s="8"/>
      <c r="O562" s="8"/>
      <c r="T562" s="8"/>
    </row>
    <row r="563" ht="15.75" customHeight="1">
      <c r="G563" s="6"/>
      <c r="K563" s="8"/>
      <c r="O563" s="8"/>
      <c r="T563" s="8"/>
    </row>
    <row r="564" ht="15.75" customHeight="1">
      <c r="G564" s="6"/>
      <c r="K564" s="8"/>
      <c r="O564" s="8"/>
      <c r="T564" s="8"/>
    </row>
    <row r="565" ht="15.75" customHeight="1">
      <c r="G565" s="6"/>
      <c r="K565" s="8"/>
      <c r="O565" s="8"/>
      <c r="T565" s="8"/>
    </row>
    <row r="566" ht="15.75" customHeight="1">
      <c r="G566" s="6"/>
      <c r="K566" s="8"/>
      <c r="O566" s="8"/>
      <c r="T566" s="8"/>
    </row>
    <row r="567" ht="15.75" customHeight="1">
      <c r="G567" s="6"/>
      <c r="K567" s="8"/>
      <c r="O567" s="8"/>
      <c r="T567" s="8"/>
    </row>
    <row r="568" ht="15.75" customHeight="1">
      <c r="G568" s="6"/>
      <c r="K568" s="8"/>
      <c r="O568" s="8"/>
      <c r="T568" s="8"/>
    </row>
    <row r="569" ht="15.75" customHeight="1">
      <c r="G569" s="6"/>
      <c r="K569" s="8"/>
      <c r="O569" s="8"/>
      <c r="T569" s="8"/>
    </row>
    <row r="570" ht="15.75" customHeight="1">
      <c r="G570" s="6"/>
      <c r="K570" s="8"/>
      <c r="O570" s="8"/>
      <c r="T570" s="8"/>
    </row>
    <row r="571" ht="15.75" customHeight="1">
      <c r="G571" s="6"/>
      <c r="K571" s="8"/>
      <c r="O571" s="8"/>
      <c r="T571" s="8"/>
    </row>
    <row r="572" ht="15.75" customHeight="1">
      <c r="G572" s="6"/>
      <c r="K572" s="8"/>
      <c r="O572" s="8"/>
      <c r="T572" s="8"/>
    </row>
    <row r="573" ht="15.75" customHeight="1">
      <c r="G573" s="6"/>
      <c r="K573" s="8"/>
      <c r="O573" s="8"/>
      <c r="T573" s="8"/>
    </row>
    <row r="574" ht="15.75" customHeight="1">
      <c r="G574" s="6"/>
      <c r="K574" s="8"/>
      <c r="O574" s="8"/>
      <c r="T574" s="8"/>
    </row>
    <row r="575" ht="15.75" customHeight="1">
      <c r="G575" s="6"/>
      <c r="K575" s="8"/>
      <c r="O575" s="8"/>
      <c r="T575" s="8"/>
    </row>
    <row r="576" ht="15.75" customHeight="1">
      <c r="G576" s="6"/>
      <c r="K576" s="8"/>
      <c r="O576" s="8"/>
      <c r="T576" s="8"/>
    </row>
    <row r="577" ht="15.75" customHeight="1">
      <c r="G577" s="6"/>
      <c r="K577" s="8"/>
      <c r="O577" s="8"/>
      <c r="T577" s="8"/>
    </row>
    <row r="578" ht="15.75" customHeight="1">
      <c r="G578" s="6"/>
      <c r="K578" s="8"/>
      <c r="O578" s="8"/>
      <c r="T578" s="8"/>
    </row>
    <row r="579" ht="15.75" customHeight="1">
      <c r="G579" s="6"/>
      <c r="K579" s="8"/>
      <c r="O579" s="8"/>
      <c r="T579" s="8"/>
    </row>
    <row r="580" ht="15.75" customHeight="1">
      <c r="G580" s="6"/>
      <c r="K580" s="8"/>
      <c r="O580" s="8"/>
      <c r="T580" s="8"/>
    </row>
    <row r="581" ht="15.75" customHeight="1">
      <c r="G581" s="6"/>
      <c r="K581" s="8"/>
      <c r="O581" s="8"/>
      <c r="T581" s="8"/>
    </row>
    <row r="582" ht="15.75" customHeight="1">
      <c r="G582" s="6"/>
      <c r="K582" s="8"/>
      <c r="O582" s="8"/>
      <c r="T582" s="8"/>
    </row>
    <row r="583" ht="15.75" customHeight="1">
      <c r="G583" s="6"/>
      <c r="K583" s="8"/>
      <c r="O583" s="8"/>
      <c r="T583" s="8"/>
    </row>
    <row r="584" ht="15.75" customHeight="1">
      <c r="G584" s="6"/>
      <c r="K584" s="8"/>
      <c r="O584" s="8"/>
      <c r="T584" s="8"/>
    </row>
    <row r="585" ht="15.75" customHeight="1">
      <c r="G585" s="6"/>
      <c r="K585" s="8"/>
      <c r="O585" s="8"/>
      <c r="T585" s="8"/>
    </row>
    <row r="586" ht="15.75" customHeight="1">
      <c r="G586" s="6"/>
      <c r="K586" s="8"/>
      <c r="O586" s="8"/>
      <c r="T586" s="8"/>
    </row>
    <row r="587" ht="15.75" customHeight="1">
      <c r="G587" s="6"/>
      <c r="K587" s="8"/>
      <c r="O587" s="8"/>
      <c r="T587" s="8"/>
    </row>
    <row r="588" ht="15.75" customHeight="1">
      <c r="G588" s="6"/>
      <c r="K588" s="8"/>
      <c r="O588" s="8"/>
      <c r="T588" s="8"/>
    </row>
    <row r="589" ht="15.75" customHeight="1">
      <c r="G589" s="6"/>
      <c r="K589" s="8"/>
      <c r="O589" s="8"/>
      <c r="T589" s="8"/>
    </row>
    <row r="590" ht="15.75" customHeight="1">
      <c r="G590" s="6"/>
      <c r="K590" s="8"/>
      <c r="O590" s="8"/>
      <c r="T590" s="8"/>
    </row>
    <row r="591" ht="15.75" customHeight="1">
      <c r="G591" s="6"/>
      <c r="K591" s="8"/>
      <c r="O591" s="8"/>
      <c r="T591" s="8"/>
    </row>
    <row r="592" ht="15.75" customHeight="1">
      <c r="G592" s="6"/>
      <c r="K592" s="8"/>
      <c r="O592" s="8"/>
      <c r="T592" s="8"/>
    </row>
    <row r="593" ht="15.75" customHeight="1">
      <c r="G593" s="6"/>
      <c r="K593" s="8"/>
      <c r="O593" s="8"/>
      <c r="T593" s="8"/>
    </row>
    <row r="594" ht="15.75" customHeight="1">
      <c r="G594" s="6"/>
      <c r="K594" s="8"/>
      <c r="O594" s="8"/>
      <c r="T594" s="8"/>
    </row>
    <row r="595" ht="15.75" customHeight="1">
      <c r="G595" s="6"/>
      <c r="K595" s="8"/>
      <c r="O595" s="8"/>
      <c r="T595" s="8"/>
    </row>
    <row r="596" ht="15.75" customHeight="1">
      <c r="G596" s="6"/>
      <c r="K596" s="8"/>
      <c r="O596" s="8"/>
      <c r="T596" s="8"/>
    </row>
    <row r="597" ht="15.75" customHeight="1">
      <c r="G597" s="6"/>
      <c r="K597" s="8"/>
      <c r="O597" s="8"/>
      <c r="T597" s="8"/>
    </row>
    <row r="598" ht="15.75" customHeight="1">
      <c r="G598" s="6"/>
      <c r="K598" s="8"/>
      <c r="O598" s="8"/>
      <c r="T598" s="8"/>
    </row>
    <row r="599" ht="15.75" customHeight="1">
      <c r="G599" s="6"/>
      <c r="K599" s="8"/>
      <c r="O599" s="8"/>
      <c r="T599" s="8"/>
    </row>
    <row r="600" ht="15.75" customHeight="1">
      <c r="G600" s="6"/>
      <c r="K600" s="8"/>
      <c r="O600" s="8"/>
      <c r="T600" s="8"/>
    </row>
    <row r="601" ht="15.75" customHeight="1">
      <c r="G601" s="6"/>
      <c r="K601" s="8"/>
      <c r="O601" s="8"/>
      <c r="T601" s="8"/>
    </row>
    <row r="602" ht="15.75" customHeight="1">
      <c r="G602" s="6"/>
      <c r="K602" s="8"/>
      <c r="O602" s="8"/>
      <c r="T602" s="8"/>
    </row>
    <row r="603" ht="15.75" customHeight="1">
      <c r="G603" s="6"/>
      <c r="K603" s="8"/>
      <c r="O603" s="8"/>
      <c r="T603" s="8"/>
    </row>
    <row r="604" ht="15.75" customHeight="1">
      <c r="G604" s="6"/>
      <c r="K604" s="8"/>
      <c r="O604" s="8"/>
      <c r="T604" s="8"/>
    </row>
    <row r="605" ht="15.75" customHeight="1">
      <c r="G605" s="6"/>
      <c r="K605" s="8"/>
      <c r="O605" s="8"/>
      <c r="T605" s="8"/>
    </row>
    <row r="606" ht="15.75" customHeight="1">
      <c r="G606" s="6"/>
      <c r="K606" s="8"/>
      <c r="O606" s="8"/>
      <c r="T606" s="8"/>
    </row>
    <row r="607" ht="15.75" customHeight="1">
      <c r="G607" s="6"/>
      <c r="K607" s="8"/>
      <c r="O607" s="8"/>
      <c r="T607" s="8"/>
    </row>
    <row r="608" ht="15.75" customHeight="1">
      <c r="G608" s="6"/>
      <c r="K608" s="8"/>
      <c r="O608" s="8"/>
      <c r="T608" s="8"/>
    </row>
    <row r="609" ht="15.75" customHeight="1">
      <c r="G609" s="6"/>
      <c r="K609" s="8"/>
      <c r="O609" s="8"/>
      <c r="T609" s="8"/>
    </row>
    <row r="610" ht="15.75" customHeight="1">
      <c r="G610" s="6"/>
      <c r="K610" s="8"/>
      <c r="O610" s="8"/>
      <c r="T610" s="8"/>
    </row>
    <row r="611" ht="15.75" customHeight="1">
      <c r="G611" s="6"/>
      <c r="K611" s="8"/>
      <c r="O611" s="8"/>
      <c r="T611" s="8"/>
    </row>
    <row r="612" ht="15.75" customHeight="1">
      <c r="G612" s="6"/>
      <c r="K612" s="8"/>
      <c r="O612" s="8"/>
      <c r="T612" s="8"/>
    </row>
    <row r="613" ht="15.75" customHeight="1">
      <c r="G613" s="6"/>
      <c r="K613" s="8"/>
      <c r="O613" s="8"/>
      <c r="T613" s="8"/>
    </row>
    <row r="614" ht="15.75" customHeight="1">
      <c r="G614" s="6"/>
      <c r="K614" s="8"/>
      <c r="O614" s="8"/>
      <c r="T614" s="8"/>
    </row>
    <row r="615" ht="15.75" customHeight="1">
      <c r="G615" s="6"/>
      <c r="K615" s="8"/>
      <c r="O615" s="8"/>
      <c r="T615" s="8"/>
    </row>
    <row r="616" ht="15.75" customHeight="1">
      <c r="G616" s="6"/>
      <c r="K616" s="8"/>
      <c r="O616" s="8"/>
      <c r="T616" s="8"/>
    </row>
    <row r="617" ht="15.75" customHeight="1">
      <c r="G617" s="6"/>
      <c r="K617" s="8"/>
      <c r="O617" s="8"/>
      <c r="T617" s="8"/>
    </row>
    <row r="618" ht="15.75" customHeight="1">
      <c r="G618" s="6"/>
      <c r="K618" s="8"/>
      <c r="O618" s="8"/>
      <c r="T618" s="8"/>
    </row>
    <row r="619" ht="15.75" customHeight="1">
      <c r="G619" s="6"/>
      <c r="K619" s="8"/>
      <c r="O619" s="8"/>
      <c r="T619" s="8"/>
    </row>
    <row r="620" ht="15.75" customHeight="1">
      <c r="G620" s="6"/>
      <c r="K620" s="8"/>
      <c r="O620" s="8"/>
      <c r="T620" s="8"/>
    </row>
    <row r="621" ht="15.75" customHeight="1">
      <c r="G621" s="6"/>
      <c r="K621" s="8"/>
      <c r="O621" s="8"/>
      <c r="T621" s="8"/>
    </row>
    <row r="622" ht="15.75" customHeight="1">
      <c r="G622" s="6"/>
      <c r="K622" s="8"/>
      <c r="O622" s="8"/>
      <c r="T622" s="8"/>
    </row>
    <row r="623" ht="15.75" customHeight="1">
      <c r="G623" s="6"/>
      <c r="K623" s="8"/>
      <c r="O623" s="8"/>
      <c r="T623" s="8"/>
    </row>
    <row r="624" ht="15.75" customHeight="1">
      <c r="G624" s="6"/>
      <c r="K624" s="8"/>
      <c r="O624" s="8"/>
      <c r="T624" s="8"/>
    </row>
    <row r="625" ht="15.75" customHeight="1">
      <c r="G625" s="6"/>
      <c r="K625" s="8"/>
      <c r="O625" s="8"/>
      <c r="T625" s="8"/>
    </row>
    <row r="626" ht="15.75" customHeight="1">
      <c r="G626" s="6"/>
      <c r="K626" s="8"/>
      <c r="O626" s="8"/>
      <c r="T626" s="8"/>
    </row>
    <row r="627" ht="15.75" customHeight="1">
      <c r="G627" s="6"/>
      <c r="K627" s="8"/>
      <c r="O627" s="8"/>
      <c r="T627" s="8"/>
    </row>
    <row r="628" ht="15.75" customHeight="1">
      <c r="G628" s="6"/>
      <c r="K628" s="8"/>
      <c r="O628" s="8"/>
      <c r="T628" s="8"/>
    </row>
    <row r="629" ht="15.75" customHeight="1">
      <c r="G629" s="6"/>
      <c r="K629" s="8"/>
      <c r="O629" s="8"/>
      <c r="T629" s="8"/>
    </row>
    <row r="630" ht="15.75" customHeight="1">
      <c r="G630" s="6"/>
      <c r="K630" s="8"/>
      <c r="O630" s="8"/>
      <c r="T630" s="8"/>
    </row>
    <row r="631" ht="15.75" customHeight="1">
      <c r="G631" s="6"/>
      <c r="K631" s="8"/>
      <c r="O631" s="8"/>
      <c r="T631" s="8"/>
    </row>
    <row r="632" ht="15.75" customHeight="1">
      <c r="G632" s="6"/>
      <c r="K632" s="8"/>
      <c r="O632" s="8"/>
      <c r="T632" s="8"/>
    </row>
    <row r="633" ht="15.75" customHeight="1">
      <c r="G633" s="6"/>
      <c r="K633" s="8"/>
      <c r="O633" s="8"/>
      <c r="T633" s="8"/>
    </row>
    <row r="634" ht="15.75" customHeight="1">
      <c r="G634" s="6"/>
      <c r="K634" s="8"/>
      <c r="O634" s="8"/>
      <c r="T634" s="8"/>
    </row>
    <row r="635" ht="15.75" customHeight="1">
      <c r="G635" s="6"/>
      <c r="K635" s="8"/>
      <c r="O635" s="8"/>
      <c r="T635" s="8"/>
    </row>
    <row r="636" ht="15.75" customHeight="1">
      <c r="G636" s="6"/>
      <c r="K636" s="8"/>
      <c r="O636" s="8"/>
      <c r="T636" s="8"/>
    </row>
    <row r="637" ht="15.75" customHeight="1">
      <c r="G637" s="6"/>
      <c r="K637" s="8"/>
      <c r="O637" s="8"/>
      <c r="T637" s="8"/>
    </row>
    <row r="638" ht="15.75" customHeight="1">
      <c r="G638" s="6"/>
      <c r="K638" s="8"/>
      <c r="O638" s="8"/>
      <c r="T638" s="8"/>
    </row>
    <row r="639" ht="15.75" customHeight="1">
      <c r="G639" s="6"/>
      <c r="K639" s="8"/>
      <c r="O639" s="8"/>
      <c r="T639" s="8"/>
    </row>
    <row r="640" ht="15.75" customHeight="1">
      <c r="G640" s="6"/>
      <c r="K640" s="8"/>
      <c r="O640" s="8"/>
      <c r="T640" s="8"/>
    </row>
    <row r="641" ht="15.75" customHeight="1">
      <c r="G641" s="6"/>
      <c r="K641" s="8"/>
      <c r="O641" s="8"/>
      <c r="T641" s="8"/>
    </row>
    <row r="642" ht="15.75" customHeight="1">
      <c r="G642" s="6"/>
      <c r="K642" s="8"/>
      <c r="O642" s="8"/>
      <c r="T642" s="8"/>
    </row>
    <row r="643" ht="15.75" customHeight="1">
      <c r="G643" s="6"/>
      <c r="K643" s="8"/>
      <c r="O643" s="8"/>
      <c r="T643" s="8"/>
    </row>
    <row r="644" ht="15.75" customHeight="1">
      <c r="G644" s="6"/>
      <c r="K644" s="8"/>
      <c r="O644" s="8"/>
      <c r="T644" s="8"/>
    </row>
    <row r="645" ht="15.75" customHeight="1">
      <c r="G645" s="6"/>
      <c r="K645" s="8"/>
      <c r="O645" s="8"/>
      <c r="T645" s="8"/>
    </row>
    <row r="646" ht="15.75" customHeight="1">
      <c r="G646" s="6"/>
      <c r="K646" s="8"/>
      <c r="O646" s="8"/>
      <c r="T646" s="8"/>
    </row>
    <row r="647" ht="15.75" customHeight="1">
      <c r="G647" s="6"/>
      <c r="K647" s="8"/>
      <c r="O647" s="8"/>
      <c r="T647" s="8"/>
    </row>
    <row r="648" ht="15.75" customHeight="1">
      <c r="G648" s="6"/>
      <c r="K648" s="8"/>
      <c r="O648" s="8"/>
      <c r="T648" s="8"/>
    </row>
    <row r="649" ht="15.75" customHeight="1">
      <c r="G649" s="6"/>
      <c r="K649" s="8"/>
      <c r="O649" s="8"/>
      <c r="T649" s="8"/>
    </row>
    <row r="650" ht="15.75" customHeight="1">
      <c r="G650" s="6"/>
      <c r="K650" s="8"/>
      <c r="O650" s="8"/>
      <c r="T650" s="8"/>
    </row>
    <row r="651" ht="15.75" customHeight="1">
      <c r="G651" s="6"/>
      <c r="K651" s="8"/>
      <c r="O651" s="8"/>
      <c r="T651" s="8"/>
    </row>
    <row r="652" ht="15.75" customHeight="1">
      <c r="G652" s="6"/>
      <c r="K652" s="8"/>
      <c r="O652" s="8"/>
      <c r="T652" s="8"/>
    </row>
    <row r="653" ht="15.75" customHeight="1">
      <c r="G653" s="6"/>
      <c r="K653" s="8"/>
      <c r="O653" s="8"/>
      <c r="T653" s="8"/>
    </row>
    <row r="654" ht="15.75" customHeight="1">
      <c r="G654" s="6"/>
      <c r="K654" s="8"/>
      <c r="O654" s="8"/>
      <c r="T654" s="8"/>
    </row>
    <row r="655" ht="15.75" customHeight="1">
      <c r="G655" s="6"/>
      <c r="K655" s="8"/>
      <c r="O655" s="8"/>
      <c r="T655" s="8"/>
    </row>
    <row r="656" ht="15.75" customHeight="1">
      <c r="G656" s="6"/>
      <c r="K656" s="8"/>
      <c r="O656" s="8"/>
      <c r="T656" s="8"/>
    </row>
    <row r="657" ht="15.75" customHeight="1">
      <c r="G657" s="6"/>
      <c r="K657" s="8"/>
      <c r="O657" s="8"/>
      <c r="T657" s="8"/>
    </row>
    <row r="658" ht="15.75" customHeight="1">
      <c r="G658" s="6"/>
      <c r="K658" s="8"/>
      <c r="O658" s="8"/>
      <c r="T658" s="8"/>
    </row>
    <row r="659" ht="15.75" customHeight="1">
      <c r="G659" s="6"/>
      <c r="K659" s="8"/>
      <c r="O659" s="8"/>
      <c r="T659" s="8"/>
    </row>
    <row r="660" ht="15.75" customHeight="1">
      <c r="G660" s="6"/>
      <c r="K660" s="8"/>
      <c r="O660" s="8"/>
      <c r="T660" s="8"/>
    </row>
    <row r="661" ht="15.75" customHeight="1">
      <c r="G661" s="6"/>
      <c r="K661" s="8"/>
      <c r="O661" s="8"/>
      <c r="T661" s="8"/>
    </row>
    <row r="662" ht="15.75" customHeight="1">
      <c r="G662" s="6"/>
      <c r="K662" s="8"/>
      <c r="O662" s="8"/>
      <c r="T662" s="8"/>
    </row>
    <row r="663" ht="15.75" customHeight="1">
      <c r="G663" s="6"/>
      <c r="K663" s="8"/>
      <c r="O663" s="8"/>
      <c r="T663" s="8"/>
    </row>
    <row r="664" ht="15.75" customHeight="1">
      <c r="G664" s="6"/>
      <c r="K664" s="8"/>
      <c r="O664" s="8"/>
      <c r="T664" s="8"/>
    </row>
    <row r="665" ht="15.75" customHeight="1">
      <c r="G665" s="6"/>
      <c r="K665" s="8"/>
      <c r="O665" s="8"/>
      <c r="T665" s="8"/>
    </row>
    <row r="666" ht="15.75" customHeight="1">
      <c r="G666" s="6"/>
      <c r="K666" s="8"/>
      <c r="O666" s="8"/>
      <c r="T666" s="8"/>
    </row>
    <row r="667" ht="15.75" customHeight="1">
      <c r="G667" s="6"/>
      <c r="K667" s="8"/>
      <c r="O667" s="8"/>
      <c r="T667" s="8"/>
    </row>
    <row r="668" ht="15.75" customHeight="1">
      <c r="G668" s="6"/>
      <c r="K668" s="8"/>
      <c r="O668" s="8"/>
      <c r="T668" s="8"/>
    </row>
    <row r="669" ht="15.75" customHeight="1">
      <c r="G669" s="6"/>
      <c r="K669" s="8"/>
      <c r="O669" s="8"/>
      <c r="T669" s="8"/>
    </row>
    <row r="670" ht="15.75" customHeight="1">
      <c r="G670" s="6"/>
      <c r="K670" s="8"/>
      <c r="O670" s="8"/>
      <c r="T670" s="8"/>
    </row>
    <row r="671" ht="15.75" customHeight="1">
      <c r="G671" s="6"/>
      <c r="K671" s="8"/>
      <c r="O671" s="8"/>
      <c r="T671" s="8"/>
    </row>
    <row r="672" ht="15.75" customHeight="1">
      <c r="G672" s="6"/>
      <c r="K672" s="8"/>
      <c r="O672" s="8"/>
      <c r="T672" s="8"/>
    </row>
    <row r="673" ht="15.75" customHeight="1">
      <c r="G673" s="6"/>
      <c r="K673" s="8"/>
      <c r="O673" s="8"/>
      <c r="T673" s="8"/>
    </row>
    <row r="674" ht="15.75" customHeight="1">
      <c r="G674" s="6"/>
      <c r="K674" s="8"/>
      <c r="O674" s="8"/>
      <c r="T674" s="8"/>
    </row>
    <row r="675" ht="15.75" customHeight="1">
      <c r="G675" s="6"/>
      <c r="K675" s="8"/>
      <c r="O675" s="8"/>
      <c r="T675" s="8"/>
    </row>
    <row r="676" ht="15.75" customHeight="1">
      <c r="G676" s="6"/>
      <c r="K676" s="8"/>
      <c r="O676" s="8"/>
      <c r="T676" s="8"/>
    </row>
    <row r="677" ht="15.75" customHeight="1">
      <c r="G677" s="6"/>
      <c r="K677" s="8"/>
      <c r="O677" s="8"/>
      <c r="T677" s="8"/>
    </row>
    <row r="678" ht="15.75" customHeight="1">
      <c r="G678" s="6"/>
      <c r="K678" s="8"/>
      <c r="O678" s="8"/>
      <c r="T678" s="8"/>
    </row>
    <row r="679" ht="15.75" customHeight="1">
      <c r="G679" s="6"/>
      <c r="K679" s="8"/>
      <c r="O679" s="8"/>
      <c r="T679" s="8"/>
    </row>
    <row r="680" ht="15.75" customHeight="1">
      <c r="G680" s="6"/>
      <c r="K680" s="8"/>
      <c r="O680" s="8"/>
      <c r="T680" s="8"/>
    </row>
    <row r="681" ht="15.75" customHeight="1">
      <c r="G681" s="6"/>
      <c r="K681" s="8"/>
      <c r="O681" s="8"/>
      <c r="T681" s="8"/>
    </row>
    <row r="682" ht="15.75" customHeight="1">
      <c r="G682" s="6"/>
      <c r="K682" s="8"/>
      <c r="O682" s="8"/>
      <c r="T682" s="8"/>
    </row>
    <row r="683" ht="15.75" customHeight="1">
      <c r="G683" s="6"/>
      <c r="K683" s="8"/>
      <c r="O683" s="8"/>
      <c r="T683" s="8"/>
    </row>
    <row r="684" ht="15.75" customHeight="1">
      <c r="G684" s="6"/>
      <c r="K684" s="8"/>
      <c r="O684" s="8"/>
      <c r="T684" s="8"/>
    </row>
    <row r="685" ht="15.75" customHeight="1">
      <c r="G685" s="6"/>
      <c r="K685" s="8"/>
      <c r="O685" s="8"/>
      <c r="T685" s="8"/>
    </row>
    <row r="686" ht="15.75" customHeight="1">
      <c r="G686" s="6"/>
      <c r="K686" s="8"/>
      <c r="O686" s="8"/>
      <c r="T686" s="8"/>
    </row>
    <row r="687" ht="15.75" customHeight="1">
      <c r="G687" s="6"/>
      <c r="K687" s="8"/>
      <c r="O687" s="8"/>
      <c r="T687" s="8"/>
    </row>
    <row r="688" ht="15.75" customHeight="1">
      <c r="G688" s="6"/>
      <c r="K688" s="8"/>
      <c r="O688" s="8"/>
      <c r="T688" s="8"/>
    </row>
    <row r="689" ht="15.75" customHeight="1">
      <c r="G689" s="6"/>
      <c r="K689" s="8"/>
      <c r="O689" s="8"/>
      <c r="T689" s="8"/>
    </row>
    <row r="690" ht="15.75" customHeight="1">
      <c r="G690" s="6"/>
      <c r="K690" s="8"/>
      <c r="O690" s="8"/>
      <c r="T690" s="8"/>
    </row>
    <row r="691" ht="15.75" customHeight="1">
      <c r="G691" s="6"/>
      <c r="K691" s="8"/>
      <c r="O691" s="8"/>
      <c r="T691" s="8"/>
    </row>
    <row r="692" ht="15.75" customHeight="1">
      <c r="G692" s="6"/>
      <c r="K692" s="8"/>
      <c r="O692" s="8"/>
      <c r="T692" s="8"/>
    </row>
    <row r="693" ht="15.75" customHeight="1">
      <c r="G693" s="6"/>
      <c r="K693" s="8"/>
      <c r="O693" s="8"/>
      <c r="T693" s="8"/>
    </row>
    <row r="694" ht="15.75" customHeight="1">
      <c r="G694" s="6"/>
      <c r="K694" s="8"/>
      <c r="O694" s="8"/>
      <c r="T694" s="8"/>
    </row>
    <row r="695" ht="15.75" customHeight="1">
      <c r="G695" s="6"/>
      <c r="K695" s="8"/>
      <c r="O695" s="8"/>
      <c r="T695" s="8"/>
    </row>
    <row r="696" ht="15.75" customHeight="1">
      <c r="G696" s="6"/>
      <c r="K696" s="8"/>
      <c r="O696" s="8"/>
      <c r="T696" s="8"/>
    </row>
    <row r="697" ht="15.75" customHeight="1">
      <c r="G697" s="6"/>
      <c r="K697" s="8"/>
      <c r="O697" s="8"/>
      <c r="T697" s="8"/>
    </row>
    <row r="698" ht="15.75" customHeight="1">
      <c r="G698" s="6"/>
      <c r="K698" s="8"/>
      <c r="O698" s="8"/>
      <c r="T698" s="8"/>
    </row>
    <row r="699" ht="15.75" customHeight="1">
      <c r="G699" s="6"/>
      <c r="K699" s="8"/>
      <c r="O699" s="8"/>
      <c r="T699" s="8"/>
    </row>
    <row r="700" ht="15.75" customHeight="1">
      <c r="G700" s="6"/>
      <c r="K700" s="8"/>
      <c r="O700" s="8"/>
      <c r="T700" s="8"/>
    </row>
    <row r="701" ht="15.75" customHeight="1">
      <c r="G701" s="6"/>
      <c r="K701" s="8"/>
      <c r="O701" s="8"/>
      <c r="T701" s="8"/>
    </row>
    <row r="702" ht="15.75" customHeight="1">
      <c r="G702" s="6"/>
      <c r="K702" s="8"/>
      <c r="O702" s="8"/>
      <c r="T702" s="8"/>
    </row>
    <row r="703" ht="15.75" customHeight="1">
      <c r="G703" s="6"/>
      <c r="K703" s="8"/>
      <c r="O703" s="8"/>
      <c r="T703" s="8"/>
    </row>
    <row r="704" ht="15.75" customHeight="1">
      <c r="G704" s="6"/>
      <c r="K704" s="8"/>
      <c r="O704" s="8"/>
      <c r="T704" s="8"/>
    </row>
    <row r="705" ht="15.75" customHeight="1">
      <c r="G705" s="6"/>
      <c r="K705" s="8"/>
      <c r="O705" s="8"/>
      <c r="T705" s="8"/>
    </row>
    <row r="706" ht="15.75" customHeight="1">
      <c r="G706" s="6"/>
      <c r="K706" s="8"/>
      <c r="O706" s="8"/>
      <c r="T706" s="8"/>
    </row>
    <row r="707" ht="15.75" customHeight="1">
      <c r="G707" s="6"/>
      <c r="K707" s="8"/>
      <c r="O707" s="8"/>
      <c r="T707" s="8"/>
    </row>
    <row r="708" ht="15.75" customHeight="1">
      <c r="G708" s="6"/>
      <c r="K708" s="8"/>
      <c r="O708" s="8"/>
      <c r="T708" s="8"/>
    </row>
    <row r="709" ht="15.75" customHeight="1">
      <c r="G709" s="6"/>
      <c r="K709" s="8"/>
      <c r="O709" s="8"/>
      <c r="T709" s="8"/>
    </row>
    <row r="710" ht="15.75" customHeight="1">
      <c r="G710" s="6"/>
      <c r="K710" s="8"/>
      <c r="O710" s="8"/>
      <c r="T710" s="8"/>
    </row>
    <row r="711" ht="15.75" customHeight="1">
      <c r="G711" s="6"/>
      <c r="K711" s="8"/>
      <c r="O711" s="8"/>
      <c r="T711" s="8"/>
    </row>
    <row r="712" ht="15.75" customHeight="1">
      <c r="G712" s="6"/>
      <c r="K712" s="8"/>
      <c r="O712" s="8"/>
      <c r="T712" s="8"/>
    </row>
    <row r="713" ht="15.75" customHeight="1">
      <c r="G713" s="6"/>
      <c r="K713" s="8"/>
      <c r="O713" s="8"/>
      <c r="T713" s="8"/>
    </row>
    <row r="714" ht="15.75" customHeight="1">
      <c r="G714" s="6"/>
      <c r="K714" s="8"/>
      <c r="O714" s="8"/>
      <c r="T714" s="8"/>
    </row>
    <row r="715" ht="15.75" customHeight="1">
      <c r="G715" s="6"/>
      <c r="K715" s="8"/>
      <c r="O715" s="8"/>
      <c r="T715" s="8"/>
    </row>
    <row r="716" ht="15.75" customHeight="1">
      <c r="G716" s="6"/>
      <c r="K716" s="8"/>
      <c r="O716" s="8"/>
      <c r="T716" s="8"/>
    </row>
    <row r="717" ht="15.75" customHeight="1">
      <c r="G717" s="6"/>
      <c r="K717" s="8"/>
      <c r="O717" s="8"/>
      <c r="T717" s="8"/>
    </row>
    <row r="718" ht="15.75" customHeight="1">
      <c r="G718" s="6"/>
      <c r="K718" s="8"/>
      <c r="O718" s="8"/>
      <c r="T718" s="8"/>
    </row>
    <row r="719" ht="15.75" customHeight="1">
      <c r="G719" s="6"/>
      <c r="K719" s="8"/>
      <c r="O719" s="8"/>
      <c r="T719" s="8"/>
    </row>
    <row r="720" ht="15.75" customHeight="1">
      <c r="G720" s="6"/>
      <c r="K720" s="8"/>
      <c r="O720" s="8"/>
      <c r="T720" s="8"/>
    </row>
    <row r="721" ht="15.75" customHeight="1">
      <c r="G721" s="6"/>
      <c r="K721" s="8"/>
      <c r="O721" s="8"/>
      <c r="T721" s="8"/>
    </row>
    <row r="722" ht="15.75" customHeight="1">
      <c r="G722" s="6"/>
      <c r="K722" s="8"/>
      <c r="O722" s="8"/>
      <c r="T722" s="8"/>
    </row>
    <row r="723" ht="15.75" customHeight="1">
      <c r="G723" s="6"/>
      <c r="K723" s="8"/>
      <c r="O723" s="8"/>
      <c r="T723" s="8"/>
    </row>
    <row r="724" ht="15.75" customHeight="1">
      <c r="G724" s="6"/>
      <c r="K724" s="8"/>
      <c r="O724" s="8"/>
      <c r="T724" s="8"/>
    </row>
    <row r="725" ht="15.75" customHeight="1">
      <c r="G725" s="6"/>
      <c r="K725" s="8"/>
      <c r="O725" s="8"/>
      <c r="T725" s="8"/>
    </row>
    <row r="726" ht="15.75" customHeight="1">
      <c r="G726" s="6"/>
      <c r="K726" s="8"/>
      <c r="O726" s="8"/>
      <c r="T726" s="8"/>
    </row>
    <row r="727" ht="15.75" customHeight="1">
      <c r="G727" s="6"/>
      <c r="K727" s="8"/>
      <c r="O727" s="8"/>
      <c r="T727" s="8"/>
    </row>
    <row r="728" ht="15.75" customHeight="1">
      <c r="G728" s="6"/>
      <c r="K728" s="8"/>
      <c r="O728" s="8"/>
      <c r="T728" s="8"/>
    </row>
    <row r="729" ht="15.75" customHeight="1">
      <c r="G729" s="6"/>
      <c r="K729" s="8"/>
      <c r="O729" s="8"/>
      <c r="T729" s="8"/>
    </row>
    <row r="730" ht="15.75" customHeight="1">
      <c r="G730" s="6"/>
      <c r="K730" s="8"/>
      <c r="O730" s="8"/>
      <c r="T730" s="8"/>
    </row>
    <row r="731" ht="15.75" customHeight="1">
      <c r="G731" s="6"/>
      <c r="K731" s="8"/>
      <c r="O731" s="8"/>
      <c r="T731" s="8"/>
    </row>
    <row r="732" ht="15.75" customHeight="1">
      <c r="G732" s="6"/>
      <c r="K732" s="8"/>
      <c r="O732" s="8"/>
      <c r="T732" s="8"/>
    </row>
    <row r="733" ht="15.75" customHeight="1">
      <c r="G733" s="6"/>
      <c r="K733" s="8"/>
      <c r="O733" s="8"/>
      <c r="T733" s="8"/>
    </row>
    <row r="734" ht="15.75" customHeight="1">
      <c r="G734" s="6"/>
      <c r="K734" s="8"/>
      <c r="O734" s="8"/>
      <c r="T734" s="8"/>
    </row>
    <row r="735" ht="15.75" customHeight="1">
      <c r="G735" s="6"/>
      <c r="K735" s="8"/>
      <c r="O735" s="8"/>
      <c r="T735" s="8"/>
    </row>
    <row r="736" ht="15.75" customHeight="1">
      <c r="G736" s="6"/>
      <c r="K736" s="8"/>
      <c r="O736" s="8"/>
      <c r="T736" s="8"/>
    </row>
    <row r="737" ht="15.75" customHeight="1">
      <c r="G737" s="6"/>
      <c r="K737" s="8"/>
      <c r="O737" s="8"/>
      <c r="T737" s="8"/>
    </row>
    <row r="738" ht="15.75" customHeight="1">
      <c r="G738" s="6"/>
      <c r="K738" s="8"/>
      <c r="O738" s="8"/>
      <c r="T738" s="8"/>
    </row>
    <row r="739" ht="15.75" customHeight="1">
      <c r="G739" s="6"/>
      <c r="K739" s="8"/>
      <c r="O739" s="8"/>
      <c r="T739" s="8"/>
    </row>
    <row r="740" ht="15.75" customHeight="1">
      <c r="G740" s="6"/>
      <c r="K740" s="8"/>
      <c r="O740" s="8"/>
      <c r="T740" s="8"/>
    </row>
    <row r="741" ht="15.75" customHeight="1">
      <c r="G741" s="6"/>
      <c r="K741" s="8"/>
      <c r="O741" s="8"/>
      <c r="T741" s="8"/>
    </row>
    <row r="742" ht="15.75" customHeight="1">
      <c r="G742" s="6"/>
      <c r="K742" s="8"/>
      <c r="O742" s="8"/>
      <c r="T742" s="8"/>
    </row>
    <row r="743" ht="15.75" customHeight="1">
      <c r="G743" s="6"/>
      <c r="K743" s="8"/>
      <c r="O743" s="8"/>
      <c r="T743" s="8"/>
    </row>
    <row r="744" ht="15.75" customHeight="1">
      <c r="G744" s="6"/>
      <c r="K744" s="8"/>
      <c r="O744" s="8"/>
      <c r="T744" s="8"/>
    </row>
    <row r="745" ht="15.75" customHeight="1">
      <c r="G745" s="6"/>
      <c r="K745" s="8"/>
      <c r="O745" s="8"/>
      <c r="T745" s="8"/>
    </row>
    <row r="746" ht="15.75" customHeight="1">
      <c r="G746" s="6"/>
      <c r="K746" s="8"/>
      <c r="O746" s="8"/>
      <c r="T746" s="8"/>
    </row>
    <row r="747" ht="15.75" customHeight="1">
      <c r="G747" s="6"/>
      <c r="K747" s="8"/>
      <c r="O747" s="8"/>
      <c r="T747" s="8"/>
    </row>
    <row r="748" ht="15.75" customHeight="1">
      <c r="G748" s="6"/>
      <c r="K748" s="8"/>
      <c r="O748" s="8"/>
      <c r="T748" s="8"/>
    </row>
    <row r="749" ht="15.75" customHeight="1">
      <c r="G749" s="6"/>
      <c r="K749" s="8"/>
      <c r="O749" s="8"/>
      <c r="T749" s="8"/>
    </row>
    <row r="750" ht="15.75" customHeight="1">
      <c r="G750" s="6"/>
      <c r="K750" s="8"/>
      <c r="O750" s="8"/>
      <c r="T750" s="8"/>
    </row>
    <row r="751" ht="15.75" customHeight="1">
      <c r="G751" s="6"/>
      <c r="K751" s="8"/>
      <c r="O751" s="8"/>
      <c r="T751" s="8"/>
    </row>
    <row r="752" ht="15.75" customHeight="1">
      <c r="G752" s="6"/>
      <c r="K752" s="8"/>
      <c r="O752" s="8"/>
      <c r="T752" s="8"/>
    </row>
    <row r="753" ht="15.75" customHeight="1">
      <c r="G753" s="6"/>
      <c r="K753" s="8"/>
      <c r="O753" s="8"/>
      <c r="T753" s="8"/>
    </row>
    <row r="754" ht="15.75" customHeight="1">
      <c r="G754" s="6"/>
      <c r="K754" s="8"/>
      <c r="O754" s="8"/>
      <c r="T754" s="8"/>
    </row>
    <row r="755" ht="15.75" customHeight="1">
      <c r="G755" s="6"/>
      <c r="K755" s="8"/>
      <c r="O755" s="8"/>
      <c r="T755" s="8"/>
    </row>
    <row r="756" ht="15.75" customHeight="1">
      <c r="G756" s="6"/>
      <c r="K756" s="8"/>
      <c r="O756" s="8"/>
      <c r="T756" s="8"/>
    </row>
    <row r="757" ht="15.75" customHeight="1">
      <c r="G757" s="6"/>
      <c r="K757" s="8"/>
      <c r="O757" s="8"/>
      <c r="T757" s="8"/>
    </row>
    <row r="758" ht="15.75" customHeight="1">
      <c r="G758" s="6"/>
      <c r="K758" s="8"/>
      <c r="O758" s="8"/>
      <c r="T758" s="8"/>
    </row>
    <row r="759" ht="15.75" customHeight="1">
      <c r="G759" s="6"/>
      <c r="K759" s="8"/>
      <c r="O759" s="8"/>
      <c r="T759" s="8"/>
    </row>
    <row r="760" ht="15.75" customHeight="1">
      <c r="G760" s="6"/>
      <c r="K760" s="8"/>
      <c r="O760" s="8"/>
      <c r="T760" s="8"/>
    </row>
    <row r="761" ht="15.75" customHeight="1">
      <c r="G761" s="6"/>
      <c r="K761" s="8"/>
      <c r="O761" s="8"/>
      <c r="T761" s="8"/>
    </row>
    <row r="762" ht="15.75" customHeight="1">
      <c r="G762" s="6"/>
      <c r="K762" s="8"/>
      <c r="O762" s="8"/>
      <c r="T762" s="8"/>
    </row>
    <row r="763" ht="15.75" customHeight="1">
      <c r="G763" s="6"/>
      <c r="K763" s="8"/>
      <c r="O763" s="8"/>
      <c r="T763" s="8"/>
    </row>
    <row r="764" ht="15.75" customHeight="1">
      <c r="G764" s="6"/>
      <c r="K764" s="8"/>
      <c r="O764" s="8"/>
      <c r="T764" s="8"/>
    </row>
    <row r="765" ht="15.75" customHeight="1">
      <c r="G765" s="6"/>
      <c r="K765" s="8"/>
      <c r="O765" s="8"/>
      <c r="T765" s="8"/>
    </row>
    <row r="766" ht="15.75" customHeight="1">
      <c r="G766" s="6"/>
      <c r="K766" s="8"/>
      <c r="O766" s="8"/>
      <c r="T766" s="8"/>
    </row>
    <row r="767" ht="15.75" customHeight="1">
      <c r="G767" s="6"/>
      <c r="K767" s="8"/>
      <c r="O767" s="8"/>
      <c r="T767" s="8"/>
    </row>
    <row r="768" ht="15.75" customHeight="1">
      <c r="G768" s="6"/>
      <c r="K768" s="8"/>
      <c r="O768" s="8"/>
      <c r="T768" s="8"/>
    </row>
    <row r="769" ht="15.75" customHeight="1">
      <c r="G769" s="6"/>
      <c r="K769" s="8"/>
      <c r="O769" s="8"/>
      <c r="T769" s="8"/>
    </row>
    <row r="770" ht="15.75" customHeight="1">
      <c r="G770" s="6"/>
      <c r="K770" s="8"/>
      <c r="O770" s="8"/>
      <c r="T770" s="8"/>
    </row>
    <row r="771" ht="15.75" customHeight="1">
      <c r="G771" s="6"/>
      <c r="K771" s="8"/>
      <c r="O771" s="8"/>
      <c r="T771" s="8"/>
    </row>
    <row r="772" ht="15.75" customHeight="1">
      <c r="G772" s="6"/>
      <c r="K772" s="8"/>
      <c r="O772" s="8"/>
      <c r="T772" s="8"/>
    </row>
    <row r="773" ht="15.75" customHeight="1">
      <c r="G773" s="6"/>
      <c r="K773" s="8"/>
      <c r="O773" s="8"/>
      <c r="T773" s="8"/>
    </row>
    <row r="774" ht="15.75" customHeight="1">
      <c r="G774" s="6"/>
      <c r="K774" s="8"/>
      <c r="O774" s="8"/>
      <c r="T774" s="8"/>
    </row>
    <row r="775" ht="15.75" customHeight="1">
      <c r="G775" s="6"/>
      <c r="K775" s="8"/>
      <c r="O775" s="8"/>
      <c r="T775" s="8"/>
    </row>
    <row r="776" ht="15.75" customHeight="1">
      <c r="G776" s="6"/>
      <c r="K776" s="8"/>
      <c r="O776" s="8"/>
      <c r="T776" s="8"/>
    </row>
    <row r="777" ht="15.75" customHeight="1">
      <c r="G777" s="6"/>
      <c r="K777" s="8"/>
      <c r="O777" s="8"/>
      <c r="T777" s="8"/>
    </row>
    <row r="778" ht="15.75" customHeight="1">
      <c r="G778" s="6"/>
      <c r="K778" s="8"/>
      <c r="O778" s="8"/>
      <c r="T778" s="8"/>
    </row>
    <row r="779" ht="15.75" customHeight="1">
      <c r="G779" s="6"/>
      <c r="K779" s="8"/>
      <c r="O779" s="8"/>
      <c r="T779" s="8"/>
    </row>
    <row r="780" ht="15.75" customHeight="1">
      <c r="G780" s="6"/>
      <c r="K780" s="8"/>
      <c r="O780" s="8"/>
      <c r="T780" s="8"/>
    </row>
    <row r="781" ht="15.75" customHeight="1">
      <c r="G781" s="6"/>
      <c r="K781" s="8"/>
      <c r="O781" s="8"/>
      <c r="T781" s="8"/>
    </row>
    <row r="782" ht="15.75" customHeight="1">
      <c r="G782" s="6"/>
      <c r="K782" s="8"/>
      <c r="O782" s="8"/>
      <c r="T782" s="8"/>
    </row>
    <row r="783" ht="15.75" customHeight="1">
      <c r="G783" s="6"/>
      <c r="K783" s="8"/>
      <c r="O783" s="8"/>
      <c r="T783" s="8"/>
    </row>
    <row r="784" ht="15.75" customHeight="1">
      <c r="G784" s="6"/>
      <c r="K784" s="8"/>
      <c r="O784" s="8"/>
      <c r="T784" s="8"/>
    </row>
    <row r="785" ht="15.75" customHeight="1">
      <c r="G785" s="6"/>
      <c r="K785" s="8"/>
      <c r="O785" s="8"/>
      <c r="T785" s="8"/>
    </row>
    <row r="786" ht="15.75" customHeight="1">
      <c r="G786" s="6"/>
      <c r="K786" s="8"/>
      <c r="O786" s="8"/>
      <c r="T786" s="8"/>
    </row>
    <row r="787" ht="15.75" customHeight="1">
      <c r="G787" s="6"/>
      <c r="K787" s="8"/>
      <c r="O787" s="8"/>
      <c r="T787" s="8"/>
    </row>
    <row r="788" ht="15.75" customHeight="1">
      <c r="G788" s="6"/>
      <c r="K788" s="8"/>
      <c r="O788" s="8"/>
      <c r="T788" s="8"/>
    </row>
    <row r="789" ht="15.75" customHeight="1">
      <c r="G789" s="6"/>
      <c r="K789" s="8"/>
      <c r="O789" s="8"/>
      <c r="T789" s="8"/>
    </row>
    <row r="790" ht="15.75" customHeight="1">
      <c r="G790" s="6"/>
      <c r="K790" s="8"/>
      <c r="O790" s="8"/>
      <c r="T790" s="8"/>
    </row>
    <row r="791" ht="15.75" customHeight="1">
      <c r="G791" s="6"/>
      <c r="K791" s="8"/>
      <c r="O791" s="8"/>
      <c r="T791" s="8"/>
    </row>
    <row r="792" ht="15.75" customHeight="1">
      <c r="G792" s="6"/>
      <c r="K792" s="8"/>
      <c r="O792" s="8"/>
      <c r="T792" s="8"/>
    </row>
    <row r="793" ht="15.75" customHeight="1">
      <c r="G793" s="6"/>
      <c r="K793" s="8"/>
      <c r="O793" s="8"/>
      <c r="T793" s="8"/>
    </row>
    <row r="794" ht="15.75" customHeight="1">
      <c r="G794" s="6"/>
      <c r="K794" s="8"/>
      <c r="O794" s="8"/>
      <c r="T794" s="8"/>
    </row>
    <row r="795" ht="15.75" customHeight="1">
      <c r="G795" s="6"/>
      <c r="K795" s="8"/>
      <c r="O795" s="8"/>
      <c r="T795" s="8"/>
    </row>
    <row r="796" ht="15.75" customHeight="1">
      <c r="G796" s="6"/>
      <c r="K796" s="8"/>
      <c r="O796" s="8"/>
      <c r="T796" s="8"/>
    </row>
    <row r="797" ht="15.75" customHeight="1">
      <c r="G797" s="6"/>
      <c r="K797" s="8"/>
      <c r="O797" s="8"/>
      <c r="T797" s="8"/>
    </row>
    <row r="798" ht="15.75" customHeight="1">
      <c r="G798" s="6"/>
      <c r="K798" s="8"/>
      <c r="O798" s="8"/>
      <c r="T798" s="8"/>
    </row>
    <row r="799" ht="15.75" customHeight="1">
      <c r="G799" s="6"/>
      <c r="K799" s="8"/>
      <c r="O799" s="8"/>
      <c r="T799" s="8"/>
    </row>
    <row r="800" ht="15.75" customHeight="1">
      <c r="G800" s="6"/>
      <c r="K800" s="8"/>
      <c r="O800" s="8"/>
      <c r="T800" s="8"/>
    </row>
    <row r="801" ht="15.75" customHeight="1">
      <c r="G801" s="6"/>
      <c r="K801" s="8"/>
      <c r="O801" s="8"/>
      <c r="T801" s="8"/>
    </row>
    <row r="802" ht="15.75" customHeight="1">
      <c r="G802" s="6"/>
      <c r="K802" s="8"/>
      <c r="O802" s="8"/>
      <c r="T802" s="8"/>
    </row>
    <row r="803" ht="15.75" customHeight="1">
      <c r="G803" s="6"/>
      <c r="K803" s="8"/>
      <c r="O803" s="8"/>
      <c r="T803" s="8"/>
    </row>
    <row r="804" ht="15.75" customHeight="1">
      <c r="G804" s="6"/>
      <c r="K804" s="8"/>
      <c r="O804" s="8"/>
      <c r="T804" s="8"/>
    </row>
    <row r="805" ht="15.75" customHeight="1">
      <c r="G805" s="6"/>
      <c r="K805" s="8"/>
      <c r="O805" s="8"/>
      <c r="T805" s="8"/>
    </row>
    <row r="806" ht="15.75" customHeight="1">
      <c r="G806" s="6"/>
      <c r="K806" s="8"/>
      <c r="O806" s="8"/>
      <c r="T806" s="8"/>
    </row>
    <row r="807" ht="15.75" customHeight="1">
      <c r="G807" s="6"/>
      <c r="K807" s="8"/>
      <c r="O807" s="8"/>
      <c r="T807" s="8"/>
    </row>
    <row r="808" ht="15.75" customHeight="1">
      <c r="G808" s="6"/>
      <c r="K808" s="8"/>
      <c r="O808" s="8"/>
      <c r="T808" s="8"/>
    </row>
    <row r="809" ht="15.75" customHeight="1">
      <c r="G809" s="6"/>
      <c r="K809" s="8"/>
      <c r="O809" s="8"/>
      <c r="T809" s="8"/>
    </row>
    <row r="810" ht="15.75" customHeight="1">
      <c r="G810" s="6"/>
      <c r="K810" s="8"/>
      <c r="O810" s="8"/>
      <c r="T810" s="8"/>
    </row>
    <row r="811" ht="15.75" customHeight="1">
      <c r="G811" s="6"/>
      <c r="K811" s="8"/>
      <c r="O811" s="8"/>
      <c r="T811" s="8"/>
    </row>
    <row r="812" ht="15.75" customHeight="1">
      <c r="G812" s="6"/>
      <c r="K812" s="8"/>
      <c r="O812" s="8"/>
      <c r="T812" s="8"/>
    </row>
    <row r="813" ht="15.75" customHeight="1">
      <c r="G813" s="6"/>
      <c r="K813" s="8"/>
      <c r="O813" s="8"/>
      <c r="T813" s="8"/>
    </row>
    <row r="814" ht="15.75" customHeight="1">
      <c r="G814" s="6"/>
      <c r="K814" s="8"/>
      <c r="O814" s="8"/>
      <c r="T814" s="8"/>
    </row>
    <row r="815" ht="15.75" customHeight="1">
      <c r="G815" s="6"/>
      <c r="K815" s="8"/>
      <c r="O815" s="8"/>
      <c r="T815" s="8"/>
    </row>
    <row r="816" ht="15.75" customHeight="1">
      <c r="G816" s="6"/>
      <c r="K816" s="8"/>
      <c r="O816" s="8"/>
      <c r="T816" s="8"/>
    </row>
    <row r="817" ht="15.75" customHeight="1">
      <c r="G817" s="6"/>
      <c r="K817" s="8"/>
      <c r="O817" s="8"/>
      <c r="T817" s="8"/>
    </row>
    <row r="818" ht="15.75" customHeight="1">
      <c r="G818" s="6"/>
      <c r="K818" s="8"/>
      <c r="O818" s="8"/>
      <c r="T818" s="8"/>
    </row>
    <row r="819" ht="15.75" customHeight="1">
      <c r="G819" s="6"/>
      <c r="K819" s="8"/>
      <c r="O819" s="8"/>
      <c r="T819" s="8"/>
    </row>
    <row r="820" ht="15.75" customHeight="1">
      <c r="G820" s="6"/>
      <c r="K820" s="8"/>
      <c r="O820" s="8"/>
      <c r="T820" s="8"/>
    </row>
    <row r="821" ht="15.75" customHeight="1">
      <c r="G821" s="6"/>
      <c r="K821" s="8"/>
      <c r="O821" s="8"/>
      <c r="T821" s="8"/>
    </row>
    <row r="822" ht="15.75" customHeight="1">
      <c r="G822" s="6"/>
      <c r="K822" s="8"/>
      <c r="O822" s="8"/>
      <c r="T822" s="8"/>
    </row>
    <row r="823" ht="15.75" customHeight="1">
      <c r="G823" s="6"/>
      <c r="K823" s="8"/>
      <c r="O823" s="8"/>
      <c r="T823" s="8"/>
    </row>
    <row r="824" ht="15.75" customHeight="1">
      <c r="G824" s="6"/>
      <c r="K824" s="8"/>
      <c r="O824" s="8"/>
      <c r="T824" s="8"/>
    </row>
    <row r="825" ht="15.75" customHeight="1">
      <c r="G825" s="6"/>
      <c r="K825" s="8"/>
      <c r="O825" s="8"/>
      <c r="T825" s="8"/>
    </row>
    <row r="826" ht="15.75" customHeight="1">
      <c r="G826" s="6"/>
      <c r="K826" s="8"/>
      <c r="O826" s="8"/>
      <c r="T826" s="8"/>
    </row>
    <row r="827" ht="15.75" customHeight="1">
      <c r="G827" s="6"/>
      <c r="K827" s="8"/>
      <c r="O827" s="8"/>
      <c r="T827" s="8"/>
    </row>
    <row r="828" ht="15.75" customHeight="1">
      <c r="G828" s="6"/>
      <c r="K828" s="8"/>
      <c r="O828" s="8"/>
      <c r="T828" s="8"/>
    </row>
    <row r="829" ht="15.75" customHeight="1">
      <c r="G829" s="6"/>
      <c r="K829" s="8"/>
      <c r="O829" s="8"/>
      <c r="T829" s="8"/>
    </row>
    <row r="830" ht="15.75" customHeight="1">
      <c r="G830" s="6"/>
      <c r="K830" s="8"/>
      <c r="O830" s="8"/>
      <c r="T830" s="8"/>
    </row>
    <row r="831" ht="15.75" customHeight="1">
      <c r="G831" s="6"/>
      <c r="K831" s="8"/>
      <c r="O831" s="8"/>
      <c r="T831" s="8"/>
    </row>
    <row r="832" ht="15.75" customHeight="1">
      <c r="G832" s="6"/>
      <c r="K832" s="8"/>
      <c r="O832" s="8"/>
      <c r="T832" s="8"/>
    </row>
    <row r="833" ht="15.75" customHeight="1">
      <c r="G833" s="6"/>
      <c r="K833" s="8"/>
      <c r="O833" s="8"/>
      <c r="T833" s="8"/>
    </row>
    <row r="834" ht="15.75" customHeight="1">
      <c r="G834" s="6"/>
      <c r="K834" s="8"/>
      <c r="O834" s="8"/>
      <c r="T834" s="8"/>
    </row>
    <row r="835" ht="15.75" customHeight="1">
      <c r="G835" s="6"/>
      <c r="K835" s="8"/>
      <c r="O835" s="8"/>
      <c r="T835" s="8"/>
    </row>
    <row r="836" ht="15.75" customHeight="1">
      <c r="G836" s="6"/>
      <c r="K836" s="8"/>
      <c r="O836" s="8"/>
      <c r="T836" s="8"/>
    </row>
    <row r="837" ht="15.75" customHeight="1">
      <c r="G837" s="6"/>
      <c r="K837" s="8"/>
      <c r="O837" s="8"/>
      <c r="T837" s="8"/>
    </row>
    <row r="838" ht="15.75" customHeight="1">
      <c r="G838" s="6"/>
      <c r="K838" s="8"/>
      <c r="O838" s="8"/>
      <c r="T838" s="8"/>
    </row>
    <row r="839" ht="15.75" customHeight="1">
      <c r="G839" s="6"/>
      <c r="K839" s="8"/>
      <c r="O839" s="8"/>
      <c r="T839" s="8"/>
    </row>
    <row r="840" ht="15.75" customHeight="1">
      <c r="G840" s="6"/>
      <c r="K840" s="8"/>
      <c r="O840" s="8"/>
      <c r="T840" s="8"/>
    </row>
    <row r="841" ht="15.75" customHeight="1">
      <c r="G841" s="6"/>
      <c r="K841" s="8"/>
      <c r="O841" s="8"/>
      <c r="T841" s="8"/>
    </row>
    <row r="842" ht="15.75" customHeight="1">
      <c r="G842" s="6"/>
      <c r="K842" s="8"/>
      <c r="O842" s="8"/>
      <c r="T842" s="8"/>
    </row>
    <row r="843" ht="15.75" customHeight="1">
      <c r="G843" s="6"/>
      <c r="K843" s="8"/>
      <c r="O843" s="8"/>
      <c r="T843" s="8"/>
    </row>
    <row r="844" ht="15.75" customHeight="1">
      <c r="G844" s="6"/>
      <c r="K844" s="8"/>
      <c r="O844" s="8"/>
      <c r="T844" s="8"/>
    </row>
    <row r="845" ht="15.75" customHeight="1">
      <c r="G845" s="6"/>
      <c r="K845" s="8"/>
      <c r="O845" s="8"/>
      <c r="T845" s="8"/>
    </row>
    <row r="846" ht="15.75" customHeight="1">
      <c r="G846" s="6"/>
      <c r="K846" s="8"/>
      <c r="O846" s="8"/>
      <c r="T846" s="8"/>
    </row>
    <row r="847" ht="15.75" customHeight="1">
      <c r="G847" s="6"/>
      <c r="K847" s="8"/>
      <c r="O847" s="8"/>
      <c r="T847" s="8"/>
    </row>
    <row r="848" ht="15.75" customHeight="1">
      <c r="G848" s="6"/>
      <c r="K848" s="8"/>
      <c r="O848" s="8"/>
      <c r="T848" s="8"/>
    </row>
    <row r="849" ht="15.75" customHeight="1">
      <c r="G849" s="6"/>
      <c r="K849" s="8"/>
      <c r="O849" s="8"/>
      <c r="T849" s="8"/>
    </row>
    <row r="850" ht="15.75" customHeight="1">
      <c r="G850" s="6"/>
      <c r="K850" s="8"/>
      <c r="O850" s="8"/>
      <c r="T850" s="8"/>
    </row>
    <row r="851" ht="15.75" customHeight="1">
      <c r="G851" s="6"/>
      <c r="K851" s="8"/>
      <c r="O851" s="8"/>
      <c r="T851" s="8"/>
    </row>
    <row r="852" ht="15.75" customHeight="1">
      <c r="G852" s="6"/>
      <c r="K852" s="8"/>
      <c r="O852" s="8"/>
      <c r="T852" s="8"/>
    </row>
    <row r="853" ht="15.75" customHeight="1">
      <c r="G853" s="6"/>
      <c r="K853" s="8"/>
      <c r="O853" s="8"/>
      <c r="T853" s="8"/>
    </row>
    <row r="854" ht="15.75" customHeight="1">
      <c r="G854" s="6"/>
      <c r="K854" s="8"/>
      <c r="O854" s="8"/>
      <c r="T854" s="8"/>
    </row>
    <row r="855" ht="15.75" customHeight="1">
      <c r="G855" s="6"/>
      <c r="K855" s="8"/>
      <c r="O855" s="8"/>
      <c r="T855" s="8"/>
    </row>
    <row r="856" ht="15.75" customHeight="1">
      <c r="G856" s="6"/>
      <c r="K856" s="8"/>
      <c r="O856" s="8"/>
      <c r="T856" s="8"/>
    </row>
    <row r="857" ht="15.75" customHeight="1">
      <c r="G857" s="6"/>
      <c r="K857" s="8"/>
      <c r="O857" s="8"/>
      <c r="T857" s="8"/>
    </row>
    <row r="858" ht="15.75" customHeight="1">
      <c r="G858" s="6"/>
      <c r="K858" s="8"/>
      <c r="O858" s="8"/>
      <c r="T858" s="8"/>
    </row>
    <row r="859" ht="15.75" customHeight="1">
      <c r="G859" s="6"/>
      <c r="K859" s="8"/>
      <c r="O859" s="8"/>
      <c r="T859" s="8"/>
    </row>
    <row r="860" ht="15.75" customHeight="1">
      <c r="G860" s="6"/>
      <c r="K860" s="8"/>
      <c r="O860" s="8"/>
      <c r="T860" s="8"/>
    </row>
    <row r="861" ht="15.75" customHeight="1">
      <c r="G861" s="6"/>
      <c r="K861" s="8"/>
      <c r="O861" s="8"/>
      <c r="T861" s="8"/>
    </row>
    <row r="862" ht="15.75" customHeight="1">
      <c r="G862" s="6"/>
      <c r="K862" s="8"/>
      <c r="O862" s="8"/>
      <c r="T862" s="8"/>
    </row>
    <row r="863" ht="15.75" customHeight="1">
      <c r="G863" s="6"/>
      <c r="K863" s="8"/>
      <c r="O863" s="8"/>
      <c r="T863" s="8"/>
    </row>
    <row r="864" ht="15.75" customHeight="1">
      <c r="G864" s="6"/>
      <c r="K864" s="8"/>
      <c r="O864" s="8"/>
      <c r="T864" s="8"/>
    </row>
    <row r="865" ht="15.75" customHeight="1">
      <c r="G865" s="6"/>
      <c r="K865" s="8"/>
      <c r="O865" s="8"/>
      <c r="T865" s="8"/>
    </row>
    <row r="866" ht="15.75" customHeight="1">
      <c r="G866" s="6"/>
      <c r="K866" s="8"/>
      <c r="O866" s="8"/>
      <c r="T866" s="8"/>
    </row>
    <row r="867" ht="15.75" customHeight="1">
      <c r="G867" s="6"/>
      <c r="K867" s="8"/>
      <c r="O867" s="8"/>
      <c r="T867" s="8"/>
    </row>
    <row r="868" ht="15.75" customHeight="1">
      <c r="G868" s="6"/>
      <c r="K868" s="8"/>
      <c r="O868" s="8"/>
      <c r="T868" s="8"/>
    </row>
    <row r="869" ht="15.75" customHeight="1">
      <c r="G869" s="6"/>
      <c r="K869" s="8"/>
      <c r="O869" s="8"/>
      <c r="T869" s="8"/>
    </row>
    <row r="870" ht="15.75" customHeight="1">
      <c r="G870" s="6"/>
      <c r="K870" s="8"/>
      <c r="O870" s="8"/>
      <c r="T870" s="8"/>
    </row>
    <row r="871" ht="15.75" customHeight="1">
      <c r="G871" s="6"/>
      <c r="K871" s="8"/>
      <c r="O871" s="8"/>
      <c r="T871" s="8"/>
    </row>
    <row r="872" ht="15.75" customHeight="1">
      <c r="G872" s="6"/>
      <c r="K872" s="8"/>
      <c r="O872" s="8"/>
      <c r="T872" s="8"/>
    </row>
    <row r="873" ht="15.75" customHeight="1">
      <c r="G873" s="6"/>
      <c r="K873" s="8"/>
      <c r="O873" s="8"/>
      <c r="T873" s="8"/>
    </row>
    <row r="874" ht="15.75" customHeight="1">
      <c r="G874" s="6"/>
      <c r="K874" s="8"/>
      <c r="O874" s="8"/>
      <c r="T874" s="8"/>
    </row>
    <row r="875" ht="15.75" customHeight="1">
      <c r="G875" s="6"/>
      <c r="K875" s="8"/>
      <c r="O875" s="8"/>
      <c r="T875" s="8"/>
    </row>
    <row r="876" ht="15.75" customHeight="1">
      <c r="G876" s="6"/>
      <c r="K876" s="8"/>
      <c r="O876" s="8"/>
      <c r="T876" s="8"/>
    </row>
    <row r="877" ht="15.75" customHeight="1">
      <c r="G877" s="6"/>
      <c r="K877" s="8"/>
      <c r="O877" s="8"/>
      <c r="T877" s="8"/>
    </row>
    <row r="878" ht="15.75" customHeight="1">
      <c r="G878" s="6"/>
      <c r="K878" s="8"/>
      <c r="O878" s="8"/>
      <c r="T878" s="8"/>
    </row>
    <row r="879" ht="15.75" customHeight="1">
      <c r="G879" s="6"/>
      <c r="K879" s="8"/>
      <c r="O879" s="8"/>
      <c r="T879" s="8"/>
    </row>
    <row r="880" ht="15.75" customHeight="1">
      <c r="G880" s="6"/>
      <c r="K880" s="8"/>
      <c r="O880" s="8"/>
      <c r="T880" s="8"/>
    </row>
    <row r="881" ht="15.75" customHeight="1">
      <c r="G881" s="6"/>
      <c r="K881" s="8"/>
      <c r="O881" s="8"/>
      <c r="T881" s="8"/>
    </row>
    <row r="882" ht="15.75" customHeight="1">
      <c r="G882" s="6"/>
      <c r="K882" s="8"/>
      <c r="O882" s="8"/>
      <c r="T882" s="8"/>
    </row>
    <row r="883" ht="15.75" customHeight="1">
      <c r="G883" s="6"/>
      <c r="K883" s="8"/>
      <c r="O883" s="8"/>
      <c r="T883" s="8"/>
    </row>
    <row r="884" ht="15.75" customHeight="1">
      <c r="G884" s="6"/>
      <c r="K884" s="8"/>
      <c r="O884" s="8"/>
      <c r="T884" s="8"/>
    </row>
    <row r="885" ht="15.75" customHeight="1">
      <c r="G885" s="6"/>
      <c r="K885" s="8"/>
      <c r="O885" s="8"/>
      <c r="T885" s="8"/>
    </row>
    <row r="886" ht="15.75" customHeight="1">
      <c r="G886" s="6"/>
      <c r="K886" s="8"/>
      <c r="O886" s="8"/>
      <c r="T886" s="8"/>
    </row>
    <row r="887" ht="15.75" customHeight="1">
      <c r="G887" s="6"/>
      <c r="K887" s="8"/>
      <c r="O887" s="8"/>
      <c r="T887" s="8"/>
    </row>
    <row r="888" ht="15.75" customHeight="1">
      <c r="G888" s="6"/>
      <c r="K888" s="8"/>
      <c r="O888" s="8"/>
      <c r="T888" s="8"/>
    </row>
    <row r="889" ht="15.75" customHeight="1">
      <c r="G889" s="6"/>
      <c r="K889" s="8"/>
      <c r="O889" s="8"/>
      <c r="T889" s="8"/>
    </row>
    <row r="890" ht="15.75" customHeight="1">
      <c r="G890" s="6"/>
      <c r="K890" s="8"/>
      <c r="O890" s="8"/>
      <c r="T890" s="8"/>
    </row>
    <row r="891" ht="15.75" customHeight="1">
      <c r="G891" s="6"/>
      <c r="K891" s="8"/>
      <c r="O891" s="8"/>
      <c r="T891" s="8"/>
    </row>
    <row r="892" ht="15.75" customHeight="1">
      <c r="G892" s="6"/>
      <c r="K892" s="8"/>
      <c r="O892" s="8"/>
      <c r="T892" s="8"/>
    </row>
    <row r="893" ht="15.75" customHeight="1">
      <c r="G893" s="6"/>
      <c r="K893" s="8"/>
      <c r="O893" s="8"/>
      <c r="T893" s="8"/>
    </row>
    <row r="894" ht="15.75" customHeight="1">
      <c r="G894" s="6"/>
      <c r="K894" s="8"/>
      <c r="O894" s="8"/>
      <c r="T894" s="8"/>
    </row>
    <row r="895" ht="15.75" customHeight="1">
      <c r="G895" s="6"/>
      <c r="K895" s="8"/>
      <c r="O895" s="8"/>
      <c r="T895" s="8"/>
    </row>
    <row r="896" ht="15.75" customHeight="1">
      <c r="G896" s="6"/>
      <c r="K896" s="8"/>
      <c r="O896" s="8"/>
      <c r="T896" s="8"/>
    </row>
    <row r="897" ht="15.75" customHeight="1">
      <c r="G897" s="6"/>
      <c r="K897" s="8"/>
      <c r="O897" s="8"/>
      <c r="T897" s="8"/>
    </row>
    <row r="898" ht="15.75" customHeight="1">
      <c r="G898" s="6"/>
      <c r="K898" s="8"/>
      <c r="O898" s="8"/>
      <c r="T898" s="8"/>
    </row>
    <row r="899" ht="15.75" customHeight="1">
      <c r="G899" s="6"/>
      <c r="K899" s="8"/>
      <c r="O899" s="8"/>
      <c r="T899" s="8"/>
    </row>
    <row r="900" ht="15.75" customHeight="1">
      <c r="G900" s="6"/>
      <c r="K900" s="8"/>
      <c r="O900" s="8"/>
      <c r="T900" s="8"/>
    </row>
    <row r="901" ht="15.75" customHeight="1">
      <c r="G901" s="6"/>
      <c r="K901" s="8"/>
      <c r="O901" s="8"/>
      <c r="T901" s="8"/>
    </row>
    <row r="902" ht="15.75" customHeight="1">
      <c r="G902" s="6"/>
      <c r="K902" s="8"/>
      <c r="O902" s="8"/>
      <c r="T902" s="8"/>
    </row>
    <row r="903" ht="15.75" customHeight="1">
      <c r="G903" s="6"/>
      <c r="K903" s="8"/>
      <c r="O903" s="8"/>
      <c r="T903" s="8"/>
    </row>
    <row r="904" ht="15.75" customHeight="1">
      <c r="G904" s="6"/>
      <c r="K904" s="8"/>
      <c r="O904" s="8"/>
      <c r="T904" s="8"/>
    </row>
    <row r="905" ht="15.75" customHeight="1">
      <c r="G905" s="6"/>
      <c r="K905" s="8"/>
      <c r="O905" s="8"/>
      <c r="T905" s="8"/>
    </row>
    <row r="906" ht="15.75" customHeight="1">
      <c r="G906" s="6"/>
      <c r="K906" s="8"/>
      <c r="O906" s="8"/>
      <c r="T906" s="8"/>
    </row>
    <row r="907" ht="15.75" customHeight="1">
      <c r="G907" s="6"/>
      <c r="K907" s="8"/>
      <c r="O907" s="8"/>
      <c r="T907" s="8"/>
    </row>
    <row r="908" ht="15.75" customHeight="1">
      <c r="G908" s="6"/>
      <c r="K908" s="8"/>
      <c r="O908" s="8"/>
      <c r="T908" s="8"/>
    </row>
    <row r="909" ht="15.75" customHeight="1">
      <c r="G909" s="6"/>
      <c r="K909" s="8"/>
      <c r="O909" s="8"/>
      <c r="T909" s="8"/>
    </row>
    <row r="910" ht="15.75" customHeight="1">
      <c r="G910" s="6"/>
      <c r="K910" s="8"/>
      <c r="O910" s="8"/>
      <c r="T910" s="8"/>
    </row>
    <row r="911" ht="15.75" customHeight="1">
      <c r="G911" s="6"/>
      <c r="K911" s="8"/>
      <c r="O911" s="8"/>
      <c r="T911" s="8"/>
    </row>
    <row r="912" ht="15.75" customHeight="1">
      <c r="G912" s="6"/>
      <c r="K912" s="8"/>
      <c r="O912" s="8"/>
      <c r="T912" s="8"/>
    </row>
    <row r="913" ht="15.75" customHeight="1">
      <c r="G913" s="6"/>
      <c r="K913" s="8"/>
      <c r="O913" s="8"/>
      <c r="T913" s="8"/>
    </row>
    <row r="914" ht="15.75" customHeight="1">
      <c r="G914" s="6"/>
      <c r="K914" s="8"/>
      <c r="O914" s="8"/>
      <c r="T914" s="8"/>
    </row>
    <row r="915" ht="15.75" customHeight="1">
      <c r="G915" s="6"/>
      <c r="K915" s="8"/>
      <c r="O915" s="8"/>
      <c r="T915" s="8"/>
    </row>
    <row r="916" ht="15.75" customHeight="1">
      <c r="G916" s="6"/>
      <c r="K916" s="8"/>
      <c r="O916" s="8"/>
      <c r="T916" s="8"/>
    </row>
    <row r="917" ht="15.75" customHeight="1">
      <c r="G917" s="6"/>
      <c r="K917" s="8"/>
      <c r="O917" s="8"/>
      <c r="T917" s="8"/>
    </row>
    <row r="918" ht="15.75" customHeight="1">
      <c r="G918" s="6"/>
      <c r="K918" s="8"/>
      <c r="O918" s="8"/>
      <c r="T918" s="8"/>
    </row>
    <row r="919" ht="15.75" customHeight="1">
      <c r="G919" s="6"/>
      <c r="K919" s="8"/>
      <c r="O919" s="8"/>
      <c r="T919" s="8"/>
    </row>
    <row r="920" ht="15.75" customHeight="1">
      <c r="G920" s="6"/>
      <c r="K920" s="8"/>
      <c r="O920" s="8"/>
      <c r="T920" s="8"/>
    </row>
    <row r="921" ht="15.75" customHeight="1">
      <c r="G921" s="6"/>
      <c r="K921" s="8"/>
      <c r="O921" s="8"/>
      <c r="T921" s="8"/>
    </row>
    <row r="922" ht="15.75" customHeight="1">
      <c r="G922" s="6"/>
      <c r="K922" s="8"/>
      <c r="O922" s="8"/>
      <c r="T922" s="8"/>
    </row>
    <row r="923" ht="15.75" customHeight="1">
      <c r="G923" s="6"/>
      <c r="K923" s="8"/>
      <c r="O923" s="8"/>
      <c r="T923" s="8"/>
    </row>
    <row r="924" ht="15.75" customHeight="1">
      <c r="G924" s="6"/>
      <c r="K924" s="8"/>
      <c r="O924" s="8"/>
      <c r="T924" s="8"/>
    </row>
    <row r="925" ht="15.75" customHeight="1">
      <c r="G925" s="6"/>
      <c r="K925" s="8"/>
      <c r="O925" s="8"/>
      <c r="T925" s="8"/>
    </row>
    <row r="926" ht="15.75" customHeight="1">
      <c r="G926" s="6"/>
      <c r="K926" s="8"/>
      <c r="O926" s="8"/>
      <c r="T926" s="8"/>
    </row>
    <row r="927" ht="15.75" customHeight="1">
      <c r="G927" s="6"/>
      <c r="K927" s="8"/>
      <c r="O927" s="8"/>
      <c r="T927" s="8"/>
    </row>
    <row r="928" ht="15.75" customHeight="1">
      <c r="G928" s="6"/>
      <c r="K928" s="8"/>
      <c r="O928" s="8"/>
      <c r="T928" s="8"/>
    </row>
    <row r="929" ht="15.75" customHeight="1">
      <c r="G929" s="6"/>
      <c r="K929" s="8"/>
      <c r="O929" s="8"/>
      <c r="T929" s="8"/>
    </row>
    <row r="930" ht="15.75" customHeight="1">
      <c r="G930" s="6"/>
      <c r="K930" s="8"/>
      <c r="O930" s="8"/>
      <c r="T930" s="8"/>
    </row>
    <row r="931" ht="15.75" customHeight="1">
      <c r="G931" s="6"/>
      <c r="K931" s="8"/>
      <c r="O931" s="8"/>
      <c r="T931" s="8"/>
    </row>
    <row r="932" ht="15.75" customHeight="1">
      <c r="G932" s="6"/>
      <c r="K932" s="8"/>
      <c r="O932" s="8"/>
      <c r="T932" s="8"/>
    </row>
    <row r="933" ht="15.75" customHeight="1">
      <c r="G933" s="6"/>
      <c r="K933" s="8"/>
      <c r="O933" s="8"/>
      <c r="T933" s="8"/>
    </row>
    <row r="934" ht="15.75" customHeight="1">
      <c r="G934" s="6"/>
      <c r="K934" s="8"/>
      <c r="O934" s="8"/>
      <c r="T934" s="8"/>
    </row>
    <row r="935" ht="15.75" customHeight="1">
      <c r="G935" s="6"/>
      <c r="K935" s="8"/>
      <c r="O935" s="8"/>
      <c r="T935" s="8"/>
    </row>
    <row r="936" ht="15.75" customHeight="1">
      <c r="G936" s="6"/>
      <c r="K936" s="8"/>
      <c r="O936" s="8"/>
      <c r="T936" s="8"/>
    </row>
    <row r="937" ht="15.75" customHeight="1">
      <c r="G937" s="6"/>
      <c r="K937" s="8"/>
      <c r="O937" s="8"/>
      <c r="T937" s="8"/>
    </row>
    <row r="938" ht="15.75" customHeight="1">
      <c r="G938" s="6"/>
      <c r="K938" s="8"/>
      <c r="O938" s="8"/>
      <c r="T938" s="8"/>
    </row>
    <row r="939" ht="15.75" customHeight="1">
      <c r="G939" s="6"/>
      <c r="K939" s="8"/>
      <c r="O939" s="8"/>
      <c r="T939" s="8"/>
    </row>
    <row r="940" ht="15.75" customHeight="1">
      <c r="G940" s="6"/>
      <c r="K940" s="8"/>
      <c r="O940" s="8"/>
      <c r="T940" s="8"/>
    </row>
    <row r="941" ht="15.75" customHeight="1">
      <c r="G941" s="6"/>
      <c r="K941" s="8"/>
      <c r="O941" s="8"/>
      <c r="T941" s="8"/>
    </row>
    <row r="942" ht="15.75" customHeight="1">
      <c r="G942" s="6"/>
      <c r="K942" s="8"/>
      <c r="O942" s="8"/>
      <c r="T942" s="8"/>
    </row>
    <row r="943" ht="15.75" customHeight="1">
      <c r="G943" s="6"/>
      <c r="K943" s="8"/>
      <c r="O943" s="8"/>
      <c r="T943" s="8"/>
    </row>
    <row r="944" ht="15.75" customHeight="1">
      <c r="G944" s="6"/>
      <c r="K944" s="8"/>
      <c r="O944" s="8"/>
      <c r="T944" s="8"/>
    </row>
    <row r="945" ht="15.75" customHeight="1">
      <c r="G945" s="6"/>
      <c r="K945" s="8"/>
      <c r="O945" s="8"/>
      <c r="T945" s="8"/>
    </row>
    <row r="946" ht="15.75" customHeight="1">
      <c r="G946" s="6"/>
      <c r="K946" s="8"/>
      <c r="O946" s="8"/>
      <c r="T946" s="8"/>
    </row>
    <row r="947" ht="15.75" customHeight="1">
      <c r="G947" s="6"/>
      <c r="K947" s="8"/>
      <c r="O947" s="8"/>
      <c r="T947" s="8"/>
    </row>
    <row r="948" ht="15.75" customHeight="1">
      <c r="G948" s="6"/>
      <c r="K948" s="8"/>
      <c r="O948" s="8"/>
      <c r="T948" s="8"/>
    </row>
    <row r="949" ht="15.75" customHeight="1">
      <c r="G949" s="6"/>
      <c r="K949" s="8"/>
      <c r="O949" s="8"/>
      <c r="T949" s="8"/>
    </row>
    <row r="950" ht="15.75" customHeight="1">
      <c r="G950" s="6"/>
      <c r="K950" s="8"/>
      <c r="O950" s="8"/>
      <c r="T950" s="8"/>
    </row>
    <row r="951" ht="15.75" customHeight="1">
      <c r="G951" s="6"/>
      <c r="K951" s="8"/>
      <c r="O951" s="8"/>
      <c r="T951" s="8"/>
    </row>
    <row r="952" ht="15.75" customHeight="1">
      <c r="G952" s="6"/>
      <c r="K952" s="8"/>
      <c r="O952" s="8"/>
      <c r="T952" s="8"/>
    </row>
    <row r="953" ht="15.75" customHeight="1">
      <c r="G953" s="6"/>
      <c r="K953" s="8"/>
      <c r="O953" s="8"/>
      <c r="T953" s="8"/>
    </row>
    <row r="954" ht="15.75" customHeight="1">
      <c r="G954" s="6"/>
      <c r="K954" s="8"/>
      <c r="O954" s="8"/>
      <c r="T954" s="8"/>
    </row>
    <row r="955" ht="15.75" customHeight="1">
      <c r="G955" s="6"/>
      <c r="K955" s="8"/>
      <c r="O955" s="8"/>
      <c r="T955" s="8"/>
    </row>
    <row r="956" ht="15.75" customHeight="1">
      <c r="G956" s="6"/>
      <c r="K956" s="8"/>
      <c r="O956" s="8"/>
      <c r="T956" s="8"/>
    </row>
    <row r="957" ht="15.75" customHeight="1">
      <c r="G957" s="6"/>
      <c r="K957" s="8"/>
      <c r="O957" s="8"/>
      <c r="T957" s="8"/>
    </row>
    <row r="958" ht="15.75" customHeight="1">
      <c r="G958" s="6"/>
      <c r="K958" s="8"/>
      <c r="O958" s="8"/>
      <c r="T958" s="8"/>
    </row>
    <row r="959" ht="15.75" customHeight="1">
      <c r="G959" s="6"/>
      <c r="K959" s="8"/>
      <c r="O959" s="8"/>
      <c r="T959" s="8"/>
    </row>
    <row r="960" ht="15.75" customHeight="1">
      <c r="G960" s="6"/>
      <c r="K960" s="8"/>
      <c r="O960" s="8"/>
      <c r="T960" s="8"/>
    </row>
    <row r="961" ht="15.75" customHeight="1">
      <c r="G961" s="6"/>
      <c r="K961" s="8"/>
      <c r="O961" s="8"/>
      <c r="T961" s="8"/>
    </row>
    <row r="962" ht="15.75" customHeight="1">
      <c r="G962" s="6"/>
      <c r="K962" s="8"/>
      <c r="O962" s="8"/>
      <c r="T962" s="8"/>
    </row>
    <row r="963" ht="15.75" customHeight="1">
      <c r="G963" s="6"/>
      <c r="K963" s="8"/>
      <c r="O963" s="8"/>
      <c r="T963" s="8"/>
    </row>
    <row r="964" ht="15.75" customHeight="1">
      <c r="G964" s="6"/>
      <c r="K964" s="8"/>
      <c r="O964" s="8"/>
      <c r="T964" s="8"/>
    </row>
    <row r="965" ht="15.75" customHeight="1">
      <c r="G965" s="6"/>
      <c r="K965" s="8"/>
      <c r="O965" s="8"/>
      <c r="T965" s="8"/>
    </row>
    <row r="966" ht="15.75" customHeight="1">
      <c r="G966" s="6"/>
      <c r="K966" s="8"/>
      <c r="O966" s="8"/>
      <c r="T966" s="8"/>
    </row>
    <row r="967" ht="15.75" customHeight="1">
      <c r="G967" s="6"/>
      <c r="K967" s="8"/>
      <c r="O967" s="8"/>
      <c r="T967" s="8"/>
    </row>
    <row r="968" ht="15.75" customHeight="1">
      <c r="G968" s="6"/>
      <c r="K968" s="8"/>
      <c r="O968" s="8"/>
      <c r="T968" s="8"/>
    </row>
    <row r="969" ht="15.75" customHeight="1">
      <c r="G969" s="6"/>
      <c r="K969" s="8"/>
      <c r="O969" s="8"/>
      <c r="T969" s="8"/>
    </row>
    <row r="970" ht="15.75" customHeight="1">
      <c r="G970" s="6"/>
      <c r="K970" s="8"/>
      <c r="O970" s="8"/>
      <c r="T970" s="8"/>
    </row>
    <row r="971" ht="15.75" customHeight="1">
      <c r="G971" s="6"/>
      <c r="K971" s="8"/>
      <c r="O971" s="8"/>
      <c r="T971" s="8"/>
    </row>
    <row r="972" ht="15.75" customHeight="1">
      <c r="G972" s="6"/>
      <c r="K972" s="8"/>
      <c r="O972" s="8"/>
      <c r="T972" s="8"/>
    </row>
    <row r="973" ht="15.75" customHeight="1">
      <c r="G973" s="6"/>
      <c r="K973" s="8"/>
      <c r="O973" s="8"/>
      <c r="T973" s="8"/>
    </row>
    <row r="974" ht="15.75" customHeight="1">
      <c r="G974" s="6"/>
      <c r="K974" s="8"/>
      <c r="O974" s="8"/>
      <c r="T974" s="8"/>
    </row>
    <row r="975" ht="15.75" customHeight="1">
      <c r="G975" s="6"/>
      <c r="K975" s="8"/>
      <c r="O975" s="8"/>
      <c r="T975" s="8"/>
    </row>
    <row r="976" ht="15.75" customHeight="1">
      <c r="G976" s="6"/>
      <c r="K976" s="8"/>
      <c r="O976" s="8"/>
      <c r="T976" s="8"/>
    </row>
    <row r="977" ht="15.75" customHeight="1">
      <c r="G977" s="6"/>
      <c r="K977" s="8"/>
      <c r="O977" s="8"/>
      <c r="T977" s="8"/>
    </row>
    <row r="978" ht="15.75" customHeight="1">
      <c r="G978" s="6"/>
      <c r="K978" s="8"/>
      <c r="O978" s="8"/>
      <c r="T978" s="8"/>
    </row>
    <row r="979" ht="15.75" customHeight="1">
      <c r="G979" s="6"/>
      <c r="K979" s="8"/>
      <c r="O979" s="8"/>
      <c r="T979" s="8"/>
    </row>
    <row r="980" ht="15.75" customHeight="1">
      <c r="G980" s="6"/>
      <c r="K980" s="8"/>
      <c r="O980" s="8"/>
      <c r="T980" s="8"/>
    </row>
    <row r="981" ht="15.75" customHeight="1">
      <c r="G981" s="6"/>
      <c r="K981" s="8"/>
      <c r="O981" s="8"/>
      <c r="T981" s="8"/>
    </row>
    <row r="982" ht="15.75" customHeight="1">
      <c r="G982" s="6"/>
      <c r="K982" s="8"/>
      <c r="O982" s="8"/>
      <c r="T982" s="8"/>
    </row>
    <row r="983" ht="15.75" customHeight="1">
      <c r="G983" s="6"/>
      <c r="K983" s="8"/>
      <c r="O983" s="8"/>
      <c r="T983" s="8"/>
    </row>
    <row r="984" ht="15.75" customHeight="1">
      <c r="G984" s="6"/>
      <c r="K984" s="8"/>
      <c r="O984" s="8"/>
      <c r="T984" s="8"/>
    </row>
    <row r="985" ht="15.75" customHeight="1">
      <c r="G985" s="6"/>
      <c r="K985" s="8"/>
      <c r="O985" s="8"/>
      <c r="T985" s="8"/>
    </row>
    <row r="986" ht="15.75" customHeight="1">
      <c r="G986" s="6"/>
      <c r="K986" s="8"/>
      <c r="O986" s="8"/>
      <c r="T986" s="8"/>
    </row>
    <row r="987" ht="15.75" customHeight="1">
      <c r="G987" s="6"/>
      <c r="K987" s="8"/>
      <c r="O987" s="8"/>
      <c r="T987" s="8"/>
    </row>
    <row r="988" ht="15.75" customHeight="1">
      <c r="G988" s="6"/>
      <c r="K988" s="8"/>
      <c r="O988" s="8"/>
      <c r="T988" s="8"/>
    </row>
    <row r="989" ht="15.75" customHeight="1">
      <c r="G989" s="6"/>
      <c r="K989" s="8"/>
      <c r="O989" s="8"/>
      <c r="T989" s="8"/>
    </row>
    <row r="990" ht="15.75" customHeight="1">
      <c r="G990" s="6"/>
      <c r="K990" s="8"/>
      <c r="O990" s="8"/>
      <c r="T990" s="8"/>
    </row>
    <row r="991" ht="15.75" customHeight="1">
      <c r="G991" s="6"/>
      <c r="K991" s="8"/>
      <c r="O991" s="8"/>
      <c r="T991" s="8"/>
    </row>
    <row r="992" ht="15.75" customHeight="1">
      <c r="G992" s="6"/>
      <c r="K992" s="8"/>
      <c r="O992" s="8"/>
      <c r="T992" s="8"/>
    </row>
    <row r="993" ht="15.75" customHeight="1">
      <c r="G993" s="6"/>
      <c r="K993" s="8"/>
      <c r="O993" s="8"/>
      <c r="T993" s="8"/>
    </row>
    <row r="994" ht="15.75" customHeight="1">
      <c r="G994" s="6"/>
      <c r="K994" s="8"/>
      <c r="O994" s="8"/>
      <c r="T994" s="8"/>
    </row>
    <row r="995" ht="15.75" customHeight="1">
      <c r="G995" s="6"/>
      <c r="K995" s="8"/>
      <c r="O995" s="8"/>
      <c r="T995" s="8"/>
    </row>
    <row r="996" ht="15.75" customHeight="1">
      <c r="G996" s="6"/>
      <c r="K996" s="8"/>
      <c r="O996" s="8"/>
      <c r="T996" s="8"/>
    </row>
    <row r="997" ht="15.75" customHeight="1">
      <c r="G997" s="6"/>
      <c r="K997" s="8"/>
      <c r="O997" s="8"/>
      <c r="T997" s="8"/>
    </row>
    <row r="998" ht="15.75" customHeight="1">
      <c r="G998" s="6"/>
      <c r="K998" s="8"/>
      <c r="O998" s="8"/>
      <c r="T998" s="8"/>
    </row>
    <row r="999" ht="15.75" customHeight="1">
      <c r="G999" s="6"/>
      <c r="K999" s="8"/>
      <c r="O999" s="8"/>
      <c r="T999" s="8"/>
    </row>
    <row r="1000" ht="15.75" customHeight="1">
      <c r="G1000" s="6"/>
      <c r="K1000" s="8"/>
      <c r="O1000" s="8"/>
      <c r="T1000" s="8"/>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1</v>
      </c>
      <c r="B1" s="1" t="b">
        <f>'3 - "Solver" Rent Optimization'!Q4 &gt;= 0.1</f>
        <v>0</v>
      </c>
      <c r="C1" s="1" t="b">
        <f>'3 - "Solver" Rent Optimization'!Q4 &lt;= 0.1</f>
        <v>1</v>
      </c>
      <c r="D1" s="2" t="s">
        <v>17</v>
      </c>
      <c r="J1" s="15">
        <v>1.0</v>
      </c>
    </row>
    <row r="2">
      <c r="A2" s="1">
        <f>Max('3 - "Solver" Rent Optimization'!$S$5)</f>
        <v>-45.87524238</v>
      </c>
    </row>
    <row r="3">
      <c r="A3" s="1">
        <f>'3 - "Solver" Rent Optimization'!$P$5</f>
        <v>100</v>
      </c>
    </row>
    <row r="4">
      <c r="A4" s="2" t="s">
        <v>35</v>
      </c>
    </row>
    <row r="6">
      <c r="A6" s="2" t="s">
        <v>36</v>
      </c>
    </row>
    <row r="7">
      <c r="A7" s="1" t="b">
        <f>'3 - "Solver" Rent Optimization'!Q5 &lt;= 0.9</f>
        <v>1</v>
      </c>
    </row>
    <row r="8">
      <c r="A8" s="1" t="b">
        <f>'3 - "Solver" Rent Optimization'!Q5 &lt;= 0.1</f>
        <v>1</v>
      </c>
    </row>
    <row r="9">
      <c r="A9" s="1" t="b">
        <f>'3 - "Solver" Rent Optimization'!Q5 &lt;= 0.1</f>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11"/>
    <col customWidth="1" min="2" max="2" width="10.56"/>
    <col customWidth="1" min="3" max="3" width="38.44"/>
    <col customWidth="1" min="4" max="4" width="26.11"/>
    <col customWidth="1" min="5" max="5" width="33.78"/>
    <col customWidth="1" min="6" max="6" width="18.11"/>
    <col customWidth="1" min="7" max="7" width="39.11"/>
    <col customWidth="1" min="8" max="8" width="21.44"/>
    <col customWidth="1" min="9" max="9" width="25.67"/>
    <col customWidth="1" min="10" max="10" width="28.0"/>
    <col customWidth="1" min="11" max="11" width="27.78"/>
    <col customWidth="1" min="12" max="12" width="18.44"/>
    <col customWidth="1" min="13" max="13" width="27.67"/>
    <col customWidth="1" min="14" max="14" width="62.33"/>
    <col customWidth="1" min="15" max="15" width="35.33"/>
    <col customWidth="1" min="16" max="16" width="49.11"/>
    <col customWidth="1" min="17" max="17" width="62.0"/>
    <col customWidth="1" min="18" max="18" width="35.0"/>
    <col customWidth="1" min="19" max="19" width="77.33"/>
    <col customWidth="1" min="20" max="20" width="68.78"/>
    <col customWidth="1" min="21" max="21" width="45.33"/>
    <col customWidth="1" min="22" max="22" width="55.0"/>
    <col customWidth="1" min="23" max="23" width="28.78"/>
    <col customWidth="1" min="24" max="24" width="31.33"/>
    <col customWidth="1" min="25" max="25" width="28.67"/>
    <col customWidth="1" min="26" max="26" width="61.44"/>
    <col customWidth="1" min="27" max="27" width="69.33"/>
    <col customWidth="1" min="28" max="29" width="76.0"/>
    <col customWidth="1" min="30" max="30" width="68.78"/>
    <col customWidth="1" min="31" max="31" width="54.11"/>
    <col customWidth="1" min="32" max="51" width="10.56"/>
  </cols>
  <sheetData>
    <row r="1">
      <c r="B1" s="1" t="s">
        <v>0</v>
      </c>
      <c r="C1" s="3" t="s">
        <v>2</v>
      </c>
      <c r="D1" s="4" t="s">
        <v>3</v>
      </c>
      <c r="E1" s="5" t="s">
        <v>4</v>
      </c>
      <c r="G1" s="6"/>
      <c r="K1" s="7" t="s">
        <v>5</v>
      </c>
      <c r="N1" s="27" t="s">
        <v>6</v>
      </c>
      <c r="O1" s="28" t="s">
        <v>7</v>
      </c>
      <c r="Q1" s="9" t="s">
        <v>8</v>
      </c>
      <c r="R1" s="29" t="s">
        <v>9</v>
      </c>
      <c r="S1" s="30" t="s">
        <v>10</v>
      </c>
      <c r="T1" s="31" t="s">
        <v>11</v>
      </c>
      <c r="U1" s="32">
        <v>0.3</v>
      </c>
      <c r="V1" s="33" t="s">
        <v>85</v>
      </c>
      <c r="X1" s="10"/>
      <c r="Y1" s="10"/>
      <c r="Z1" s="10"/>
      <c r="AA1" s="9" t="s">
        <v>87</v>
      </c>
      <c r="AB1" s="10"/>
      <c r="AC1" s="10"/>
      <c r="AD1" s="30">
        <f>(0.1*R2) +S2</f>
        <v>0.77146</v>
      </c>
      <c r="AE1" s="8"/>
    </row>
    <row r="2">
      <c r="E2" s="1" t="s">
        <v>12</v>
      </c>
      <c r="F2" s="1">
        <v>0.973</v>
      </c>
      <c r="G2" s="12" t="s">
        <v>13</v>
      </c>
      <c r="H2" s="1" t="s">
        <v>14</v>
      </c>
      <c r="K2" s="7">
        <f>0.9-0.1</f>
        <v>0.8</v>
      </c>
      <c r="N2" s="34" t="s">
        <v>15</v>
      </c>
      <c r="O2" s="35" t="s">
        <v>16</v>
      </c>
      <c r="R2" s="36">
        <f>-0.7914</f>
        <v>-0.7914</v>
      </c>
      <c r="S2" s="37">
        <f>0.8506</f>
        <v>0.8506</v>
      </c>
      <c r="T2" s="38" t="s">
        <v>18</v>
      </c>
      <c r="U2" s="39" t="s">
        <v>19</v>
      </c>
      <c r="V2" s="40" t="s">
        <v>97</v>
      </c>
      <c r="W2" s="41" t="s">
        <v>98</v>
      </c>
      <c r="X2" s="42" t="s">
        <v>100</v>
      </c>
      <c r="Y2" s="42" t="s">
        <v>101</v>
      </c>
      <c r="Z2" s="43" t="s">
        <v>102</v>
      </c>
      <c r="AA2" s="43" t="s">
        <v>103</v>
      </c>
      <c r="AB2" s="44" t="s">
        <v>105</v>
      </c>
      <c r="AC2" s="43" t="s">
        <v>106</v>
      </c>
      <c r="AD2" s="45" t="s">
        <v>107</v>
      </c>
      <c r="AE2" s="46" t="s">
        <v>109</v>
      </c>
      <c r="AJ2" s="13"/>
      <c r="AK2" s="13"/>
      <c r="AL2" s="13"/>
      <c r="AM2" s="13"/>
      <c r="AN2" s="13"/>
      <c r="AO2" s="13"/>
      <c r="AP2" s="13"/>
      <c r="AQ2" s="13"/>
      <c r="AR2" s="13"/>
      <c r="AS2" s="13"/>
      <c r="AT2" s="13"/>
      <c r="AU2" s="13"/>
      <c r="AV2" s="13"/>
      <c r="AW2" s="13"/>
      <c r="AX2" s="13"/>
      <c r="AY2" s="13"/>
    </row>
    <row r="3">
      <c r="A3" s="18" t="s">
        <v>20</v>
      </c>
      <c r="B3" s="18" t="s">
        <v>21</v>
      </c>
      <c r="C3" s="18" t="s">
        <v>22</v>
      </c>
      <c r="D3" s="18" t="s">
        <v>23</v>
      </c>
      <c r="E3" s="18" t="s">
        <v>24</v>
      </c>
      <c r="F3" s="18" t="s">
        <v>25</v>
      </c>
      <c r="G3" s="4" t="s">
        <v>26</v>
      </c>
      <c r="H3" s="18" t="s">
        <v>27</v>
      </c>
      <c r="I3" s="18" t="s">
        <v>28</v>
      </c>
      <c r="J3" s="18" t="s">
        <v>29</v>
      </c>
      <c r="K3" s="19" t="s">
        <v>30</v>
      </c>
      <c r="L3" s="5" t="s">
        <v>31</v>
      </c>
      <c r="M3" s="47" t="s">
        <v>32</v>
      </c>
      <c r="N3" s="48" t="s">
        <v>33</v>
      </c>
      <c r="O3" s="49" t="s">
        <v>28</v>
      </c>
      <c r="P3" s="20" t="s">
        <v>34</v>
      </c>
      <c r="Q3" s="5" t="s">
        <v>114</v>
      </c>
      <c r="R3" s="50" t="s">
        <v>115</v>
      </c>
      <c r="S3" s="50" t="s">
        <v>38</v>
      </c>
      <c r="T3" s="51" t="s">
        <v>39</v>
      </c>
      <c r="U3" s="52" t="s">
        <v>40</v>
      </c>
      <c r="V3" s="53" t="s">
        <v>117</v>
      </c>
      <c r="W3" s="54" t="s">
        <v>118</v>
      </c>
      <c r="X3" s="51" t="s">
        <v>120</v>
      </c>
      <c r="Y3" s="55" t="s">
        <v>121</v>
      </c>
      <c r="Z3" s="56" t="s">
        <v>122</v>
      </c>
      <c r="AA3" s="56" t="s">
        <v>114</v>
      </c>
      <c r="AB3" s="57" t="s">
        <v>123</v>
      </c>
      <c r="AC3" s="58" t="s">
        <v>124</v>
      </c>
      <c r="AD3" s="59" t="s">
        <v>127</v>
      </c>
      <c r="AE3" s="60" t="s">
        <v>128</v>
      </c>
      <c r="AJ3" s="13"/>
      <c r="AK3" s="13"/>
      <c r="AL3" s="13"/>
      <c r="AM3" s="13"/>
      <c r="AN3" s="13"/>
      <c r="AO3" s="13"/>
      <c r="AP3" s="13"/>
      <c r="AQ3" s="13"/>
      <c r="AR3" s="13"/>
      <c r="AS3" s="13"/>
      <c r="AT3" s="13"/>
      <c r="AU3" s="13"/>
      <c r="AV3" s="13"/>
      <c r="AW3" s="13"/>
      <c r="AX3" s="13"/>
      <c r="AY3" s="13"/>
    </row>
    <row r="4">
      <c r="A4" s="23" t="s">
        <v>41</v>
      </c>
      <c r="B4" s="23" t="s">
        <v>42</v>
      </c>
      <c r="C4" s="23" t="s">
        <v>43</v>
      </c>
      <c r="D4" s="24">
        <v>2.0</v>
      </c>
      <c r="E4" s="24">
        <v>1060.0</v>
      </c>
      <c r="F4" s="24">
        <f t="shared" ref="F4:F247" si="1">0.973</f>
        <v>0.973</v>
      </c>
      <c r="G4" s="6">
        <f t="shared" ref="G4:G247" si="2">E4*12*F4</f>
        <v>12376.56</v>
      </c>
      <c r="H4" s="24">
        <v>148.0</v>
      </c>
      <c r="I4" s="24">
        <v>0.1616</v>
      </c>
      <c r="J4" s="24">
        <v>114.0</v>
      </c>
      <c r="K4" s="24">
        <v>153.0</v>
      </c>
      <c r="L4" s="1">
        <f t="shared" ref="L4:L247" si="3">K4-J4</f>
        <v>39</v>
      </c>
      <c r="M4" s="1">
        <f t="shared" ref="M4:M247" si="4">H4-J4</f>
        <v>34</v>
      </c>
      <c r="N4" s="1">
        <f t="shared" ref="N4:N247" si="5">0.8*M4/L4+0.1</f>
        <v>0.7974358974</v>
      </c>
      <c r="O4" s="24">
        <v>0.1616</v>
      </c>
      <c r="P4" s="25">
        <v>100.0</v>
      </c>
      <c r="U4" s="8"/>
      <c r="V4" s="24">
        <v>114.0</v>
      </c>
      <c r="W4" s="1">
        <f t="shared" ref="W4:W247" si="6">1.25*L4</f>
        <v>48.75</v>
      </c>
      <c r="X4" s="1">
        <f t="shared" ref="X4:X247" si="7">J4-L4/8</f>
        <v>109.125</v>
      </c>
      <c r="Y4" s="1">
        <f t="shared" ref="Y4:Y247" si="8">W4/2*$R$2</f>
        <v>-19.290375</v>
      </c>
      <c r="Z4" s="1">
        <f t="shared" ref="Z4:Z247" si="9">(($R$2*X4/W4)-$S$2)*Y4</f>
        <v>50.58164842</v>
      </c>
      <c r="AA4" s="1">
        <f t="shared" ref="AA4:AA247" si="10">if(Z4&gt;V4,Z4,V4)</f>
        <v>114</v>
      </c>
      <c r="AB4" s="1">
        <f t="shared" ref="AB4:AB247" si="11">(AA4-X4)/W4</f>
        <v>0.1</v>
      </c>
      <c r="AC4" s="1">
        <f t="shared" ref="AC4:AC247" si="12">$R$2*AB4+$S$2</f>
        <v>0.77146</v>
      </c>
      <c r="AD4" s="1">
        <f t="shared" ref="AD4:AD247" si="13">AC4*AA4</f>
        <v>87.94644</v>
      </c>
      <c r="AE4" s="8">
        <f t="shared" ref="AE4:AE247" si="14">AD4*0.7</f>
        <v>61.562508</v>
      </c>
      <c r="AJ4" s="13"/>
      <c r="AK4" s="13"/>
      <c r="AL4" s="13"/>
      <c r="AM4" s="13"/>
      <c r="AN4" s="13"/>
      <c r="AO4" s="13"/>
      <c r="AP4" s="13"/>
      <c r="AQ4" s="13"/>
      <c r="AR4" s="13"/>
      <c r="AS4" s="13"/>
      <c r="AT4" s="13"/>
      <c r="AU4" s="13"/>
      <c r="AV4" s="13"/>
      <c r="AW4" s="13"/>
      <c r="AX4" s="13"/>
      <c r="AY4" s="13"/>
    </row>
    <row r="5">
      <c r="A5" s="23" t="s">
        <v>44</v>
      </c>
      <c r="B5" s="23" t="s">
        <v>45</v>
      </c>
      <c r="C5" s="23" t="s">
        <v>43</v>
      </c>
      <c r="D5" s="24">
        <v>2.0</v>
      </c>
      <c r="E5" s="24">
        <v>1200.0</v>
      </c>
      <c r="F5" s="24">
        <f t="shared" si="1"/>
        <v>0.973</v>
      </c>
      <c r="G5" s="6">
        <f t="shared" si="2"/>
        <v>14011.2</v>
      </c>
      <c r="H5" s="24">
        <v>133.0</v>
      </c>
      <c r="I5" s="24">
        <v>0.3479</v>
      </c>
      <c r="J5" s="24">
        <v>111.0</v>
      </c>
      <c r="K5" s="24">
        <v>149.0</v>
      </c>
      <c r="L5" s="1">
        <f t="shared" si="3"/>
        <v>38</v>
      </c>
      <c r="M5" s="1">
        <f t="shared" si="4"/>
        <v>22</v>
      </c>
      <c r="N5" s="1">
        <f t="shared" si="5"/>
        <v>0.5631578947</v>
      </c>
      <c r="O5" s="24">
        <v>0.3479</v>
      </c>
      <c r="P5" s="25">
        <v>100.0</v>
      </c>
      <c r="U5" s="8"/>
      <c r="V5" s="24">
        <v>111.0</v>
      </c>
      <c r="W5" s="1">
        <f t="shared" si="6"/>
        <v>47.5</v>
      </c>
      <c r="X5" s="1">
        <f t="shared" si="7"/>
        <v>106.25</v>
      </c>
      <c r="Y5" s="1">
        <f t="shared" si="8"/>
        <v>-18.79575</v>
      </c>
      <c r="Z5" s="1">
        <f t="shared" si="9"/>
        <v>49.26059408</v>
      </c>
      <c r="AA5" s="1">
        <f t="shared" si="10"/>
        <v>111</v>
      </c>
      <c r="AB5" s="1">
        <f t="shared" si="11"/>
        <v>0.1</v>
      </c>
      <c r="AC5" s="1">
        <f t="shared" si="12"/>
        <v>0.77146</v>
      </c>
      <c r="AD5" s="1">
        <f t="shared" si="13"/>
        <v>85.63206</v>
      </c>
      <c r="AE5" s="8">
        <f t="shared" si="14"/>
        <v>59.942442</v>
      </c>
      <c r="AJ5" s="13"/>
      <c r="AK5" s="13"/>
      <c r="AL5" s="13"/>
      <c r="AM5" s="13"/>
      <c r="AN5" s="13"/>
      <c r="AO5" s="13"/>
      <c r="AP5" s="13"/>
      <c r="AQ5" s="13"/>
      <c r="AR5" s="13"/>
      <c r="AS5" s="13"/>
      <c r="AT5" s="13"/>
      <c r="AU5" s="13"/>
      <c r="AV5" s="13"/>
      <c r="AW5" s="13"/>
      <c r="AX5" s="13"/>
      <c r="AY5" s="13"/>
    </row>
    <row r="6">
      <c r="A6" s="23" t="s">
        <v>46</v>
      </c>
      <c r="B6" s="23" t="s">
        <v>47</v>
      </c>
      <c r="C6" s="23" t="s">
        <v>43</v>
      </c>
      <c r="D6" s="24">
        <v>1.0</v>
      </c>
      <c r="E6" s="24">
        <v>3300.0</v>
      </c>
      <c r="F6" s="24">
        <f t="shared" si="1"/>
        <v>0.973</v>
      </c>
      <c r="G6" s="6">
        <f t="shared" si="2"/>
        <v>38530.8</v>
      </c>
      <c r="H6" s="24">
        <v>372.0</v>
      </c>
      <c r="I6" s="24">
        <v>0.3973</v>
      </c>
      <c r="J6" s="24">
        <v>108.0</v>
      </c>
      <c r="K6" s="24">
        <v>610.0</v>
      </c>
      <c r="L6" s="1">
        <f t="shared" si="3"/>
        <v>502</v>
      </c>
      <c r="M6" s="1">
        <f t="shared" si="4"/>
        <v>264</v>
      </c>
      <c r="N6" s="1">
        <f t="shared" si="5"/>
        <v>0.5207171315</v>
      </c>
      <c r="O6" s="24">
        <v>0.3973</v>
      </c>
      <c r="P6" s="25">
        <v>100.0</v>
      </c>
      <c r="U6" s="8"/>
      <c r="V6" s="24">
        <v>108.0</v>
      </c>
      <c r="W6" s="1">
        <f t="shared" si="6"/>
        <v>627.5</v>
      </c>
      <c r="X6" s="1">
        <f t="shared" si="7"/>
        <v>45.25</v>
      </c>
      <c r="Y6" s="1">
        <f t="shared" si="8"/>
        <v>-248.30175</v>
      </c>
      <c r="Z6" s="1">
        <f t="shared" si="9"/>
        <v>225.3758219</v>
      </c>
      <c r="AA6" s="1">
        <f t="shared" si="10"/>
        <v>225.3758219</v>
      </c>
      <c r="AB6" s="1">
        <f t="shared" si="11"/>
        <v>0.2870531026</v>
      </c>
      <c r="AC6" s="1">
        <f t="shared" si="12"/>
        <v>0.6234261746</v>
      </c>
      <c r="AD6" s="1">
        <f t="shared" si="13"/>
        <v>140.5051865</v>
      </c>
      <c r="AE6" s="8">
        <f t="shared" si="14"/>
        <v>98.35363054</v>
      </c>
    </row>
    <row r="7">
      <c r="A7" s="23" t="s">
        <v>48</v>
      </c>
      <c r="B7" s="23" t="s">
        <v>49</v>
      </c>
      <c r="C7" s="23" t="s">
        <v>43</v>
      </c>
      <c r="D7" s="24">
        <v>1.0</v>
      </c>
      <c r="E7" s="24">
        <v>1400.0</v>
      </c>
      <c r="F7" s="24">
        <f t="shared" si="1"/>
        <v>0.973</v>
      </c>
      <c r="G7" s="6">
        <f t="shared" si="2"/>
        <v>16346.4</v>
      </c>
      <c r="H7" s="24">
        <v>302.0</v>
      </c>
      <c r="I7" s="24">
        <v>0.3644</v>
      </c>
      <c r="J7" s="24">
        <v>178.0</v>
      </c>
      <c r="K7" s="24">
        <v>533.0</v>
      </c>
      <c r="L7" s="1">
        <f t="shared" si="3"/>
        <v>355</v>
      </c>
      <c r="M7" s="1">
        <f t="shared" si="4"/>
        <v>124</v>
      </c>
      <c r="N7" s="1">
        <f t="shared" si="5"/>
        <v>0.3794366197</v>
      </c>
      <c r="O7" s="24">
        <v>0.3644</v>
      </c>
      <c r="P7" s="25">
        <v>100.0</v>
      </c>
      <c r="U7" s="8"/>
      <c r="V7" s="24">
        <v>178.0</v>
      </c>
      <c r="W7" s="1">
        <f t="shared" si="6"/>
        <v>443.75</v>
      </c>
      <c r="X7" s="1">
        <f t="shared" si="7"/>
        <v>133.625</v>
      </c>
      <c r="Y7" s="1">
        <f t="shared" si="8"/>
        <v>-175.591875</v>
      </c>
      <c r="Z7" s="1">
        <f t="shared" si="9"/>
        <v>191.2040503</v>
      </c>
      <c r="AA7" s="1">
        <f t="shared" si="10"/>
        <v>191.2040503</v>
      </c>
      <c r="AB7" s="1">
        <f t="shared" si="11"/>
        <v>0.1297556064</v>
      </c>
      <c r="AC7" s="1">
        <f t="shared" si="12"/>
        <v>0.7479114131</v>
      </c>
      <c r="AD7" s="1">
        <f t="shared" si="13"/>
        <v>143.0036915</v>
      </c>
      <c r="AE7" s="8">
        <f t="shared" si="14"/>
        <v>100.102584</v>
      </c>
    </row>
    <row r="8">
      <c r="A8" s="23" t="s">
        <v>50</v>
      </c>
      <c r="B8" s="23" t="s">
        <v>49</v>
      </c>
      <c r="C8" s="23" t="s">
        <v>43</v>
      </c>
      <c r="D8" s="24">
        <v>2.0</v>
      </c>
      <c r="E8" s="24">
        <v>2000.0</v>
      </c>
      <c r="F8" s="24">
        <f t="shared" si="1"/>
        <v>0.973</v>
      </c>
      <c r="G8" s="6">
        <f t="shared" si="2"/>
        <v>23352</v>
      </c>
      <c r="H8" s="24">
        <v>429.0</v>
      </c>
      <c r="I8" s="24">
        <v>0.411</v>
      </c>
      <c r="J8" s="24">
        <v>221.0</v>
      </c>
      <c r="K8" s="24">
        <v>617.0</v>
      </c>
      <c r="L8" s="1">
        <f t="shared" si="3"/>
        <v>396</v>
      </c>
      <c r="M8" s="1">
        <f t="shared" si="4"/>
        <v>208</v>
      </c>
      <c r="N8" s="1">
        <f t="shared" si="5"/>
        <v>0.5202020202</v>
      </c>
      <c r="O8" s="24">
        <v>0.411</v>
      </c>
      <c r="P8" s="25">
        <v>100.0</v>
      </c>
      <c r="U8" s="8"/>
      <c r="V8" s="24">
        <v>221.0</v>
      </c>
      <c r="W8" s="1">
        <f t="shared" si="6"/>
        <v>495</v>
      </c>
      <c r="X8" s="1">
        <f t="shared" si="7"/>
        <v>171.5</v>
      </c>
      <c r="Y8" s="1">
        <f t="shared" si="8"/>
        <v>-195.8715</v>
      </c>
      <c r="Z8" s="1">
        <f t="shared" si="9"/>
        <v>220.31472</v>
      </c>
      <c r="AA8" s="1">
        <f t="shared" si="10"/>
        <v>221</v>
      </c>
      <c r="AB8" s="1">
        <f t="shared" si="11"/>
        <v>0.1</v>
      </c>
      <c r="AC8" s="1">
        <f t="shared" si="12"/>
        <v>0.77146</v>
      </c>
      <c r="AD8" s="1">
        <f t="shared" si="13"/>
        <v>170.49266</v>
      </c>
      <c r="AE8" s="8">
        <f t="shared" si="14"/>
        <v>119.344862</v>
      </c>
    </row>
    <row r="9">
      <c r="A9" s="23" t="s">
        <v>51</v>
      </c>
      <c r="B9" s="23" t="s">
        <v>49</v>
      </c>
      <c r="C9" s="23" t="s">
        <v>52</v>
      </c>
      <c r="D9" s="24">
        <v>1.0</v>
      </c>
      <c r="E9" s="24">
        <v>1600.0</v>
      </c>
      <c r="F9" s="24">
        <f t="shared" si="1"/>
        <v>0.973</v>
      </c>
      <c r="G9" s="6">
        <f t="shared" si="2"/>
        <v>18681.6</v>
      </c>
      <c r="H9" s="24">
        <v>380.0</v>
      </c>
      <c r="I9" s="24">
        <v>0.411</v>
      </c>
      <c r="J9" s="24">
        <v>202.0</v>
      </c>
      <c r="K9" s="24">
        <v>646.0</v>
      </c>
      <c r="L9" s="1">
        <f t="shared" si="3"/>
        <v>444</v>
      </c>
      <c r="M9" s="1">
        <f t="shared" si="4"/>
        <v>178</v>
      </c>
      <c r="N9" s="1">
        <f t="shared" si="5"/>
        <v>0.4207207207</v>
      </c>
      <c r="O9" s="24">
        <v>0.411</v>
      </c>
      <c r="P9" s="25">
        <v>100.0</v>
      </c>
      <c r="U9" s="8"/>
      <c r="V9" s="24">
        <v>202.0</v>
      </c>
      <c r="W9" s="1">
        <f t="shared" si="6"/>
        <v>555</v>
      </c>
      <c r="X9" s="1">
        <f t="shared" si="7"/>
        <v>146.5</v>
      </c>
      <c r="Y9" s="1">
        <f t="shared" si="8"/>
        <v>-219.6135</v>
      </c>
      <c r="Z9" s="1">
        <f t="shared" si="9"/>
        <v>232.6807407</v>
      </c>
      <c r="AA9" s="1">
        <f t="shared" si="10"/>
        <v>232.6807407</v>
      </c>
      <c r="AB9" s="1">
        <f t="shared" si="11"/>
        <v>0.1552806138</v>
      </c>
      <c r="AC9" s="1">
        <f t="shared" si="12"/>
        <v>0.7277109222</v>
      </c>
      <c r="AD9" s="1">
        <f t="shared" si="13"/>
        <v>169.3243164</v>
      </c>
      <c r="AE9" s="8">
        <f t="shared" si="14"/>
        <v>118.5270215</v>
      </c>
    </row>
    <row r="10">
      <c r="A10" s="23" t="s">
        <v>53</v>
      </c>
      <c r="B10" s="23" t="s">
        <v>49</v>
      </c>
      <c r="C10" s="23" t="s">
        <v>52</v>
      </c>
      <c r="D10" s="24">
        <v>2.0</v>
      </c>
      <c r="E10" s="24">
        <v>2800.0</v>
      </c>
      <c r="F10" s="24">
        <f t="shared" si="1"/>
        <v>0.973</v>
      </c>
      <c r="G10" s="6">
        <f t="shared" si="2"/>
        <v>32692.8</v>
      </c>
      <c r="H10" s="24">
        <v>374.0</v>
      </c>
      <c r="I10" s="24">
        <v>0.526</v>
      </c>
      <c r="J10" s="24">
        <v>197.0</v>
      </c>
      <c r="K10" s="24">
        <v>639.0</v>
      </c>
      <c r="L10" s="1">
        <f t="shared" si="3"/>
        <v>442</v>
      </c>
      <c r="M10" s="1">
        <f t="shared" si="4"/>
        <v>177</v>
      </c>
      <c r="N10" s="1">
        <f t="shared" si="5"/>
        <v>0.420361991</v>
      </c>
      <c r="O10" s="24">
        <v>0.526</v>
      </c>
      <c r="P10" s="25">
        <v>100.0</v>
      </c>
      <c r="U10" s="8"/>
      <c r="V10" s="24">
        <v>197.0</v>
      </c>
      <c r="W10" s="1">
        <f t="shared" si="6"/>
        <v>552.5</v>
      </c>
      <c r="X10" s="1">
        <f t="shared" si="7"/>
        <v>141.75</v>
      </c>
      <c r="Y10" s="1">
        <f t="shared" si="8"/>
        <v>-218.62425</v>
      </c>
      <c r="Z10" s="1">
        <f t="shared" si="9"/>
        <v>230.351789</v>
      </c>
      <c r="AA10" s="1">
        <f t="shared" si="10"/>
        <v>230.351789</v>
      </c>
      <c r="AB10" s="1">
        <f t="shared" si="11"/>
        <v>0.1603652289</v>
      </c>
      <c r="AC10" s="1">
        <f t="shared" si="12"/>
        <v>0.7236869579</v>
      </c>
      <c r="AD10" s="1">
        <f t="shared" si="13"/>
        <v>166.7025854</v>
      </c>
      <c r="AE10" s="8">
        <f t="shared" si="14"/>
        <v>116.6918098</v>
      </c>
    </row>
    <row r="11">
      <c r="A11" s="23" t="s">
        <v>54</v>
      </c>
      <c r="B11" s="23" t="s">
        <v>55</v>
      </c>
      <c r="C11" s="23" t="s">
        <v>43</v>
      </c>
      <c r="D11" s="24">
        <v>1.0</v>
      </c>
      <c r="E11" s="24">
        <v>1100.0</v>
      </c>
      <c r="F11" s="24">
        <f t="shared" si="1"/>
        <v>0.973</v>
      </c>
      <c r="G11" s="6">
        <f t="shared" si="2"/>
        <v>12843.6</v>
      </c>
      <c r="H11" s="24">
        <v>386.0</v>
      </c>
      <c r="I11" s="24">
        <v>0.4329</v>
      </c>
      <c r="J11" s="24">
        <v>114.0</v>
      </c>
      <c r="K11" s="24">
        <v>477.0</v>
      </c>
      <c r="L11" s="1">
        <f t="shared" si="3"/>
        <v>363</v>
      </c>
      <c r="M11" s="1">
        <f t="shared" si="4"/>
        <v>272</v>
      </c>
      <c r="N11" s="1">
        <f t="shared" si="5"/>
        <v>0.6994490358</v>
      </c>
      <c r="O11" s="24">
        <v>0.4329</v>
      </c>
      <c r="P11" s="25">
        <v>100.0</v>
      </c>
      <c r="U11" s="8"/>
      <c r="V11" s="24">
        <v>114.0</v>
      </c>
      <c r="W11" s="1">
        <f t="shared" si="6"/>
        <v>453.75</v>
      </c>
      <c r="X11" s="1">
        <f t="shared" si="7"/>
        <v>68.625</v>
      </c>
      <c r="Y11" s="1">
        <f t="shared" si="8"/>
        <v>-179.548875</v>
      </c>
      <c r="Z11" s="1">
        <f t="shared" si="9"/>
        <v>174.2146708</v>
      </c>
      <c r="AA11" s="1">
        <f t="shared" si="10"/>
        <v>174.2146708</v>
      </c>
      <c r="AB11" s="1">
        <f t="shared" si="11"/>
        <v>0.2327045087</v>
      </c>
      <c r="AC11" s="1">
        <f t="shared" si="12"/>
        <v>0.6664376518</v>
      </c>
      <c r="AD11" s="1">
        <f t="shared" si="13"/>
        <v>116.1032161</v>
      </c>
      <c r="AE11" s="8">
        <f t="shared" si="14"/>
        <v>81.2722513</v>
      </c>
    </row>
    <row r="12">
      <c r="A12" s="23" t="s">
        <v>56</v>
      </c>
      <c r="B12" s="23" t="s">
        <v>55</v>
      </c>
      <c r="C12" s="23" t="s">
        <v>43</v>
      </c>
      <c r="D12" s="24">
        <v>2.0</v>
      </c>
      <c r="E12" s="24">
        <v>1900.0</v>
      </c>
      <c r="F12" s="24">
        <f t="shared" si="1"/>
        <v>0.973</v>
      </c>
      <c r="G12" s="6">
        <f t="shared" si="2"/>
        <v>22184.4</v>
      </c>
      <c r="H12" s="24">
        <v>212.0</v>
      </c>
      <c r="I12" s="24">
        <v>0.6959</v>
      </c>
      <c r="J12" s="24">
        <v>80.0</v>
      </c>
      <c r="K12" s="24">
        <v>583.0</v>
      </c>
      <c r="L12" s="1">
        <f t="shared" si="3"/>
        <v>503</v>
      </c>
      <c r="M12" s="1">
        <f t="shared" si="4"/>
        <v>132</v>
      </c>
      <c r="N12" s="1">
        <f t="shared" si="5"/>
        <v>0.3099403579</v>
      </c>
      <c r="O12" s="24">
        <v>0.6959</v>
      </c>
      <c r="P12" s="25">
        <v>100.0</v>
      </c>
      <c r="U12" s="8"/>
      <c r="V12" s="24">
        <v>80.0</v>
      </c>
      <c r="W12" s="1">
        <f t="shared" si="6"/>
        <v>628.75</v>
      </c>
      <c r="X12" s="1">
        <f t="shared" si="7"/>
        <v>17.125</v>
      </c>
      <c r="Y12" s="1">
        <f t="shared" si="8"/>
        <v>-248.796375</v>
      </c>
      <c r="Z12" s="1">
        <f t="shared" si="9"/>
        <v>216.9890099</v>
      </c>
      <c r="AA12" s="1">
        <f t="shared" si="10"/>
        <v>216.9890099</v>
      </c>
      <c r="AB12" s="1">
        <f t="shared" si="11"/>
        <v>0.3178751648</v>
      </c>
      <c r="AC12" s="1">
        <f t="shared" si="12"/>
        <v>0.5990335946</v>
      </c>
      <c r="AD12" s="1">
        <f t="shared" si="13"/>
        <v>129.9837066</v>
      </c>
      <c r="AE12" s="8">
        <f t="shared" si="14"/>
        <v>90.98859459</v>
      </c>
    </row>
    <row r="13">
      <c r="A13" s="23" t="s">
        <v>57</v>
      </c>
      <c r="B13" s="23" t="s">
        <v>55</v>
      </c>
      <c r="C13" s="23" t="s">
        <v>52</v>
      </c>
      <c r="D13" s="24">
        <v>1.0</v>
      </c>
      <c r="E13" s="24">
        <v>1800.0</v>
      </c>
      <c r="F13" s="24">
        <f t="shared" si="1"/>
        <v>0.973</v>
      </c>
      <c r="G13" s="6">
        <f t="shared" si="2"/>
        <v>21016.8</v>
      </c>
      <c r="H13" s="24">
        <v>969.0</v>
      </c>
      <c r="I13" s="24">
        <v>0.1096</v>
      </c>
      <c r="J13" s="24">
        <v>239.0</v>
      </c>
      <c r="K13" s="24">
        <v>1431.0</v>
      </c>
      <c r="L13" s="1">
        <f t="shared" si="3"/>
        <v>1192</v>
      </c>
      <c r="M13" s="1">
        <f t="shared" si="4"/>
        <v>730</v>
      </c>
      <c r="N13" s="1">
        <f t="shared" si="5"/>
        <v>0.5899328859</v>
      </c>
      <c r="O13" s="24">
        <v>0.1096</v>
      </c>
      <c r="P13" s="25">
        <v>100.0</v>
      </c>
      <c r="U13" s="8"/>
      <c r="V13" s="24">
        <v>239.0</v>
      </c>
      <c r="W13" s="1">
        <f t="shared" si="6"/>
        <v>1490</v>
      </c>
      <c r="X13" s="1">
        <f t="shared" si="7"/>
        <v>90</v>
      </c>
      <c r="Y13" s="1">
        <f t="shared" si="8"/>
        <v>-589.593</v>
      </c>
      <c r="Z13" s="1">
        <f t="shared" si="9"/>
        <v>529.691934</v>
      </c>
      <c r="AA13" s="1">
        <f t="shared" si="10"/>
        <v>529.691934</v>
      </c>
      <c r="AB13" s="1">
        <f t="shared" si="11"/>
        <v>0.2950952577</v>
      </c>
      <c r="AC13" s="1">
        <f t="shared" si="12"/>
        <v>0.617061613</v>
      </c>
      <c r="AD13" s="1">
        <f t="shared" si="13"/>
        <v>326.8525592</v>
      </c>
      <c r="AE13" s="8">
        <f t="shared" si="14"/>
        <v>228.7967914</v>
      </c>
    </row>
    <row r="14">
      <c r="A14" s="23" t="s">
        <v>58</v>
      </c>
      <c r="B14" s="23" t="s">
        <v>55</v>
      </c>
      <c r="C14" s="23" t="s">
        <v>52</v>
      </c>
      <c r="D14" s="24">
        <v>2.0</v>
      </c>
      <c r="E14" s="24">
        <v>3200.0</v>
      </c>
      <c r="F14" s="24">
        <f t="shared" si="1"/>
        <v>0.973</v>
      </c>
      <c r="G14" s="6">
        <f t="shared" si="2"/>
        <v>37363.2</v>
      </c>
      <c r="H14" s="24">
        <v>885.0</v>
      </c>
      <c r="I14" s="24">
        <v>0.2247</v>
      </c>
      <c r="J14" s="24">
        <v>236.0</v>
      </c>
      <c r="K14" s="24">
        <v>1533.0</v>
      </c>
      <c r="L14" s="1">
        <f t="shared" si="3"/>
        <v>1297</v>
      </c>
      <c r="M14" s="1">
        <f t="shared" si="4"/>
        <v>649</v>
      </c>
      <c r="N14" s="1">
        <f t="shared" si="5"/>
        <v>0.500308404</v>
      </c>
      <c r="O14" s="24">
        <v>0.2247</v>
      </c>
      <c r="P14" s="25">
        <v>100.0</v>
      </c>
      <c r="U14" s="8"/>
      <c r="V14" s="24">
        <v>236.0</v>
      </c>
      <c r="W14" s="1">
        <f t="shared" si="6"/>
        <v>1621.25</v>
      </c>
      <c r="X14" s="1">
        <f t="shared" si="7"/>
        <v>73.875</v>
      </c>
      <c r="Y14" s="1">
        <f t="shared" si="8"/>
        <v>-641.528625</v>
      </c>
      <c r="Z14" s="1">
        <f t="shared" si="9"/>
        <v>568.8187203</v>
      </c>
      <c r="AA14" s="1">
        <f t="shared" si="10"/>
        <v>568.8187203</v>
      </c>
      <c r="AB14" s="1">
        <f t="shared" si="11"/>
        <v>0.3052852554</v>
      </c>
      <c r="AC14" s="1">
        <f t="shared" si="12"/>
        <v>0.6089972489</v>
      </c>
      <c r="AD14" s="1">
        <f t="shared" si="13"/>
        <v>346.4090358</v>
      </c>
      <c r="AE14" s="8">
        <f t="shared" si="14"/>
        <v>242.486325</v>
      </c>
    </row>
    <row r="15">
      <c r="A15" s="23" t="s">
        <v>59</v>
      </c>
      <c r="B15" s="23" t="s">
        <v>60</v>
      </c>
      <c r="C15" s="23" t="s">
        <v>43</v>
      </c>
      <c r="D15" s="24">
        <v>1.0</v>
      </c>
      <c r="E15" s="24">
        <v>1000.0</v>
      </c>
      <c r="F15" s="24">
        <f t="shared" si="1"/>
        <v>0.973</v>
      </c>
      <c r="G15" s="6">
        <f t="shared" si="2"/>
        <v>11676</v>
      </c>
      <c r="H15" s="24">
        <v>287.0</v>
      </c>
      <c r="I15" s="24">
        <v>0.2192</v>
      </c>
      <c r="J15" s="24">
        <v>138.0</v>
      </c>
      <c r="K15" s="24">
        <v>550.0</v>
      </c>
      <c r="L15" s="1">
        <f t="shared" si="3"/>
        <v>412</v>
      </c>
      <c r="M15" s="1">
        <f t="shared" si="4"/>
        <v>149</v>
      </c>
      <c r="N15" s="1">
        <f t="shared" si="5"/>
        <v>0.3893203883</v>
      </c>
      <c r="O15" s="24">
        <v>0.2192</v>
      </c>
      <c r="P15" s="25">
        <v>100.0</v>
      </c>
      <c r="U15" s="8"/>
      <c r="V15" s="24">
        <v>138.0</v>
      </c>
      <c r="W15" s="1">
        <f t="shared" si="6"/>
        <v>515</v>
      </c>
      <c r="X15" s="1">
        <f t="shared" si="7"/>
        <v>86.5</v>
      </c>
      <c r="Y15" s="1">
        <f t="shared" si="8"/>
        <v>-203.7855</v>
      </c>
      <c r="Z15" s="1">
        <f t="shared" si="9"/>
        <v>200.4280251</v>
      </c>
      <c r="AA15" s="1">
        <f t="shared" si="10"/>
        <v>200.4280251</v>
      </c>
      <c r="AB15" s="1">
        <f t="shared" si="11"/>
        <v>0.2212194662</v>
      </c>
      <c r="AC15" s="1">
        <f t="shared" si="12"/>
        <v>0.6755269145</v>
      </c>
      <c r="AD15" s="1">
        <f t="shared" si="13"/>
        <v>135.3945254</v>
      </c>
      <c r="AE15" s="8">
        <f t="shared" si="14"/>
        <v>94.77616775</v>
      </c>
    </row>
    <row r="16">
      <c r="A16" s="23" t="s">
        <v>61</v>
      </c>
      <c r="B16" s="23" t="s">
        <v>45</v>
      </c>
      <c r="C16" s="23" t="s">
        <v>52</v>
      </c>
      <c r="D16" s="24">
        <v>1.0</v>
      </c>
      <c r="E16" s="24">
        <v>1000.0</v>
      </c>
      <c r="F16" s="24">
        <f t="shared" si="1"/>
        <v>0.973</v>
      </c>
      <c r="G16" s="6">
        <f t="shared" si="2"/>
        <v>11676</v>
      </c>
      <c r="H16" s="24">
        <v>206.0</v>
      </c>
      <c r="I16" s="24">
        <v>0.3918</v>
      </c>
      <c r="J16" s="24">
        <v>116.0</v>
      </c>
      <c r="K16" s="24">
        <v>296.0</v>
      </c>
      <c r="L16" s="1">
        <f t="shared" si="3"/>
        <v>180</v>
      </c>
      <c r="M16" s="1">
        <f t="shared" si="4"/>
        <v>90</v>
      </c>
      <c r="N16" s="1">
        <f t="shared" si="5"/>
        <v>0.5</v>
      </c>
      <c r="O16" s="24">
        <v>0.3918</v>
      </c>
      <c r="P16" s="25">
        <v>100.0</v>
      </c>
      <c r="U16" s="8"/>
      <c r="V16" s="24">
        <v>116.0</v>
      </c>
      <c r="W16" s="1">
        <f t="shared" si="6"/>
        <v>225</v>
      </c>
      <c r="X16" s="1">
        <f t="shared" si="7"/>
        <v>93.5</v>
      </c>
      <c r="Y16" s="1">
        <f t="shared" si="8"/>
        <v>-89.0325</v>
      </c>
      <c r="Z16" s="1">
        <f t="shared" si="9"/>
        <v>105.0112221</v>
      </c>
      <c r="AA16" s="1">
        <f t="shared" si="10"/>
        <v>116</v>
      </c>
      <c r="AB16" s="1">
        <f t="shared" si="11"/>
        <v>0.1</v>
      </c>
      <c r="AC16" s="1">
        <f t="shared" si="12"/>
        <v>0.77146</v>
      </c>
      <c r="AD16" s="1">
        <f t="shared" si="13"/>
        <v>89.48936</v>
      </c>
      <c r="AE16" s="8">
        <f t="shared" si="14"/>
        <v>62.642552</v>
      </c>
    </row>
    <row r="17">
      <c r="A17" s="23" t="s">
        <v>62</v>
      </c>
      <c r="B17" s="23" t="s">
        <v>60</v>
      </c>
      <c r="C17" s="23" t="s">
        <v>43</v>
      </c>
      <c r="D17" s="24">
        <v>2.0</v>
      </c>
      <c r="E17" s="24">
        <v>1300.0</v>
      </c>
      <c r="F17" s="24">
        <f t="shared" si="1"/>
        <v>0.973</v>
      </c>
      <c r="G17" s="6">
        <f t="shared" si="2"/>
        <v>15178.8</v>
      </c>
      <c r="H17" s="24">
        <v>462.0</v>
      </c>
      <c r="I17" s="24">
        <v>0.537</v>
      </c>
      <c r="J17" s="24">
        <v>175.0</v>
      </c>
      <c r="K17" s="24">
        <v>917.0</v>
      </c>
      <c r="L17" s="1">
        <f t="shared" si="3"/>
        <v>742</v>
      </c>
      <c r="M17" s="1">
        <f t="shared" si="4"/>
        <v>287</v>
      </c>
      <c r="N17" s="1">
        <f t="shared" si="5"/>
        <v>0.4094339623</v>
      </c>
      <c r="O17" s="24">
        <v>0.537</v>
      </c>
      <c r="P17" s="25">
        <v>100.0</v>
      </c>
      <c r="U17" s="8"/>
      <c r="V17" s="24">
        <v>175.0</v>
      </c>
      <c r="W17" s="1">
        <f t="shared" si="6"/>
        <v>927.5</v>
      </c>
      <c r="X17" s="1">
        <f t="shared" si="7"/>
        <v>82.25</v>
      </c>
      <c r="Y17" s="1">
        <f t="shared" si="8"/>
        <v>-367.01175</v>
      </c>
      <c r="Z17" s="1">
        <f t="shared" si="9"/>
        <v>337.9373562</v>
      </c>
      <c r="AA17" s="1">
        <f t="shared" si="10"/>
        <v>337.9373562</v>
      </c>
      <c r="AB17" s="1">
        <f t="shared" si="11"/>
        <v>0.2756736994</v>
      </c>
      <c r="AC17" s="1">
        <f t="shared" si="12"/>
        <v>0.6324318343</v>
      </c>
      <c r="AD17" s="1">
        <f t="shared" si="13"/>
        <v>213.722342</v>
      </c>
      <c r="AE17" s="8">
        <f t="shared" si="14"/>
        <v>149.6056394</v>
      </c>
    </row>
    <row r="18">
      <c r="A18" s="23" t="s">
        <v>63</v>
      </c>
      <c r="B18" s="23" t="s">
        <v>60</v>
      </c>
      <c r="C18" s="23" t="s">
        <v>52</v>
      </c>
      <c r="D18" s="24">
        <v>1.0</v>
      </c>
      <c r="E18" s="24">
        <v>1200.0</v>
      </c>
      <c r="F18" s="24">
        <f t="shared" si="1"/>
        <v>0.973</v>
      </c>
      <c r="G18" s="6">
        <f t="shared" si="2"/>
        <v>14011.2</v>
      </c>
      <c r="H18" s="24">
        <v>389.0</v>
      </c>
      <c r="I18" s="24">
        <v>0.5123</v>
      </c>
      <c r="J18" s="24">
        <v>130.0</v>
      </c>
      <c r="K18" s="24">
        <v>821.0</v>
      </c>
      <c r="L18" s="1">
        <f t="shared" si="3"/>
        <v>691</v>
      </c>
      <c r="M18" s="1">
        <f t="shared" si="4"/>
        <v>259</v>
      </c>
      <c r="N18" s="1">
        <f t="shared" si="5"/>
        <v>0.3998552822</v>
      </c>
      <c r="O18" s="24">
        <v>0.5123</v>
      </c>
      <c r="P18" s="25">
        <v>100.0</v>
      </c>
      <c r="U18" s="8"/>
      <c r="V18" s="24">
        <v>130.0</v>
      </c>
      <c r="W18" s="1">
        <f t="shared" si="6"/>
        <v>863.75</v>
      </c>
      <c r="X18" s="1">
        <f t="shared" si="7"/>
        <v>43.625</v>
      </c>
      <c r="Y18" s="1">
        <f t="shared" si="8"/>
        <v>-341.785875</v>
      </c>
      <c r="Z18" s="1">
        <f t="shared" si="9"/>
        <v>304.3845385</v>
      </c>
      <c r="AA18" s="1">
        <f t="shared" si="10"/>
        <v>304.3845385</v>
      </c>
      <c r="AB18" s="1">
        <f t="shared" si="11"/>
        <v>0.3018923746</v>
      </c>
      <c r="AC18" s="1">
        <f t="shared" si="12"/>
        <v>0.6116823748</v>
      </c>
      <c r="AD18" s="1">
        <f t="shared" si="13"/>
        <v>186.1866574</v>
      </c>
      <c r="AE18" s="8">
        <f t="shared" si="14"/>
        <v>130.3306602</v>
      </c>
    </row>
    <row r="19">
      <c r="A19" s="23" t="s">
        <v>64</v>
      </c>
      <c r="B19" s="23" t="s">
        <v>60</v>
      </c>
      <c r="C19" s="23" t="s">
        <v>52</v>
      </c>
      <c r="D19" s="24">
        <v>2.0</v>
      </c>
      <c r="E19" s="24">
        <v>1600.0</v>
      </c>
      <c r="F19" s="24">
        <f t="shared" si="1"/>
        <v>0.973</v>
      </c>
      <c r="G19" s="6">
        <f t="shared" si="2"/>
        <v>18681.6</v>
      </c>
      <c r="H19" s="24">
        <v>678.0</v>
      </c>
      <c r="I19" s="24">
        <v>0.3616</v>
      </c>
      <c r="J19" s="24">
        <v>241.0</v>
      </c>
      <c r="K19" s="24">
        <v>866.0</v>
      </c>
      <c r="L19" s="1">
        <f t="shared" si="3"/>
        <v>625</v>
      </c>
      <c r="M19" s="1">
        <f t="shared" si="4"/>
        <v>437</v>
      </c>
      <c r="N19" s="1">
        <f t="shared" si="5"/>
        <v>0.65936</v>
      </c>
      <c r="O19" s="24">
        <v>0.3616</v>
      </c>
      <c r="P19" s="25">
        <v>100.0</v>
      </c>
      <c r="U19" s="8"/>
      <c r="V19" s="24">
        <v>241.0</v>
      </c>
      <c r="W19" s="1">
        <f t="shared" si="6"/>
        <v>781.25</v>
      </c>
      <c r="X19" s="1">
        <f t="shared" si="7"/>
        <v>162.875</v>
      </c>
      <c r="Y19" s="1">
        <f t="shared" si="8"/>
        <v>-309.140625</v>
      </c>
      <c r="Z19" s="1">
        <f t="shared" si="9"/>
        <v>313.9604587</v>
      </c>
      <c r="AA19" s="1">
        <f t="shared" si="10"/>
        <v>313.9604587</v>
      </c>
      <c r="AB19" s="1">
        <f t="shared" si="11"/>
        <v>0.1933893872</v>
      </c>
      <c r="AC19" s="1">
        <f t="shared" si="12"/>
        <v>0.697551639</v>
      </c>
      <c r="AD19" s="1">
        <f t="shared" si="13"/>
        <v>219.0036326</v>
      </c>
      <c r="AE19" s="8">
        <f t="shared" si="14"/>
        <v>153.3025428</v>
      </c>
    </row>
    <row r="20">
      <c r="A20" s="23" t="s">
        <v>65</v>
      </c>
      <c r="B20" s="23" t="s">
        <v>66</v>
      </c>
      <c r="C20" s="23" t="s">
        <v>43</v>
      </c>
      <c r="D20" s="24">
        <v>1.0</v>
      </c>
      <c r="E20" s="24">
        <v>800.0</v>
      </c>
      <c r="F20" s="24">
        <f t="shared" si="1"/>
        <v>0.973</v>
      </c>
      <c r="G20" s="6">
        <f t="shared" si="2"/>
        <v>9340.8</v>
      </c>
      <c r="H20" s="24">
        <v>163.0</v>
      </c>
      <c r="I20" s="24">
        <v>0.8438</v>
      </c>
      <c r="J20" s="24">
        <v>134.0</v>
      </c>
      <c r="K20" s="24">
        <v>288.0</v>
      </c>
      <c r="L20" s="1">
        <f t="shared" si="3"/>
        <v>154</v>
      </c>
      <c r="M20" s="1">
        <f t="shared" si="4"/>
        <v>29</v>
      </c>
      <c r="N20" s="1">
        <f t="shared" si="5"/>
        <v>0.2506493506</v>
      </c>
      <c r="O20" s="24">
        <v>0.8438</v>
      </c>
      <c r="P20" s="25">
        <v>100.0</v>
      </c>
      <c r="U20" s="8"/>
      <c r="V20" s="24">
        <v>134.0</v>
      </c>
      <c r="W20" s="1">
        <f t="shared" si="6"/>
        <v>192.5</v>
      </c>
      <c r="X20" s="1">
        <f t="shared" si="7"/>
        <v>114.75</v>
      </c>
      <c r="Y20" s="1">
        <f t="shared" si="8"/>
        <v>-76.17225</v>
      </c>
      <c r="Z20" s="1">
        <f t="shared" si="9"/>
        <v>100.7268793</v>
      </c>
      <c r="AA20" s="1">
        <f t="shared" si="10"/>
        <v>134</v>
      </c>
      <c r="AB20" s="1">
        <f t="shared" si="11"/>
        <v>0.1</v>
      </c>
      <c r="AC20" s="1">
        <f t="shared" si="12"/>
        <v>0.77146</v>
      </c>
      <c r="AD20" s="1">
        <f t="shared" si="13"/>
        <v>103.37564</v>
      </c>
      <c r="AE20" s="8">
        <f t="shared" si="14"/>
        <v>72.362948</v>
      </c>
    </row>
    <row r="21" ht="15.75" customHeight="1">
      <c r="A21" s="23" t="s">
        <v>67</v>
      </c>
      <c r="B21" s="23" t="s">
        <v>66</v>
      </c>
      <c r="C21" s="23" t="s">
        <v>43</v>
      </c>
      <c r="D21" s="24">
        <v>2.0</v>
      </c>
      <c r="E21" s="24">
        <v>1200.0</v>
      </c>
      <c r="F21" s="24">
        <f t="shared" si="1"/>
        <v>0.973</v>
      </c>
      <c r="G21" s="6">
        <f t="shared" si="2"/>
        <v>14011.2</v>
      </c>
      <c r="H21" s="24">
        <v>374.0</v>
      </c>
      <c r="I21" s="24">
        <v>0.9151</v>
      </c>
      <c r="J21" s="24">
        <v>234.0</v>
      </c>
      <c r="K21" s="24">
        <v>794.0</v>
      </c>
      <c r="L21" s="1">
        <f t="shared" si="3"/>
        <v>560</v>
      </c>
      <c r="M21" s="1">
        <f t="shared" si="4"/>
        <v>140</v>
      </c>
      <c r="N21" s="1">
        <f t="shared" si="5"/>
        <v>0.3</v>
      </c>
      <c r="O21" s="24">
        <v>0.9151</v>
      </c>
      <c r="P21" s="25">
        <v>100.0</v>
      </c>
      <c r="U21" s="8"/>
      <c r="V21" s="24">
        <v>234.0</v>
      </c>
      <c r="W21" s="1">
        <f t="shared" si="6"/>
        <v>700</v>
      </c>
      <c r="X21" s="1">
        <f t="shared" si="7"/>
        <v>164</v>
      </c>
      <c r="Y21" s="1">
        <f t="shared" si="8"/>
        <v>-276.99</v>
      </c>
      <c r="Z21" s="1">
        <f t="shared" si="9"/>
        <v>286.9654387</v>
      </c>
      <c r="AA21" s="1">
        <f t="shared" si="10"/>
        <v>286.9654387</v>
      </c>
      <c r="AB21" s="1">
        <f t="shared" si="11"/>
        <v>0.1756649125</v>
      </c>
      <c r="AC21" s="1">
        <f t="shared" si="12"/>
        <v>0.7115787883</v>
      </c>
      <c r="AD21" s="1">
        <f t="shared" si="13"/>
        <v>204.1985192</v>
      </c>
      <c r="AE21" s="8">
        <f t="shared" si="14"/>
        <v>142.9389634</v>
      </c>
    </row>
    <row r="22" ht="15.75" customHeight="1">
      <c r="A22" s="23" t="s">
        <v>68</v>
      </c>
      <c r="B22" s="23" t="s">
        <v>66</v>
      </c>
      <c r="C22" s="23" t="s">
        <v>52</v>
      </c>
      <c r="D22" s="24">
        <v>1.0</v>
      </c>
      <c r="E22" s="24">
        <v>900.0</v>
      </c>
      <c r="F22" s="24">
        <f t="shared" si="1"/>
        <v>0.973</v>
      </c>
      <c r="G22" s="6">
        <f t="shared" si="2"/>
        <v>10508.4</v>
      </c>
      <c r="H22" s="24">
        <v>444.0</v>
      </c>
      <c r="I22" s="24">
        <v>0.4301</v>
      </c>
      <c r="J22" s="24">
        <v>252.0</v>
      </c>
      <c r="K22" s="24">
        <v>547.0</v>
      </c>
      <c r="L22" s="1">
        <f t="shared" si="3"/>
        <v>295</v>
      </c>
      <c r="M22" s="1">
        <f t="shared" si="4"/>
        <v>192</v>
      </c>
      <c r="N22" s="1">
        <f t="shared" si="5"/>
        <v>0.6206779661</v>
      </c>
      <c r="O22" s="24">
        <v>0.4301</v>
      </c>
      <c r="P22" s="25">
        <v>100.0</v>
      </c>
      <c r="U22" s="8"/>
      <c r="V22" s="24">
        <v>252.0</v>
      </c>
      <c r="W22" s="1">
        <f t="shared" si="6"/>
        <v>368.75</v>
      </c>
      <c r="X22" s="1">
        <f t="shared" si="7"/>
        <v>215.125</v>
      </c>
      <c r="Y22" s="1">
        <f t="shared" si="8"/>
        <v>-145.914375</v>
      </c>
      <c r="Z22" s="1">
        <f t="shared" si="9"/>
        <v>191.4826627</v>
      </c>
      <c r="AA22" s="1">
        <f t="shared" si="10"/>
        <v>252</v>
      </c>
      <c r="AB22" s="1">
        <f t="shared" si="11"/>
        <v>0.1</v>
      </c>
      <c r="AC22" s="1">
        <f t="shared" si="12"/>
        <v>0.77146</v>
      </c>
      <c r="AD22" s="1">
        <f t="shared" si="13"/>
        <v>194.40792</v>
      </c>
      <c r="AE22" s="8">
        <f t="shared" si="14"/>
        <v>136.085544</v>
      </c>
    </row>
    <row r="23" ht="15.75" customHeight="1">
      <c r="A23" s="23" t="s">
        <v>69</v>
      </c>
      <c r="B23" s="23" t="s">
        <v>66</v>
      </c>
      <c r="C23" s="23" t="s">
        <v>52</v>
      </c>
      <c r="D23" s="24">
        <v>2.0</v>
      </c>
      <c r="E23" s="24">
        <v>1100.0</v>
      </c>
      <c r="F23" s="24">
        <f t="shared" si="1"/>
        <v>0.973</v>
      </c>
      <c r="G23" s="6">
        <f t="shared" si="2"/>
        <v>12843.6</v>
      </c>
      <c r="H23" s="24">
        <v>426.0</v>
      </c>
      <c r="I23" s="24">
        <v>0.4822</v>
      </c>
      <c r="J23" s="24">
        <v>246.0</v>
      </c>
      <c r="K23" s="24">
        <v>616.0</v>
      </c>
      <c r="L23" s="1">
        <f t="shared" si="3"/>
        <v>370</v>
      </c>
      <c r="M23" s="1">
        <f t="shared" si="4"/>
        <v>180</v>
      </c>
      <c r="N23" s="1">
        <f t="shared" si="5"/>
        <v>0.4891891892</v>
      </c>
      <c r="O23" s="24">
        <v>0.4822</v>
      </c>
      <c r="P23" s="25">
        <v>100.0</v>
      </c>
      <c r="U23" s="8"/>
      <c r="V23" s="24">
        <v>246.0</v>
      </c>
      <c r="W23" s="1">
        <f t="shared" si="6"/>
        <v>462.5</v>
      </c>
      <c r="X23" s="1">
        <f t="shared" si="7"/>
        <v>199.75</v>
      </c>
      <c r="Y23" s="1">
        <f t="shared" si="8"/>
        <v>-183.01125</v>
      </c>
      <c r="Z23" s="1">
        <f t="shared" si="9"/>
        <v>218.222476</v>
      </c>
      <c r="AA23" s="1">
        <f t="shared" si="10"/>
        <v>246</v>
      </c>
      <c r="AB23" s="1">
        <f t="shared" si="11"/>
        <v>0.1</v>
      </c>
      <c r="AC23" s="1">
        <f t="shared" si="12"/>
        <v>0.77146</v>
      </c>
      <c r="AD23" s="1">
        <f t="shared" si="13"/>
        <v>189.77916</v>
      </c>
      <c r="AE23" s="8">
        <f t="shared" si="14"/>
        <v>132.845412</v>
      </c>
    </row>
    <row r="24" ht="15.75" customHeight="1">
      <c r="A24" s="23" t="s">
        <v>70</v>
      </c>
      <c r="B24" s="23" t="s">
        <v>71</v>
      </c>
      <c r="C24" s="23" t="s">
        <v>43</v>
      </c>
      <c r="D24" s="24">
        <v>1.0</v>
      </c>
      <c r="E24" s="24">
        <v>1000.0</v>
      </c>
      <c r="F24" s="24">
        <f t="shared" si="1"/>
        <v>0.973</v>
      </c>
      <c r="G24" s="6">
        <f t="shared" si="2"/>
        <v>11676</v>
      </c>
      <c r="H24" s="24">
        <v>332.0</v>
      </c>
      <c r="I24" s="24">
        <v>0.4904</v>
      </c>
      <c r="J24" s="24">
        <v>171.0</v>
      </c>
      <c r="K24" s="24">
        <v>457.0</v>
      </c>
      <c r="L24" s="1">
        <f t="shared" si="3"/>
        <v>286</v>
      </c>
      <c r="M24" s="1">
        <f t="shared" si="4"/>
        <v>161</v>
      </c>
      <c r="N24" s="1">
        <f t="shared" si="5"/>
        <v>0.5503496503</v>
      </c>
      <c r="O24" s="24">
        <v>0.4904</v>
      </c>
      <c r="P24" s="25">
        <v>100.0</v>
      </c>
      <c r="U24" s="8"/>
      <c r="V24" s="24">
        <v>171.0</v>
      </c>
      <c r="W24" s="1">
        <f t="shared" si="6"/>
        <v>357.5</v>
      </c>
      <c r="X24" s="1">
        <f t="shared" si="7"/>
        <v>135.25</v>
      </c>
      <c r="Y24" s="1">
        <f t="shared" si="8"/>
        <v>-141.46275</v>
      </c>
      <c r="Z24" s="1">
        <f t="shared" si="9"/>
        <v>162.6826967</v>
      </c>
      <c r="AA24" s="1">
        <f t="shared" si="10"/>
        <v>171</v>
      </c>
      <c r="AB24" s="1">
        <f t="shared" si="11"/>
        <v>0.1</v>
      </c>
      <c r="AC24" s="1">
        <f t="shared" si="12"/>
        <v>0.77146</v>
      </c>
      <c r="AD24" s="1">
        <f t="shared" si="13"/>
        <v>131.91966</v>
      </c>
      <c r="AE24" s="8">
        <f t="shared" si="14"/>
        <v>92.343762</v>
      </c>
    </row>
    <row r="25" ht="15.75" customHeight="1">
      <c r="A25" s="23" t="s">
        <v>72</v>
      </c>
      <c r="B25" s="23" t="s">
        <v>71</v>
      </c>
      <c r="C25" s="23" t="s">
        <v>43</v>
      </c>
      <c r="D25" s="24">
        <v>2.0</v>
      </c>
      <c r="E25" s="24">
        <v>1400.0</v>
      </c>
      <c r="F25" s="24">
        <f t="shared" si="1"/>
        <v>0.973</v>
      </c>
      <c r="G25" s="6">
        <f t="shared" si="2"/>
        <v>16346.4</v>
      </c>
      <c r="H25" s="24">
        <v>430.0</v>
      </c>
      <c r="I25" s="24">
        <v>0.5233</v>
      </c>
      <c r="J25" s="24">
        <v>262.0</v>
      </c>
      <c r="K25" s="24">
        <v>567.0</v>
      </c>
      <c r="L25" s="1">
        <f t="shared" si="3"/>
        <v>305</v>
      </c>
      <c r="M25" s="1">
        <f t="shared" si="4"/>
        <v>168</v>
      </c>
      <c r="N25" s="1">
        <f t="shared" si="5"/>
        <v>0.5406557377</v>
      </c>
      <c r="O25" s="24">
        <v>0.5233</v>
      </c>
      <c r="P25" s="25">
        <v>100.0</v>
      </c>
      <c r="U25" s="8"/>
      <c r="V25" s="24">
        <v>262.0</v>
      </c>
      <c r="W25" s="1">
        <f t="shared" si="6"/>
        <v>381.25</v>
      </c>
      <c r="X25" s="1">
        <f t="shared" si="7"/>
        <v>223.875</v>
      </c>
      <c r="Y25" s="1">
        <f t="shared" si="8"/>
        <v>-150.860625</v>
      </c>
      <c r="Z25" s="1">
        <f t="shared" si="9"/>
        <v>198.4300665</v>
      </c>
      <c r="AA25" s="1">
        <f t="shared" si="10"/>
        <v>262</v>
      </c>
      <c r="AB25" s="1">
        <f t="shared" si="11"/>
        <v>0.1</v>
      </c>
      <c r="AC25" s="1">
        <f t="shared" si="12"/>
        <v>0.77146</v>
      </c>
      <c r="AD25" s="1">
        <f t="shared" si="13"/>
        <v>202.12252</v>
      </c>
      <c r="AE25" s="8">
        <f t="shared" si="14"/>
        <v>141.485764</v>
      </c>
    </row>
    <row r="26" ht="15.75" customHeight="1">
      <c r="A26" s="23" t="s">
        <v>73</v>
      </c>
      <c r="B26" s="23" t="s">
        <v>71</v>
      </c>
      <c r="C26" s="23" t="s">
        <v>52</v>
      </c>
      <c r="D26" s="24">
        <v>1.0</v>
      </c>
      <c r="E26" s="24">
        <v>1500.0</v>
      </c>
      <c r="F26" s="24">
        <f t="shared" si="1"/>
        <v>0.973</v>
      </c>
      <c r="G26" s="6">
        <f t="shared" si="2"/>
        <v>17514</v>
      </c>
      <c r="H26" s="24">
        <v>662.0</v>
      </c>
      <c r="I26" s="24">
        <v>0.4493</v>
      </c>
      <c r="J26" s="24">
        <v>229.0</v>
      </c>
      <c r="K26" s="24">
        <v>859.0</v>
      </c>
      <c r="L26" s="1">
        <f t="shared" si="3"/>
        <v>630</v>
      </c>
      <c r="M26" s="1">
        <f t="shared" si="4"/>
        <v>433</v>
      </c>
      <c r="N26" s="1">
        <f t="shared" si="5"/>
        <v>0.6498412698</v>
      </c>
      <c r="O26" s="24">
        <v>0.4493</v>
      </c>
      <c r="P26" s="25">
        <v>100.0</v>
      </c>
      <c r="U26" s="8"/>
      <c r="V26" s="24">
        <v>229.0</v>
      </c>
      <c r="W26" s="1">
        <f t="shared" si="6"/>
        <v>787.5</v>
      </c>
      <c r="X26" s="1">
        <f t="shared" si="7"/>
        <v>150.25</v>
      </c>
      <c r="Y26" s="1">
        <f t="shared" si="8"/>
        <v>-311.61375</v>
      </c>
      <c r="Z26" s="1">
        <f t="shared" si="9"/>
        <v>312.110492</v>
      </c>
      <c r="AA26" s="1">
        <f t="shared" si="10"/>
        <v>312.110492</v>
      </c>
      <c r="AB26" s="1">
        <f t="shared" si="11"/>
        <v>0.2055371327</v>
      </c>
      <c r="AC26" s="1">
        <f t="shared" si="12"/>
        <v>0.6879379132</v>
      </c>
      <c r="AD26" s="1">
        <f t="shared" si="13"/>
        <v>214.7126405</v>
      </c>
      <c r="AE26" s="8">
        <f t="shared" si="14"/>
        <v>150.2988484</v>
      </c>
    </row>
    <row r="27" ht="15.75" customHeight="1">
      <c r="A27" s="23" t="s">
        <v>74</v>
      </c>
      <c r="B27" s="23" t="s">
        <v>45</v>
      </c>
      <c r="C27" s="23" t="s">
        <v>52</v>
      </c>
      <c r="D27" s="24">
        <v>2.0</v>
      </c>
      <c r="E27" s="24">
        <v>1300.0</v>
      </c>
      <c r="F27" s="24">
        <f t="shared" si="1"/>
        <v>0.973</v>
      </c>
      <c r="G27" s="6">
        <f t="shared" si="2"/>
        <v>15178.8</v>
      </c>
      <c r="H27" s="24">
        <v>186.0</v>
      </c>
      <c r="I27" s="24">
        <v>0.6603</v>
      </c>
      <c r="J27" s="24">
        <v>136.0</v>
      </c>
      <c r="K27" s="24">
        <v>336.0</v>
      </c>
      <c r="L27" s="1">
        <f t="shared" si="3"/>
        <v>200</v>
      </c>
      <c r="M27" s="1">
        <f t="shared" si="4"/>
        <v>50</v>
      </c>
      <c r="N27" s="1">
        <f t="shared" si="5"/>
        <v>0.3</v>
      </c>
      <c r="O27" s="24">
        <v>0.6603</v>
      </c>
      <c r="P27" s="25">
        <v>100.0</v>
      </c>
      <c r="U27" s="8"/>
      <c r="V27" s="24">
        <v>136.0</v>
      </c>
      <c r="W27" s="1">
        <f t="shared" si="6"/>
        <v>250</v>
      </c>
      <c r="X27" s="1">
        <f t="shared" si="7"/>
        <v>111</v>
      </c>
      <c r="Y27" s="1">
        <f t="shared" si="8"/>
        <v>-98.925</v>
      </c>
      <c r="Z27" s="1">
        <f t="shared" si="9"/>
        <v>118.9060298</v>
      </c>
      <c r="AA27" s="1">
        <f t="shared" si="10"/>
        <v>136</v>
      </c>
      <c r="AB27" s="1">
        <f t="shared" si="11"/>
        <v>0.1</v>
      </c>
      <c r="AC27" s="1">
        <f t="shared" si="12"/>
        <v>0.77146</v>
      </c>
      <c r="AD27" s="1">
        <f t="shared" si="13"/>
        <v>104.91856</v>
      </c>
      <c r="AE27" s="8">
        <f t="shared" si="14"/>
        <v>73.442992</v>
      </c>
    </row>
    <row r="28" ht="15.75" customHeight="1">
      <c r="A28" s="23" t="s">
        <v>75</v>
      </c>
      <c r="B28" s="23" t="s">
        <v>71</v>
      </c>
      <c r="C28" s="23" t="s">
        <v>52</v>
      </c>
      <c r="D28" s="24">
        <v>2.0</v>
      </c>
      <c r="E28" s="24">
        <v>1600.0</v>
      </c>
      <c r="F28" s="24">
        <f t="shared" si="1"/>
        <v>0.973</v>
      </c>
      <c r="G28" s="6">
        <f t="shared" si="2"/>
        <v>18681.6</v>
      </c>
      <c r="H28" s="24">
        <v>696.0</v>
      </c>
      <c r="I28" s="24">
        <v>0.4877</v>
      </c>
      <c r="J28" s="24">
        <v>449.0</v>
      </c>
      <c r="K28" s="24">
        <v>899.0</v>
      </c>
      <c r="L28" s="1">
        <f t="shared" si="3"/>
        <v>450</v>
      </c>
      <c r="M28" s="1">
        <f t="shared" si="4"/>
        <v>247</v>
      </c>
      <c r="N28" s="1">
        <f t="shared" si="5"/>
        <v>0.5391111111</v>
      </c>
      <c r="O28" s="24">
        <v>0.4877</v>
      </c>
      <c r="P28" s="25">
        <v>100.0</v>
      </c>
      <c r="U28" s="8"/>
      <c r="V28" s="24">
        <v>449.0</v>
      </c>
      <c r="W28" s="1">
        <f t="shared" si="6"/>
        <v>562.5</v>
      </c>
      <c r="X28" s="1">
        <f t="shared" si="7"/>
        <v>392.75</v>
      </c>
      <c r="Y28" s="1">
        <f t="shared" si="8"/>
        <v>-222.58125</v>
      </c>
      <c r="Z28" s="1">
        <f t="shared" si="9"/>
        <v>312.3200151</v>
      </c>
      <c r="AA28" s="1">
        <f t="shared" si="10"/>
        <v>449</v>
      </c>
      <c r="AB28" s="1">
        <f t="shared" si="11"/>
        <v>0.1</v>
      </c>
      <c r="AC28" s="1">
        <f t="shared" si="12"/>
        <v>0.77146</v>
      </c>
      <c r="AD28" s="1">
        <f t="shared" si="13"/>
        <v>346.38554</v>
      </c>
      <c r="AE28" s="8">
        <f t="shared" si="14"/>
        <v>242.469878</v>
      </c>
    </row>
    <row r="29" ht="15.75" customHeight="1">
      <c r="A29" s="23" t="s">
        <v>76</v>
      </c>
      <c r="B29" s="23" t="s">
        <v>77</v>
      </c>
      <c r="C29" s="23" t="s">
        <v>43</v>
      </c>
      <c r="D29" s="24">
        <v>1.0</v>
      </c>
      <c r="E29" s="24">
        <v>600.0</v>
      </c>
      <c r="F29" s="24">
        <f t="shared" si="1"/>
        <v>0.973</v>
      </c>
      <c r="G29" s="6">
        <f t="shared" si="2"/>
        <v>7005.6</v>
      </c>
      <c r="H29" s="24">
        <v>182.0</v>
      </c>
      <c r="I29" s="24">
        <v>0.4384</v>
      </c>
      <c r="J29" s="24">
        <v>132.0</v>
      </c>
      <c r="K29" s="24">
        <v>226.0</v>
      </c>
      <c r="L29" s="1">
        <f t="shared" si="3"/>
        <v>94</v>
      </c>
      <c r="M29" s="1">
        <f t="shared" si="4"/>
        <v>50</v>
      </c>
      <c r="N29" s="1">
        <f t="shared" si="5"/>
        <v>0.5255319149</v>
      </c>
      <c r="O29" s="24">
        <v>0.4384</v>
      </c>
      <c r="P29" s="25">
        <v>100.0</v>
      </c>
      <c r="U29" s="8"/>
      <c r="V29" s="24">
        <v>132.0</v>
      </c>
      <c r="W29" s="1">
        <f t="shared" si="6"/>
        <v>117.5</v>
      </c>
      <c r="X29" s="1">
        <f t="shared" si="7"/>
        <v>120.25</v>
      </c>
      <c r="Y29" s="1">
        <f t="shared" si="8"/>
        <v>-46.49475</v>
      </c>
      <c r="Z29" s="1">
        <f t="shared" si="9"/>
        <v>77.2055612</v>
      </c>
      <c r="AA29" s="1">
        <f t="shared" si="10"/>
        <v>132</v>
      </c>
      <c r="AB29" s="1">
        <f t="shared" si="11"/>
        <v>0.1</v>
      </c>
      <c r="AC29" s="1">
        <f t="shared" si="12"/>
        <v>0.77146</v>
      </c>
      <c r="AD29" s="1">
        <f t="shared" si="13"/>
        <v>101.83272</v>
      </c>
      <c r="AE29" s="8">
        <f t="shared" si="14"/>
        <v>71.282904</v>
      </c>
    </row>
    <row r="30" ht="15.75" customHeight="1">
      <c r="A30" s="23" t="s">
        <v>78</v>
      </c>
      <c r="B30" s="23" t="s">
        <v>77</v>
      </c>
      <c r="C30" s="23" t="s">
        <v>43</v>
      </c>
      <c r="D30" s="24">
        <v>2.0</v>
      </c>
      <c r="E30" s="24">
        <v>800.0</v>
      </c>
      <c r="F30" s="24">
        <f t="shared" si="1"/>
        <v>0.973</v>
      </c>
      <c r="G30" s="6">
        <f t="shared" si="2"/>
        <v>9340.8</v>
      </c>
      <c r="H30" s="24">
        <v>241.0</v>
      </c>
      <c r="I30" s="24">
        <v>0.5315</v>
      </c>
      <c r="J30" s="24">
        <v>157.0</v>
      </c>
      <c r="K30" s="24">
        <v>340.0</v>
      </c>
      <c r="L30" s="1">
        <f t="shared" si="3"/>
        <v>183</v>
      </c>
      <c r="M30" s="1">
        <f t="shared" si="4"/>
        <v>84</v>
      </c>
      <c r="N30" s="1">
        <f t="shared" si="5"/>
        <v>0.4672131148</v>
      </c>
      <c r="O30" s="24">
        <v>0.5315</v>
      </c>
      <c r="P30" s="25">
        <v>100.0</v>
      </c>
      <c r="U30" s="8"/>
      <c r="V30" s="24">
        <v>157.0</v>
      </c>
      <c r="W30" s="1">
        <f t="shared" si="6"/>
        <v>228.75</v>
      </c>
      <c r="X30" s="1">
        <f t="shared" si="7"/>
        <v>134.125</v>
      </c>
      <c r="Y30" s="1">
        <f t="shared" si="8"/>
        <v>-90.516375</v>
      </c>
      <c r="Z30" s="1">
        <f t="shared" si="9"/>
        <v>118.9954085</v>
      </c>
      <c r="AA30" s="1">
        <f t="shared" si="10"/>
        <v>157</v>
      </c>
      <c r="AB30" s="1">
        <f t="shared" si="11"/>
        <v>0.1</v>
      </c>
      <c r="AC30" s="1">
        <f t="shared" si="12"/>
        <v>0.77146</v>
      </c>
      <c r="AD30" s="1">
        <f t="shared" si="13"/>
        <v>121.11922</v>
      </c>
      <c r="AE30" s="8">
        <f t="shared" si="14"/>
        <v>84.783454</v>
      </c>
    </row>
    <row r="31" ht="15.75" customHeight="1">
      <c r="A31" s="23" t="s">
        <v>79</v>
      </c>
      <c r="B31" s="23" t="s">
        <v>77</v>
      </c>
      <c r="C31" s="23" t="s">
        <v>52</v>
      </c>
      <c r="D31" s="24">
        <v>1.0</v>
      </c>
      <c r="E31" s="24">
        <v>700.0</v>
      </c>
      <c r="F31" s="24">
        <f t="shared" si="1"/>
        <v>0.973</v>
      </c>
      <c r="G31" s="6">
        <f t="shared" si="2"/>
        <v>8173.2</v>
      </c>
      <c r="H31" s="24">
        <v>363.0</v>
      </c>
      <c r="I31" s="24">
        <v>0.1397</v>
      </c>
      <c r="J31" s="24">
        <v>215.0</v>
      </c>
      <c r="K31" s="24">
        <v>377.0</v>
      </c>
      <c r="L31" s="1">
        <f t="shared" si="3"/>
        <v>162</v>
      </c>
      <c r="M31" s="1">
        <f t="shared" si="4"/>
        <v>148</v>
      </c>
      <c r="N31" s="1">
        <f t="shared" si="5"/>
        <v>0.8308641975</v>
      </c>
      <c r="O31" s="24">
        <v>0.1397</v>
      </c>
      <c r="P31" s="25">
        <v>100.0</v>
      </c>
      <c r="U31" s="8"/>
      <c r="V31" s="24">
        <v>215.0</v>
      </c>
      <c r="W31" s="1">
        <f t="shared" si="6"/>
        <v>202.5</v>
      </c>
      <c r="X31" s="1">
        <f t="shared" si="7"/>
        <v>194.75</v>
      </c>
      <c r="Y31" s="1">
        <f t="shared" si="8"/>
        <v>-80.12925</v>
      </c>
      <c r="Z31" s="1">
        <f t="shared" si="9"/>
        <v>129.1452619</v>
      </c>
      <c r="AA31" s="1">
        <f t="shared" si="10"/>
        <v>215</v>
      </c>
      <c r="AB31" s="1">
        <f t="shared" si="11"/>
        <v>0.1</v>
      </c>
      <c r="AC31" s="1">
        <f t="shared" si="12"/>
        <v>0.77146</v>
      </c>
      <c r="AD31" s="1">
        <f t="shared" si="13"/>
        <v>165.8639</v>
      </c>
      <c r="AE31" s="8">
        <f t="shared" si="14"/>
        <v>116.10473</v>
      </c>
    </row>
    <row r="32" ht="15.75" customHeight="1">
      <c r="A32" s="23" t="s">
        <v>80</v>
      </c>
      <c r="B32" s="23" t="s">
        <v>77</v>
      </c>
      <c r="C32" s="23" t="s">
        <v>52</v>
      </c>
      <c r="D32" s="24">
        <v>2.0</v>
      </c>
      <c r="E32" s="24">
        <v>1000.0</v>
      </c>
      <c r="F32" s="24">
        <f t="shared" si="1"/>
        <v>0.973</v>
      </c>
      <c r="G32" s="6">
        <f t="shared" si="2"/>
        <v>11676</v>
      </c>
      <c r="H32" s="24">
        <v>301.0</v>
      </c>
      <c r="I32" s="24">
        <v>0.4685</v>
      </c>
      <c r="J32" s="24">
        <v>202.0</v>
      </c>
      <c r="K32" s="24">
        <v>374.0</v>
      </c>
      <c r="L32" s="1">
        <f t="shared" si="3"/>
        <v>172</v>
      </c>
      <c r="M32" s="1">
        <f t="shared" si="4"/>
        <v>99</v>
      </c>
      <c r="N32" s="1">
        <f t="shared" si="5"/>
        <v>0.5604651163</v>
      </c>
      <c r="O32" s="24">
        <v>0.4685</v>
      </c>
      <c r="P32" s="25">
        <v>100.0</v>
      </c>
      <c r="U32" s="8"/>
      <c r="V32" s="24">
        <v>202.0</v>
      </c>
      <c r="W32" s="1">
        <f t="shared" si="6"/>
        <v>215</v>
      </c>
      <c r="X32" s="1">
        <f t="shared" si="7"/>
        <v>180.5</v>
      </c>
      <c r="Y32" s="1">
        <f t="shared" si="8"/>
        <v>-85.0755</v>
      </c>
      <c r="Z32" s="1">
        <f t="shared" si="9"/>
        <v>128.8900552</v>
      </c>
      <c r="AA32" s="1">
        <f t="shared" si="10"/>
        <v>202</v>
      </c>
      <c r="AB32" s="1">
        <f t="shared" si="11"/>
        <v>0.1</v>
      </c>
      <c r="AC32" s="1">
        <f t="shared" si="12"/>
        <v>0.77146</v>
      </c>
      <c r="AD32" s="1">
        <f t="shared" si="13"/>
        <v>155.83492</v>
      </c>
      <c r="AE32" s="8">
        <f t="shared" si="14"/>
        <v>109.084444</v>
      </c>
    </row>
    <row r="33" ht="15.75" customHeight="1">
      <c r="A33" s="23" t="s">
        <v>81</v>
      </c>
      <c r="B33" s="23" t="s">
        <v>82</v>
      </c>
      <c r="C33" s="23" t="s">
        <v>43</v>
      </c>
      <c r="D33" s="24">
        <v>1.0</v>
      </c>
      <c r="E33" s="24">
        <v>700.0</v>
      </c>
      <c r="F33" s="24">
        <f t="shared" si="1"/>
        <v>0.973</v>
      </c>
      <c r="G33" s="6">
        <f t="shared" si="2"/>
        <v>8173.2</v>
      </c>
      <c r="H33" s="24">
        <v>212.0</v>
      </c>
      <c r="I33" s="24">
        <v>0.5014</v>
      </c>
      <c r="J33" s="24">
        <v>94.0</v>
      </c>
      <c r="K33" s="24">
        <v>356.0</v>
      </c>
      <c r="L33" s="1">
        <f t="shared" si="3"/>
        <v>262</v>
      </c>
      <c r="M33" s="1">
        <f t="shared" si="4"/>
        <v>118</v>
      </c>
      <c r="N33" s="1">
        <f t="shared" si="5"/>
        <v>0.4603053435</v>
      </c>
      <c r="O33" s="24">
        <v>0.5014</v>
      </c>
      <c r="P33" s="25">
        <v>100.0</v>
      </c>
      <c r="U33" s="8"/>
      <c r="V33" s="24">
        <v>94.0</v>
      </c>
      <c r="W33" s="1">
        <f t="shared" si="6"/>
        <v>327.5</v>
      </c>
      <c r="X33" s="1">
        <f t="shared" si="7"/>
        <v>61.25</v>
      </c>
      <c r="Y33" s="1">
        <f t="shared" si="8"/>
        <v>-129.59175</v>
      </c>
      <c r="Z33" s="1">
        <f t="shared" si="9"/>
        <v>129.4116076</v>
      </c>
      <c r="AA33" s="1">
        <f t="shared" si="10"/>
        <v>129.4116076</v>
      </c>
      <c r="AB33" s="1">
        <f t="shared" si="11"/>
        <v>0.208127046</v>
      </c>
      <c r="AC33" s="1">
        <f t="shared" si="12"/>
        <v>0.6858882558</v>
      </c>
      <c r="AD33" s="1">
        <f t="shared" si="13"/>
        <v>88.7619018</v>
      </c>
      <c r="AE33" s="8">
        <f t="shared" si="14"/>
        <v>62.13333126</v>
      </c>
    </row>
    <row r="34" ht="15.75" customHeight="1">
      <c r="A34" s="23" t="s">
        <v>83</v>
      </c>
      <c r="B34" s="23" t="s">
        <v>82</v>
      </c>
      <c r="C34" s="23" t="s">
        <v>43</v>
      </c>
      <c r="D34" s="24">
        <v>2.0</v>
      </c>
      <c r="E34" s="24">
        <v>900.0</v>
      </c>
      <c r="F34" s="24">
        <f t="shared" si="1"/>
        <v>0.973</v>
      </c>
      <c r="G34" s="6">
        <f t="shared" si="2"/>
        <v>10508.4</v>
      </c>
      <c r="H34" s="24">
        <v>340.0</v>
      </c>
      <c r="I34" s="24">
        <v>0.3068</v>
      </c>
      <c r="J34" s="24">
        <v>69.0</v>
      </c>
      <c r="K34" s="24">
        <v>485.0</v>
      </c>
      <c r="L34" s="1">
        <f t="shared" si="3"/>
        <v>416</v>
      </c>
      <c r="M34" s="1">
        <f t="shared" si="4"/>
        <v>271</v>
      </c>
      <c r="N34" s="1">
        <f t="shared" si="5"/>
        <v>0.6211538462</v>
      </c>
      <c r="O34" s="24">
        <v>0.3068</v>
      </c>
      <c r="P34" s="25">
        <v>100.0</v>
      </c>
      <c r="U34" s="8"/>
      <c r="V34" s="24">
        <v>69.0</v>
      </c>
      <c r="W34" s="1">
        <f t="shared" si="6"/>
        <v>520</v>
      </c>
      <c r="X34" s="1">
        <f t="shared" si="7"/>
        <v>17</v>
      </c>
      <c r="Y34" s="1">
        <f t="shared" si="8"/>
        <v>-205.764</v>
      </c>
      <c r="Z34" s="1">
        <f t="shared" si="9"/>
        <v>180.3465271</v>
      </c>
      <c r="AA34" s="1">
        <f t="shared" si="10"/>
        <v>180.3465271</v>
      </c>
      <c r="AB34" s="1">
        <f t="shared" si="11"/>
        <v>0.3141279367</v>
      </c>
      <c r="AC34" s="1">
        <f t="shared" si="12"/>
        <v>0.6019991509</v>
      </c>
      <c r="AD34" s="1">
        <f t="shared" si="13"/>
        <v>108.5684562</v>
      </c>
      <c r="AE34" s="8">
        <f t="shared" si="14"/>
        <v>75.99791931</v>
      </c>
    </row>
    <row r="35" ht="15.75" customHeight="1">
      <c r="A35" s="23" t="s">
        <v>84</v>
      </c>
      <c r="B35" s="23" t="s">
        <v>82</v>
      </c>
      <c r="C35" s="23" t="s">
        <v>52</v>
      </c>
      <c r="D35" s="24">
        <v>1.0</v>
      </c>
      <c r="E35" s="24">
        <v>1000.0</v>
      </c>
      <c r="F35" s="24">
        <f t="shared" si="1"/>
        <v>0.973</v>
      </c>
      <c r="G35" s="6">
        <f t="shared" si="2"/>
        <v>11676</v>
      </c>
      <c r="H35" s="24">
        <v>266.0</v>
      </c>
      <c r="I35" s="24">
        <v>0.5205</v>
      </c>
      <c r="J35" s="24">
        <v>84.0</v>
      </c>
      <c r="K35" s="24">
        <v>376.0</v>
      </c>
      <c r="L35" s="1">
        <f t="shared" si="3"/>
        <v>292</v>
      </c>
      <c r="M35" s="1">
        <f t="shared" si="4"/>
        <v>182</v>
      </c>
      <c r="N35" s="1">
        <f t="shared" si="5"/>
        <v>0.598630137</v>
      </c>
      <c r="O35" s="24">
        <v>0.5205</v>
      </c>
      <c r="P35" s="25">
        <v>100.0</v>
      </c>
      <c r="U35" s="8"/>
      <c r="V35" s="24">
        <v>84.0</v>
      </c>
      <c r="W35" s="1">
        <f t="shared" si="6"/>
        <v>365</v>
      </c>
      <c r="X35" s="1">
        <f t="shared" si="7"/>
        <v>47.5</v>
      </c>
      <c r="Y35" s="1">
        <f t="shared" si="8"/>
        <v>-144.4305</v>
      </c>
      <c r="Z35" s="1">
        <f t="shared" si="9"/>
        <v>137.7275399</v>
      </c>
      <c r="AA35" s="1">
        <f t="shared" si="10"/>
        <v>137.7275399</v>
      </c>
      <c r="AB35" s="1">
        <f t="shared" si="11"/>
        <v>0.2471987393</v>
      </c>
      <c r="AC35" s="1">
        <f t="shared" si="12"/>
        <v>0.6549669177</v>
      </c>
      <c r="AD35" s="1">
        <f t="shared" si="13"/>
        <v>90.20698226</v>
      </c>
      <c r="AE35" s="8">
        <f t="shared" si="14"/>
        <v>63.14488758</v>
      </c>
    </row>
    <row r="36" ht="15.75" customHeight="1">
      <c r="A36" s="23" t="s">
        <v>86</v>
      </c>
      <c r="B36" s="23" t="s">
        <v>82</v>
      </c>
      <c r="C36" s="23" t="s">
        <v>52</v>
      </c>
      <c r="D36" s="24">
        <v>2.0</v>
      </c>
      <c r="E36" s="24">
        <v>1200.0</v>
      </c>
      <c r="F36" s="24">
        <f t="shared" si="1"/>
        <v>0.973</v>
      </c>
      <c r="G36" s="6">
        <f t="shared" si="2"/>
        <v>14011.2</v>
      </c>
      <c r="H36" s="24">
        <v>442.0</v>
      </c>
      <c r="I36" s="24">
        <v>0.1288</v>
      </c>
      <c r="J36" s="24">
        <v>109.0</v>
      </c>
      <c r="K36" s="24">
        <v>490.0</v>
      </c>
      <c r="L36" s="1">
        <f t="shared" si="3"/>
        <v>381</v>
      </c>
      <c r="M36" s="1">
        <f t="shared" si="4"/>
        <v>333</v>
      </c>
      <c r="N36" s="1">
        <f t="shared" si="5"/>
        <v>0.7992125984</v>
      </c>
      <c r="O36" s="24">
        <v>0.1288</v>
      </c>
      <c r="P36" s="25">
        <v>100.0</v>
      </c>
      <c r="U36" s="8"/>
      <c r="V36" s="24">
        <v>109.0</v>
      </c>
      <c r="W36" s="1">
        <f t="shared" si="6"/>
        <v>476.25</v>
      </c>
      <c r="X36" s="1">
        <f t="shared" si="7"/>
        <v>61.375</v>
      </c>
      <c r="Y36" s="1">
        <f t="shared" si="8"/>
        <v>-188.452125</v>
      </c>
      <c r="Z36" s="1">
        <f t="shared" si="9"/>
        <v>179.5173872</v>
      </c>
      <c r="AA36" s="1">
        <f t="shared" si="10"/>
        <v>179.5173872</v>
      </c>
      <c r="AB36" s="1">
        <f t="shared" si="11"/>
        <v>0.2480680046</v>
      </c>
      <c r="AC36" s="1">
        <f t="shared" si="12"/>
        <v>0.6542789812</v>
      </c>
      <c r="AD36" s="1">
        <f t="shared" si="13"/>
        <v>117.4544532</v>
      </c>
      <c r="AE36" s="8">
        <f t="shared" si="14"/>
        <v>82.21811723</v>
      </c>
    </row>
    <row r="37" ht="15.75" customHeight="1">
      <c r="A37" s="23" t="s">
        <v>88</v>
      </c>
      <c r="B37" s="23" t="s">
        <v>89</v>
      </c>
      <c r="C37" s="23" t="s">
        <v>43</v>
      </c>
      <c r="D37" s="24">
        <v>1.0</v>
      </c>
      <c r="E37" s="24">
        <v>1200.0</v>
      </c>
      <c r="F37" s="24">
        <f t="shared" si="1"/>
        <v>0.973</v>
      </c>
      <c r="G37" s="6">
        <f t="shared" si="2"/>
        <v>14011.2</v>
      </c>
      <c r="H37" s="24">
        <v>354.0</v>
      </c>
      <c r="I37" s="24">
        <v>0.2411</v>
      </c>
      <c r="J37" s="24">
        <v>145.0</v>
      </c>
      <c r="K37" s="24">
        <v>434.0</v>
      </c>
      <c r="L37" s="1">
        <f t="shared" si="3"/>
        <v>289</v>
      </c>
      <c r="M37" s="1">
        <f t="shared" si="4"/>
        <v>209</v>
      </c>
      <c r="N37" s="1">
        <f t="shared" si="5"/>
        <v>0.6785467128</v>
      </c>
      <c r="O37" s="24">
        <v>0.2411</v>
      </c>
      <c r="P37" s="25">
        <v>100.0</v>
      </c>
      <c r="U37" s="8"/>
      <c r="V37" s="24">
        <v>145.0</v>
      </c>
      <c r="W37" s="1">
        <f t="shared" si="6"/>
        <v>361.25</v>
      </c>
      <c r="X37" s="1">
        <f t="shared" si="7"/>
        <v>108.875</v>
      </c>
      <c r="Y37" s="1">
        <f t="shared" si="8"/>
        <v>-142.946625</v>
      </c>
      <c r="Z37" s="1">
        <f t="shared" si="9"/>
        <v>155.6853654</v>
      </c>
      <c r="AA37" s="1">
        <f t="shared" si="10"/>
        <v>155.6853654</v>
      </c>
      <c r="AB37" s="1">
        <f t="shared" si="11"/>
        <v>0.1295788662</v>
      </c>
      <c r="AC37" s="1">
        <f t="shared" si="12"/>
        <v>0.7480512853</v>
      </c>
      <c r="AD37" s="1">
        <f t="shared" si="13"/>
        <v>116.4606377</v>
      </c>
      <c r="AE37" s="8">
        <f t="shared" si="14"/>
        <v>81.52244639</v>
      </c>
    </row>
    <row r="38" ht="15.75" customHeight="1">
      <c r="A38" s="23" t="s">
        <v>90</v>
      </c>
      <c r="B38" s="23" t="s">
        <v>91</v>
      </c>
      <c r="C38" s="23" t="s">
        <v>43</v>
      </c>
      <c r="D38" s="24">
        <v>2.0</v>
      </c>
      <c r="E38" s="24">
        <v>920.0</v>
      </c>
      <c r="F38" s="24">
        <f t="shared" si="1"/>
        <v>0.973</v>
      </c>
      <c r="G38" s="6">
        <f t="shared" si="2"/>
        <v>10741.92</v>
      </c>
      <c r="H38" s="24">
        <v>123.0</v>
      </c>
      <c r="I38" s="24">
        <v>0.4521</v>
      </c>
      <c r="J38" s="24">
        <v>111.0</v>
      </c>
      <c r="K38" s="24">
        <v>147.0</v>
      </c>
      <c r="L38" s="1">
        <f t="shared" si="3"/>
        <v>36</v>
      </c>
      <c r="M38" s="1">
        <f t="shared" si="4"/>
        <v>12</v>
      </c>
      <c r="N38" s="1">
        <f t="shared" si="5"/>
        <v>0.3666666667</v>
      </c>
      <c r="O38" s="24">
        <v>0.4521</v>
      </c>
      <c r="P38" s="25">
        <v>100.0</v>
      </c>
      <c r="U38" s="8"/>
      <c r="V38" s="24">
        <v>111.0</v>
      </c>
      <c r="W38" s="1">
        <f t="shared" si="6"/>
        <v>45</v>
      </c>
      <c r="X38" s="1">
        <f t="shared" si="7"/>
        <v>106.5</v>
      </c>
      <c r="Y38" s="1">
        <f t="shared" si="8"/>
        <v>-17.8065</v>
      </c>
      <c r="Z38" s="1">
        <f t="shared" si="9"/>
        <v>48.49742727</v>
      </c>
      <c r="AA38" s="1">
        <f t="shared" si="10"/>
        <v>111</v>
      </c>
      <c r="AB38" s="1">
        <f t="shared" si="11"/>
        <v>0.1</v>
      </c>
      <c r="AC38" s="1">
        <f t="shared" si="12"/>
        <v>0.77146</v>
      </c>
      <c r="AD38" s="1">
        <f t="shared" si="13"/>
        <v>85.63206</v>
      </c>
      <c r="AE38" s="8">
        <f t="shared" si="14"/>
        <v>59.942442</v>
      </c>
    </row>
    <row r="39" ht="15.75" customHeight="1">
      <c r="A39" s="23" t="s">
        <v>92</v>
      </c>
      <c r="B39" s="23" t="s">
        <v>89</v>
      </c>
      <c r="C39" s="23" t="s">
        <v>43</v>
      </c>
      <c r="D39" s="24">
        <v>2.0</v>
      </c>
      <c r="E39" s="24">
        <v>1300.0</v>
      </c>
      <c r="F39" s="24">
        <f t="shared" si="1"/>
        <v>0.973</v>
      </c>
      <c r="G39" s="6">
        <f t="shared" si="2"/>
        <v>15178.8</v>
      </c>
      <c r="H39" s="24">
        <v>377.0</v>
      </c>
      <c r="I39" s="24">
        <v>0.4795</v>
      </c>
      <c r="J39" s="24">
        <v>228.0</v>
      </c>
      <c r="K39" s="24">
        <v>457.0</v>
      </c>
      <c r="L39" s="1">
        <f t="shared" si="3"/>
        <v>229</v>
      </c>
      <c r="M39" s="1">
        <f t="shared" si="4"/>
        <v>149</v>
      </c>
      <c r="N39" s="1">
        <f t="shared" si="5"/>
        <v>0.6205240175</v>
      </c>
      <c r="O39" s="24">
        <v>0.4795</v>
      </c>
      <c r="P39" s="25">
        <v>100.0</v>
      </c>
      <c r="U39" s="8"/>
      <c r="V39" s="24">
        <v>228.0</v>
      </c>
      <c r="W39" s="1">
        <f t="shared" si="6"/>
        <v>286.25</v>
      </c>
      <c r="X39" s="1">
        <f t="shared" si="7"/>
        <v>199.375</v>
      </c>
      <c r="Y39" s="1">
        <f t="shared" si="8"/>
        <v>-113.269125</v>
      </c>
      <c r="Z39" s="1">
        <f t="shared" si="9"/>
        <v>158.7823906</v>
      </c>
      <c r="AA39" s="1">
        <f t="shared" si="10"/>
        <v>228</v>
      </c>
      <c r="AB39" s="1">
        <f t="shared" si="11"/>
        <v>0.1</v>
      </c>
      <c r="AC39" s="1">
        <f t="shared" si="12"/>
        <v>0.77146</v>
      </c>
      <c r="AD39" s="1">
        <f t="shared" si="13"/>
        <v>175.89288</v>
      </c>
      <c r="AE39" s="8">
        <f t="shared" si="14"/>
        <v>123.125016</v>
      </c>
    </row>
    <row r="40" ht="15.75" customHeight="1">
      <c r="A40" s="23" t="s">
        <v>93</v>
      </c>
      <c r="B40" s="23" t="s">
        <v>89</v>
      </c>
      <c r="C40" s="23" t="s">
        <v>52</v>
      </c>
      <c r="D40" s="24">
        <v>1.0</v>
      </c>
      <c r="E40" s="24">
        <v>1100.0</v>
      </c>
      <c r="F40" s="24">
        <f t="shared" si="1"/>
        <v>0.973</v>
      </c>
      <c r="G40" s="6">
        <f t="shared" si="2"/>
        <v>12843.6</v>
      </c>
      <c r="H40" s="24">
        <v>318.0</v>
      </c>
      <c r="I40" s="24">
        <v>0.2712</v>
      </c>
      <c r="J40" s="24">
        <v>90.0</v>
      </c>
      <c r="K40" s="24">
        <v>375.0</v>
      </c>
      <c r="L40" s="1">
        <f t="shared" si="3"/>
        <v>285</v>
      </c>
      <c r="M40" s="1">
        <f t="shared" si="4"/>
        <v>228</v>
      </c>
      <c r="N40" s="1">
        <f t="shared" si="5"/>
        <v>0.74</v>
      </c>
      <c r="O40" s="24">
        <v>0.2712</v>
      </c>
      <c r="P40" s="25">
        <v>100.0</v>
      </c>
      <c r="U40" s="8"/>
      <c r="V40" s="24">
        <v>90.0</v>
      </c>
      <c r="W40" s="1">
        <f t="shared" si="6"/>
        <v>356.25</v>
      </c>
      <c r="X40" s="1">
        <f t="shared" si="7"/>
        <v>54.375</v>
      </c>
      <c r="Y40" s="1">
        <f t="shared" si="8"/>
        <v>-140.968125</v>
      </c>
      <c r="Z40" s="1">
        <f t="shared" si="9"/>
        <v>136.9353979</v>
      </c>
      <c r="AA40" s="1">
        <f t="shared" si="10"/>
        <v>136.9353979</v>
      </c>
      <c r="AB40" s="1">
        <f t="shared" si="11"/>
        <v>0.2317484854</v>
      </c>
      <c r="AC40" s="1">
        <f t="shared" si="12"/>
        <v>0.6671942487</v>
      </c>
      <c r="AD40" s="1">
        <f t="shared" si="13"/>
        <v>91.36250993</v>
      </c>
      <c r="AE40" s="8">
        <f t="shared" si="14"/>
        <v>63.95375695</v>
      </c>
    </row>
    <row r="41" ht="15.75" customHeight="1">
      <c r="A41" s="23" t="s">
        <v>94</v>
      </c>
      <c r="B41" s="23" t="s">
        <v>89</v>
      </c>
      <c r="C41" s="23" t="s">
        <v>52</v>
      </c>
      <c r="D41" s="24">
        <v>2.0</v>
      </c>
      <c r="E41" s="24">
        <v>1200.0</v>
      </c>
      <c r="F41" s="24">
        <f t="shared" si="1"/>
        <v>0.973</v>
      </c>
      <c r="G41" s="6">
        <f t="shared" si="2"/>
        <v>14011.2</v>
      </c>
      <c r="H41" s="24">
        <v>198.0</v>
      </c>
      <c r="I41" s="24">
        <v>0.4301</v>
      </c>
      <c r="J41" s="24">
        <v>128.0</v>
      </c>
      <c r="K41" s="24">
        <v>238.0</v>
      </c>
      <c r="L41" s="1">
        <f t="shared" si="3"/>
        <v>110</v>
      </c>
      <c r="M41" s="1">
        <f t="shared" si="4"/>
        <v>70</v>
      </c>
      <c r="N41" s="1">
        <f t="shared" si="5"/>
        <v>0.6090909091</v>
      </c>
      <c r="O41" s="24">
        <v>0.4301</v>
      </c>
      <c r="P41" s="25">
        <v>100.0</v>
      </c>
      <c r="U41" s="8"/>
      <c r="V41" s="24">
        <v>128.0</v>
      </c>
      <c r="W41" s="1">
        <f t="shared" si="6"/>
        <v>137.5</v>
      </c>
      <c r="X41" s="1">
        <f t="shared" si="7"/>
        <v>114.25</v>
      </c>
      <c r="Y41" s="1">
        <f t="shared" si="8"/>
        <v>-54.40875</v>
      </c>
      <c r="Z41" s="1">
        <f t="shared" si="9"/>
        <v>82.05826772</v>
      </c>
      <c r="AA41" s="1">
        <f t="shared" si="10"/>
        <v>128</v>
      </c>
      <c r="AB41" s="1">
        <f t="shared" si="11"/>
        <v>0.1</v>
      </c>
      <c r="AC41" s="1">
        <f t="shared" si="12"/>
        <v>0.77146</v>
      </c>
      <c r="AD41" s="1">
        <f t="shared" si="13"/>
        <v>98.74688</v>
      </c>
      <c r="AE41" s="8">
        <f t="shared" si="14"/>
        <v>69.122816</v>
      </c>
    </row>
    <row r="42" ht="15.75" customHeight="1">
      <c r="A42" s="23" t="s">
        <v>95</v>
      </c>
      <c r="B42" s="23" t="s">
        <v>96</v>
      </c>
      <c r="C42" s="23" t="s">
        <v>43</v>
      </c>
      <c r="D42" s="24">
        <v>1.0</v>
      </c>
      <c r="E42" s="24">
        <v>1300.0</v>
      </c>
      <c r="F42" s="24">
        <f t="shared" si="1"/>
        <v>0.973</v>
      </c>
      <c r="G42" s="6">
        <f t="shared" si="2"/>
        <v>15178.8</v>
      </c>
      <c r="H42" s="24">
        <v>149.0</v>
      </c>
      <c r="I42" s="24">
        <v>0.5671</v>
      </c>
      <c r="J42" s="24">
        <v>126.0</v>
      </c>
      <c r="K42" s="24">
        <v>188.0</v>
      </c>
      <c r="L42" s="1">
        <f t="shared" si="3"/>
        <v>62</v>
      </c>
      <c r="M42" s="1">
        <f t="shared" si="4"/>
        <v>23</v>
      </c>
      <c r="N42" s="1">
        <f t="shared" si="5"/>
        <v>0.3967741935</v>
      </c>
      <c r="O42" s="24">
        <v>0.5671</v>
      </c>
      <c r="P42" s="25">
        <v>100.0</v>
      </c>
      <c r="U42" s="8"/>
      <c r="V42" s="24">
        <v>126.0</v>
      </c>
      <c r="W42" s="1">
        <f t="shared" si="6"/>
        <v>77.5</v>
      </c>
      <c r="X42" s="1">
        <f t="shared" si="7"/>
        <v>118.25</v>
      </c>
      <c r="Y42" s="1">
        <f t="shared" si="8"/>
        <v>-30.66675</v>
      </c>
      <c r="Z42" s="1">
        <f t="shared" si="9"/>
        <v>63.11595044</v>
      </c>
      <c r="AA42" s="1">
        <f t="shared" si="10"/>
        <v>126</v>
      </c>
      <c r="AB42" s="1">
        <f t="shared" si="11"/>
        <v>0.1</v>
      </c>
      <c r="AC42" s="1">
        <f t="shared" si="12"/>
        <v>0.77146</v>
      </c>
      <c r="AD42" s="1">
        <f t="shared" si="13"/>
        <v>97.20396</v>
      </c>
      <c r="AE42" s="8">
        <f t="shared" si="14"/>
        <v>68.042772</v>
      </c>
    </row>
    <row r="43" ht="15.75" customHeight="1">
      <c r="A43" s="23" t="s">
        <v>99</v>
      </c>
      <c r="B43" s="23" t="s">
        <v>96</v>
      </c>
      <c r="C43" s="23" t="s">
        <v>43</v>
      </c>
      <c r="D43" s="24">
        <v>2.0</v>
      </c>
      <c r="E43" s="24">
        <v>1700.0</v>
      </c>
      <c r="F43" s="24">
        <f t="shared" si="1"/>
        <v>0.973</v>
      </c>
      <c r="G43" s="6">
        <f t="shared" si="2"/>
        <v>19849.2</v>
      </c>
      <c r="H43" s="24">
        <v>210.0</v>
      </c>
      <c r="I43" s="24">
        <v>0.3205</v>
      </c>
      <c r="J43" s="24">
        <v>152.0</v>
      </c>
      <c r="K43" s="24">
        <v>247.0</v>
      </c>
      <c r="L43" s="1">
        <f t="shared" si="3"/>
        <v>95</v>
      </c>
      <c r="M43" s="1">
        <f t="shared" si="4"/>
        <v>58</v>
      </c>
      <c r="N43" s="1">
        <f t="shared" si="5"/>
        <v>0.5884210526</v>
      </c>
      <c r="O43" s="24">
        <v>0.3205</v>
      </c>
      <c r="P43" s="25">
        <v>100.0</v>
      </c>
      <c r="U43" s="8"/>
      <c r="V43" s="24">
        <v>152.0</v>
      </c>
      <c r="W43" s="1">
        <f t="shared" si="6"/>
        <v>118.75</v>
      </c>
      <c r="X43" s="1">
        <f t="shared" si="7"/>
        <v>140.125</v>
      </c>
      <c r="Y43" s="1">
        <f t="shared" si="8"/>
        <v>-46.989375</v>
      </c>
      <c r="Z43" s="1">
        <f t="shared" si="9"/>
        <v>83.8502842</v>
      </c>
      <c r="AA43" s="1">
        <f t="shared" si="10"/>
        <v>152</v>
      </c>
      <c r="AB43" s="1">
        <f t="shared" si="11"/>
        <v>0.1</v>
      </c>
      <c r="AC43" s="1">
        <f t="shared" si="12"/>
        <v>0.77146</v>
      </c>
      <c r="AD43" s="1">
        <f t="shared" si="13"/>
        <v>117.26192</v>
      </c>
      <c r="AE43" s="8">
        <f t="shared" si="14"/>
        <v>82.083344</v>
      </c>
    </row>
    <row r="44" ht="15.75" customHeight="1">
      <c r="A44" s="23" t="s">
        <v>104</v>
      </c>
      <c r="B44" s="23" t="s">
        <v>96</v>
      </c>
      <c r="C44" s="23" t="s">
        <v>52</v>
      </c>
      <c r="D44" s="24">
        <v>1.0</v>
      </c>
      <c r="E44" s="24">
        <v>1200.0</v>
      </c>
      <c r="F44" s="24">
        <f t="shared" si="1"/>
        <v>0.973</v>
      </c>
      <c r="G44" s="6">
        <f t="shared" si="2"/>
        <v>14011.2</v>
      </c>
      <c r="H44" s="24">
        <v>187.0</v>
      </c>
      <c r="I44" s="24">
        <v>0.4493</v>
      </c>
      <c r="J44" s="24">
        <v>141.0</v>
      </c>
      <c r="K44" s="24">
        <v>263.0</v>
      </c>
      <c r="L44" s="1">
        <f t="shared" si="3"/>
        <v>122</v>
      </c>
      <c r="M44" s="1">
        <f t="shared" si="4"/>
        <v>46</v>
      </c>
      <c r="N44" s="1">
        <f t="shared" si="5"/>
        <v>0.4016393443</v>
      </c>
      <c r="O44" s="24">
        <v>0.4493</v>
      </c>
      <c r="P44" s="25">
        <v>100.0</v>
      </c>
      <c r="U44" s="8"/>
      <c r="V44" s="24">
        <v>141.0</v>
      </c>
      <c r="W44" s="1">
        <f t="shared" si="6"/>
        <v>152.5</v>
      </c>
      <c r="X44" s="1">
        <f t="shared" si="7"/>
        <v>125.75</v>
      </c>
      <c r="Y44" s="1">
        <f t="shared" si="8"/>
        <v>-60.34425</v>
      </c>
      <c r="Z44" s="1">
        <f t="shared" si="9"/>
        <v>90.70830929</v>
      </c>
      <c r="AA44" s="1">
        <f t="shared" si="10"/>
        <v>141</v>
      </c>
      <c r="AB44" s="1">
        <f t="shared" si="11"/>
        <v>0.1</v>
      </c>
      <c r="AC44" s="1">
        <f t="shared" si="12"/>
        <v>0.77146</v>
      </c>
      <c r="AD44" s="1">
        <f t="shared" si="13"/>
        <v>108.77586</v>
      </c>
      <c r="AE44" s="8">
        <f t="shared" si="14"/>
        <v>76.143102</v>
      </c>
    </row>
    <row r="45" ht="15.75" customHeight="1">
      <c r="A45" s="23" t="s">
        <v>108</v>
      </c>
      <c r="B45" s="23" t="s">
        <v>96</v>
      </c>
      <c r="C45" s="23" t="s">
        <v>52</v>
      </c>
      <c r="D45" s="24">
        <v>2.0</v>
      </c>
      <c r="E45" s="24">
        <v>1900.0</v>
      </c>
      <c r="F45" s="24">
        <f t="shared" si="1"/>
        <v>0.973</v>
      </c>
      <c r="G45" s="6">
        <f t="shared" si="2"/>
        <v>22184.4</v>
      </c>
      <c r="H45" s="24">
        <v>225.0</v>
      </c>
      <c r="I45" s="24">
        <v>0.5096</v>
      </c>
      <c r="J45" s="24">
        <v>157.0</v>
      </c>
      <c r="K45" s="24">
        <v>314.0</v>
      </c>
      <c r="L45" s="1">
        <f t="shared" si="3"/>
        <v>157</v>
      </c>
      <c r="M45" s="1">
        <f t="shared" si="4"/>
        <v>68</v>
      </c>
      <c r="N45" s="1">
        <f t="shared" si="5"/>
        <v>0.4464968153</v>
      </c>
      <c r="O45" s="24">
        <v>0.5096</v>
      </c>
      <c r="P45" s="25">
        <v>100.0</v>
      </c>
      <c r="U45" s="8"/>
      <c r="V45" s="24">
        <v>157.0</v>
      </c>
      <c r="W45" s="1">
        <f t="shared" si="6"/>
        <v>196.25</v>
      </c>
      <c r="X45" s="1">
        <f t="shared" si="7"/>
        <v>137.375</v>
      </c>
      <c r="Y45" s="1">
        <f t="shared" si="8"/>
        <v>-77.656125</v>
      </c>
      <c r="Z45" s="1">
        <f t="shared" si="9"/>
        <v>109.0742401</v>
      </c>
      <c r="AA45" s="1">
        <f t="shared" si="10"/>
        <v>157</v>
      </c>
      <c r="AB45" s="1">
        <f t="shared" si="11"/>
        <v>0.1</v>
      </c>
      <c r="AC45" s="1">
        <f t="shared" si="12"/>
        <v>0.77146</v>
      </c>
      <c r="AD45" s="1">
        <f t="shared" si="13"/>
        <v>121.11922</v>
      </c>
      <c r="AE45" s="8">
        <f t="shared" si="14"/>
        <v>84.783454</v>
      </c>
    </row>
    <row r="46" ht="15.75" customHeight="1">
      <c r="A46" s="23" t="s">
        <v>110</v>
      </c>
      <c r="B46" s="23" t="s">
        <v>111</v>
      </c>
      <c r="C46" s="23" t="s">
        <v>43</v>
      </c>
      <c r="D46" s="24">
        <v>1.0</v>
      </c>
      <c r="E46" s="24">
        <v>1000.0</v>
      </c>
      <c r="F46" s="24">
        <f t="shared" si="1"/>
        <v>0.973</v>
      </c>
      <c r="G46" s="6">
        <f t="shared" si="2"/>
        <v>11676</v>
      </c>
      <c r="H46" s="24">
        <v>123.0</v>
      </c>
      <c r="I46" s="24">
        <v>0.7205</v>
      </c>
      <c r="J46" s="24">
        <v>93.0</v>
      </c>
      <c r="K46" s="24">
        <v>159.0</v>
      </c>
      <c r="L46" s="1">
        <f t="shared" si="3"/>
        <v>66</v>
      </c>
      <c r="M46" s="1">
        <f t="shared" si="4"/>
        <v>30</v>
      </c>
      <c r="N46" s="1">
        <f t="shared" si="5"/>
        <v>0.4636363636</v>
      </c>
      <c r="O46" s="24">
        <v>0.7205</v>
      </c>
      <c r="P46" s="25">
        <v>100.0</v>
      </c>
      <c r="U46" s="8"/>
      <c r="V46" s="24">
        <v>93.0</v>
      </c>
      <c r="W46" s="1">
        <f t="shared" si="6"/>
        <v>82.5</v>
      </c>
      <c r="X46" s="1">
        <f t="shared" si="7"/>
        <v>84.75</v>
      </c>
      <c r="Y46" s="1">
        <f t="shared" si="8"/>
        <v>-32.64525</v>
      </c>
      <c r="Z46" s="1">
        <f t="shared" si="9"/>
        <v>54.30810371</v>
      </c>
      <c r="AA46" s="1">
        <f t="shared" si="10"/>
        <v>93</v>
      </c>
      <c r="AB46" s="1">
        <f t="shared" si="11"/>
        <v>0.1</v>
      </c>
      <c r="AC46" s="1">
        <f t="shared" si="12"/>
        <v>0.77146</v>
      </c>
      <c r="AD46" s="1">
        <f t="shared" si="13"/>
        <v>71.74578</v>
      </c>
      <c r="AE46" s="8">
        <f t="shared" si="14"/>
        <v>50.222046</v>
      </c>
    </row>
    <row r="47" ht="15.75" customHeight="1">
      <c r="A47" s="23" t="s">
        <v>112</v>
      </c>
      <c r="B47" s="23" t="s">
        <v>111</v>
      </c>
      <c r="C47" s="23" t="s">
        <v>43</v>
      </c>
      <c r="D47" s="24">
        <v>2.0</v>
      </c>
      <c r="E47" s="24">
        <v>1500.0</v>
      </c>
      <c r="F47" s="24">
        <f t="shared" si="1"/>
        <v>0.973</v>
      </c>
      <c r="G47" s="6">
        <f t="shared" si="2"/>
        <v>17514</v>
      </c>
      <c r="H47" s="24">
        <v>263.0</v>
      </c>
      <c r="I47" s="24">
        <v>0.4959</v>
      </c>
      <c r="J47" s="24">
        <v>145.0</v>
      </c>
      <c r="K47" s="24">
        <v>462.0</v>
      </c>
      <c r="L47" s="1">
        <f t="shared" si="3"/>
        <v>317</v>
      </c>
      <c r="M47" s="1">
        <f t="shared" si="4"/>
        <v>118</v>
      </c>
      <c r="N47" s="1">
        <f t="shared" si="5"/>
        <v>0.3977917981</v>
      </c>
      <c r="O47" s="24">
        <v>0.4959</v>
      </c>
      <c r="P47" s="25">
        <v>100.0</v>
      </c>
      <c r="U47" s="8"/>
      <c r="V47" s="24">
        <v>145.0</v>
      </c>
      <c r="W47" s="1">
        <f t="shared" si="6"/>
        <v>396.25</v>
      </c>
      <c r="X47" s="1">
        <f t="shared" si="7"/>
        <v>105.375</v>
      </c>
      <c r="Y47" s="1">
        <f t="shared" si="8"/>
        <v>-156.796125</v>
      </c>
      <c r="Z47" s="1">
        <f t="shared" si="9"/>
        <v>166.3697007</v>
      </c>
      <c r="AA47" s="1">
        <f t="shared" si="10"/>
        <v>166.3697007</v>
      </c>
      <c r="AB47" s="1">
        <f t="shared" si="11"/>
        <v>0.153929844</v>
      </c>
      <c r="AC47" s="1">
        <f t="shared" si="12"/>
        <v>0.7287799214</v>
      </c>
      <c r="AD47" s="1">
        <f t="shared" si="13"/>
        <v>121.2468974</v>
      </c>
      <c r="AE47" s="8">
        <f t="shared" si="14"/>
        <v>84.87282818</v>
      </c>
    </row>
    <row r="48" ht="15.75" customHeight="1">
      <c r="A48" s="23" t="s">
        <v>113</v>
      </c>
      <c r="B48" s="23" t="s">
        <v>111</v>
      </c>
      <c r="C48" s="23" t="s">
        <v>52</v>
      </c>
      <c r="D48" s="24">
        <v>1.0</v>
      </c>
      <c r="E48" s="24">
        <v>1300.0</v>
      </c>
      <c r="F48" s="24">
        <f t="shared" si="1"/>
        <v>0.973</v>
      </c>
      <c r="G48" s="6">
        <f t="shared" si="2"/>
        <v>15178.8</v>
      </c>
      <c r="H48" s="24">
        <v>238.0</v>
      </c>
      <c r="I48" s="24">
        <v>0.4493</v>
      </c>
      <c r="J48" s="24">
        <v>181.0</v>
      </c>
      <c r="K48" s="24">
        <v>316.0</v>
      </c>
      <c r="L48" s="1">
        <f t="shared" si="3"/>
        <v>135</v>
      </c>
      <c r="M48" s="1">
        <f t="shared" si="4"/>
        <v>57</v>
      </c>
      <c r="N48" s="1">
        <f t="shared" si="5"/>
        <v>0.4377777778</v>
      </c>
      <c r="O48" s="24">
        <v>0.4493</v>
      </c>
      <c r="P48" s="25">
        <v>100.0</v>
      </c>
      <c r="U48" s="8"/>
      <c r="V48" s="24">
        <v>181.0</v>
      </c>
      <c r="W48" s="1">
        <f t="shared" si="6"/>
        <v>168.75</v>
      </c>
      <c r="X48" s="1">
        <f t="shared" si="7"/>
        <v>164.125</v>
      </c>
      <c r="Y48" s="1">
        <f t="shared" si="8"/>
        <v>-66.774375</v>
      </c>
      <c r="Z48" s="1">
        <f t="shared" si="9"/>
        <v>108.1951727</v>
      </c>
      <c r="AA48" s="1">
        <f t="shared" si="10"/>
        <v>181</v>
      </c>
      <c r="AB48" s="1">
        <f t="shared" si="11"/>
        <v>0.1</v>
      </c>
      <c r="AC48" s="1">
        <f t="shared" si="12"/>
        <v>0.77146</v>
      </c>
      <c r="AD48" s="1">
        <f t="shared" si="13"/>
        <v>139.63426</v>
      </c>
      <c r="AE48" s="8">
        <f t="shared" si="14"/>
        <v>97.743982</v>
      </c>
    </row>
    <row r="49" ht="15.75" customHeight="1">
      <c r="A49" s="23" t="s">
        <v>116</v>
      </c>
      <c r="B49" s="23" t="s">
        <v>91</v>
      </c>
      <c r="C49" s="23" t="s">
        <v>52</v>
      </c>
      <c r="D49" s="24">
        <v>1.0</v>
      </c>
      <c r="E49" s="24">
        <v>850.0</v>
      </c>
      <c r="F49" s="24">
        <f t="shared" si="1"/>
        <v>0.973</v>
      </c>
      <c r="G49" s="6">
        <f t="shared" si="2"/>
        <v>9924.6</v>
      </c>
      <c r="H49" s="24">
        <v>146.0</v>
      </c>
      <c r="I49" s="24">
        <v>0.5315</v>
      </c>
      <c r="J49" s="24">
        <v>96.0</v>
      </c>
      <c r="K49" s="24">
        <v>245.0</v>
      </c>
      <c r="L49" s="1">
        <f t="shared" si="3"/>
        <v>149</v>
      </c>
      <c r="M49" s="1">
        <f t="shared" si="4"/>
        <v>50</v>
      </c>
      <c r="N49" s="1">
        <f t="shared" si="5"/>
        <v>0.3684563758</v>
      </c>
      <c r="O49" s="24">
        <v>0.5315</v>
      </c>
      <c r="P49" s="25">
        <v>100.0</v>
      </c>
      <c r="U49" s="8"/>
      <c r="V49" s="24">
        <v>96.0</v>
      </c>
      <c r="W49" s="1">
        <f t="shared" si="6"/>
        <v>186.25</v>
      </c>
      <c r="X49" s="1">
        <f t="shared" si="7"/>
        <v>77.375</v>
      </c>
      <c r="Y49" s="1">
        <f t="shared" si="8"/>
        <v>-73.699125</v>
      </c>
      <c r="Z49" s="1">
        <f t="shared" si="9"/>
        <v>86.91899705</v>
      </c>
      <c r="AA49" s="1">
        <f t="shared" si="10"/>
        <v>96</v>
      </c>
      <c r="AB49" s="1">
        <f t="shared" si="11"/>
        <v>0.1</v>
      </c>
      <c r="AC49" s="1">
        <f t="shared" si="12"/>
        <v>0.77146</v>
      </c>
      <c r="AD49" s="1">
        <f t="shared" si="13"/>
        <v>74.06016</v>
      </c>
      <c r="AE49" s="8">
        <f t="shared" si="14"/>
        <v>51.842112</v>
      </c>
    </row>
    <row r="50" ht="15.75" customHeight="1">
      <c r="A50" s="23" t="s">
        <v>119</v>
      </c>
      <c r="B50" s="23" t="s">
        <v>111</v>
      </c>
      <c r="C50" s="23" t="s">
        <v>52</v>
      </c>
      <c r="D50" s="24">
        <v>2.0</v>
      </c>
      <c r="E50" s="24">
        <v>1800.0</v>
      </c>
      <c r="F50" s="24">
        <f t="shared" si="1"/>
        <v>0.973</v>
      </c>
      <c r="G50" s="6">
        <f t="shared" si="2"/>
        <v>21016.8</v>
      </c>
      <c r="H50" s="24">
        <v>349.0</v>
      </c>
      <c r="I50" s="24">
        <v>0.1507</v>
      </c>
      <c r="J50" s="24">
        <v>145.0</v>
      </c>
      <c r="K50" s="24">
        <v>412.0</v>
      </c>
      <c r="L50" s="1">
        <f t="shared" si="3"/>
        <v>267</v>
      </c>
      <c r="M50" s="1">
        <f t="shared" si="4"/>
        <v>204</v>
      </c>
      <c r="N50" s="1">
        <f t="shared" si="5"/>
        <v>0.7112359551</v>
      </c>
      <c r="O50" s="24">
        <v>0.1507</v>
      </c>
      <c r="P50" s="25">
        <v>100.0</v>
      </c>
      <c r="U50" s="8"/>
      <c r="V50" s="24">
        <v>145.0</v>
      </c>
      <c r="W50" s="1">
        <f t="shared" si="6"/>
        <v>333.75</v>
      </c>
      <c r="X50" s="1">
        <f t="shared" si="7"/>
        <v>111.625</v>
      </c>
      <c r="Y50" s="1">
        <f t="shared" si="8"/>
        <v>-132.064875</v>
      </c>
      <c r="Z50" s="1">
        <f t="shared" si="9"/>
        <v>147.2905306</v>
      </c>
      <c r="AA50" s="1">
        <f t="shared" si="10"/>
        <v>147.2905306</v>
      </c>
      <c r="AB50" s="1">
        <f t="shared" si="11"/>
        <v>0.1068630129</v>
      </c>
      <c r="AC50" s="1">
        <f t="shared" si="12"/>
        <v>0.7660286116</v>
      </c>
      <c r="AD50" s="1">
        <f t="shared" si="13"/>
        <v>112.8287606</v>
      </c>
      <c r="AE50" s="8">
        <f t="shared" si="14"/>
        <v>78.98013244</v>
      </c>
    </row>
    <row r="51" ht="15.75" customHeight="1">
      <c r="A51" s="23" t="s">
        <v>125</v>
      </c>
      <c r="B51" s="23" t="s">
        <v>126</v>
      </c>
      <c r="C51" s="23" t="s">
        <v>43</v>
      </c>
      <c r="D51" s="24">
        <v>1.0</v>
      </c>
      <c r="E51" s="24">
        <v>1100.0</v>
      </c>
      <c r="F51" s="24">
        <f t="shared" si="1"/>
        <v>0.973</v>
      </c>
      <c r="G51" s="6">
        <f t="shared" si="2"/>
        <v>12843.6</v>
      </c>
      <c r="H51" s="24">
        <v>147.0</v>
      </c>
      <c r="I51" s="24">
        <v>0.6</v>
      </c>
      <c r="J51" s="24">
        <v>99.0</v>
      </c>
      <c r="K51" s="24">
        <v>215.0</v>
      </c>
      <c r="L51" s="1">
        <f t="shared" si="3"/>
        <v>116</v>
      </c>
      <c r="M51" s="1">
        <f t="shared" si="4"/>
        <v>48</v>
      </c>
      <c r="N51" s="1">
        <f t="shared" si="5"/>
        <v>0.4310344828</v>
      </c>
      <c r="O51" s="24">
        <v>0.6</v>
      </c>
      <c r="P51" s="25">
        <v>100.0</v>
      </c>
      <c r="U51" s="8"/>
      <c r="V51" s="24">
        <v>99.0</v>
      </c>
      <c r="W51" s="1">
        <f t="shared" si="6"/>
        <v>145</v>
      </c>
      <c r="X51" s="1">
        <f t="shared" si="7"/>
        <v>84.5</v>
      </c>
      <c r="Y51" s="1">
        <f t="shared" si="8"/>
        <v>-57.3765</v>
      </c>
      <c r="Z51" s="1">
        <f t="shared" si="9"/>
        <v>75.26621571</v>
      </c>
      <c r="AA51" s="1">
        <f t="shared" si="10"/>
        <v>99</v>
      </c>
      <c r="AB51" s="1">
        <f t="shared" si="11"/>
        <v>0.1</v>
      </c>
      <c r="AC51" s="1">
        <f t="shared" si="12"/>
        <v>0.77146</v>
      </c>
      <c r="AD51" s="1">
        <f t="shared" si="13"/>
        <v>76.37454</v>
      </c>
      <c r="AE51" s="8">
        <f t="shared" si="14"/>
        <v>53.462178</v>
      </c>
    </row>
    <row r="52" ht="15.75" customHeight="1">
      <c r="A52" s="23" t="s">
        <v>129</v>
      </c>
      <c r="B52" s="23" t="s">
        <v>126</v>
      </c>
      <c r="C52" s="23" t="s">
        <v>43</v>
      </c>
      <c r="D52" s="24">
        <v>2.0</v>
      </c>
      <c r="E52" s="24">
        <v>1400.0</v>
      </c>
      <c r="F52" s="24">
        <f t="shared" si="1"/>
        <v>0.973</v>
      </c>
      <c r="G52" s="6">
        <f t="shared" si="2"/>
        <v>16346.4</v>
      </c>
      <c r="H52" s="24">
        <v>151.0</v>
      </c>
      <c r="I52" s="24">
        <v>0.526</v>
      </c>
      <c r="J52" s="24">
        <v>120.0</v>
      </c>
      <c r="K52" s="24">
        <v>188.0</v>
      </c>
      <c r="L52" s="1">
        <f t="shared" si="3"/>
        <v>68</v>
      </c>
      <c r="M52" s="1">
        <f t="shared" si="4"/>
        <v>31</v>
      </c>
      <c r="N52" s="1">
        <f t="shared" si="5"/>
        <v>0.4647058824</v>
      </c>
      <c r="O52" s="24">
        <v>0.526</v>
      </c>
      <c r="P52" s="25">
        <v>100.0</v>
      </c>
      <c r="U52" s="8"/>
      <c r="V52" s="24">
        <v>120.0</v>
      </c>
      <c r="W52" s="1">
        <f t="shared" si="6"/>
        <v>85</v>
      </c>
      <c r="X52" s="1">
        <f t="shared" si="7"/>
        <v>111.5</v>
      </c>
      <c r="Y52" s="1">
        <f t="shared" si="8"/>
        <v>-33.6345</v>
      </c>
      <c r="Z52" s="1">
        <f t="shared" si="9"/>
        <v>63.52650897</v>
      </c>
      <c r="AA52" s="1">
        <f t="shared" si="10"/>
        <v>120</v>
      </c>
      <c r="AB52" s="1">
        <f t="shared" si="11"/>
        <v>0.1</v>
      </c>
      <c r="AC52" s="1">
        <f t="shared" si="12"/>
        <v>0.77146</v>
      </c>
      <c r="AD52" s="1">
        <f t="shared" si="13"/>
        <v>92.5752</v>
      </c>
      <c r="AE52" s="8">
        <f t="shared" si="14"/>
        <v>64.80264</v>
      </c>
    </row>
    <row r="53" ht="15.75" customHeight="1">
      <c r="A53" s="23" t="s">
        <v>130</v>
      </c>
      <c r="B53" s="23" t="s">
        <v>126</v>
      </c>
      <c r="C53" s="23" t="s">
        <v>52</v>
      </c>
      <c r="D53" s="24">
        <v>1.0</v>
      </c>
      <c r="E53" s="24">
        <v>1300.0</v>
      </c>
      <c r="F53" s="24">
        <f t="shared" si="1"/>
        <v>0.973</v>
      </c>
      <c r="G53" s="6">
        <f t="shared" si="2"/>
        <v>15178.8</v>
      </c>
      <c r="H53" s="24">
        <v>429.0</v>
      </c>
      <c r="I53" s="24">
        <v>0.211</v>
      </c>
      <c r="J53" s="24">
        <v>263.0</v>
      </c>
      <c r="K53" s="24">
        <v>489.0</v>
      </c>
      <c r="L53" s="1">
        <f t="shared" si="3"/>
        <v>226</v>
      </c>
      <c r="M53" s="1">
        <f t="shared" si="4"/>
        <v>166</v>
      </c>
      <c r="N53" s="1">
        <f t="shared" si="5"/>
        <v>0.6876106195</v>
      </c>
      <c r="O53" s="24">
        <v>0.211</v>
      </c>
      <c r="P53" s="25">
        <v>100.0</v>
      </c>
      <c r="U53" s="8"/>
      <c r="V53" s="24">
        <v>263.0</v>
      </c>
      <c r="W53" s="1">
        <f t="shared" si="6"/>
        <v>282.5</v>
      </c>
      <c r="X53" s="1">
        <f t="shared" si="7"/>
        <v>234.75</v>
      </c>
      <c r="Y53" s="1">
        <f t="shared" si="8"/>
        <v>-111.78525</v>
      </c>
      <c r="Z53" s="1">
        <f t="shared" si="9"/>
        <v>168.5981347</v>
      </c>
      <c r="AA53" s="1">
        <f t="shared" si="10"/>
        <v>263</v>
      </c>
      <c r="AB53" s="1">
        <f t="shared" si="11"/>
        <v>0.1</v>
      </c>
      <c r="AC53" s="1">
        <f t="shared" si="12"/>
        <v>0.77146</v>
      </c>
      <c r="AD53" s="1">
        <f t="shared" si="13"/>
        <v>202.89398</v>
      </c>
      <c r="AE53" s="8">
        <f t="shared" si="14"/>
        <v>142.025786</v>
      </c>
    </row>
    <row r="54" ht="15.75" customHeight="1">
      <c r="A54" s="23" t="s">
        <v>131</v>
      </c>
      <c r="B54" s="23" t="s">
        <v>126</v>
      </c>
      <c r="C54" s="23" t="s">
        <v>52</v>
      </c>
      <c r="D54" s="24">
        <v>2.0</v>
      </c>
      <c r="E54" s="24">
        <v>1900.0</v>
      </c>
      <c r="F54" s="24">
        <f t="shared" si="1"/>
        <v>0.973</v>
      </c>
      <c r="G54" s="6">
        <f t="shared" si="2"/>
        <v>22184.4</v>
      </c>
      <c r="H54" s="24">
        <v>441.0</v>
      </c>
      <c r="I54" s="24">
        <v>0.3315</v>
      </c>
      <c r="J54" s="24">
        <v>335.0</v>
      </c>
      <c r="K54" s="24">
        <v>502.0</v>
      </c>
      <c r="L54" s="1">
        <f t="shared" si="3"/>
        <v>167</v>
      </c>
      <c r="M54" s="1">
        <f t="shared" si="4"/>
        <v>106</v>
      </c>
      <c r="N54" s="1">
        <f t="shared" si="5"/>
        <v>0.6077844311</v>
      </c>
      <c r="O54" s="24">
        <v>0.3315</v>
      </c>
      <c r="P54" s="25">
        <v>100.0</v>
      </c>
      <c r="U54" s="8"/>
      <c r="V54" s="24">
        <v>335.0</v>
      </c>
      <c r="W54" s="1">
        <f t="shared" si="6"/>
        <v>208.75</v>
      </c>
      <c r="X54" s="1">
        <f t="shared" si="7"/>
        <v>314.125</v>
      </c>
      <c r="Y54" s="1">
        <f t="shared" si="8"/>
        <v>-82.602375</v>
      </c>
      <c r="Z54" s="1">
        <f t="shared" si="9"/>
        <v>168.6320165</v>
      </c>
      <c r="AA54" s="1">
        <f t="shared" si="10"/>
        <v>335</v>
      </c>
      <c r="AB54" s="1">
        <f t="shared" si="11"/>
        <v>0.1</v>
      </c>
      <c r="AC54" s="1">
        <f t="shared" si="12"/>
        <v>0.77146</v>
      </c>
      <c r="AD54" s="1">
        <f t="shared" si="13"/>
        <v>258.4391</v>
      </c>
      <c r="AE54" s="8">
        <f t="shared" si="14"/>
        <v>180.90737</v>
      </c>
    </row>
    <row r="55" ht="15.75" customHeight="1">
      <c r="A55" s="23" t="s">
        <v>132</v>
      </c>
      <c r="B55" s="23" t="s">
        <v>133</v>
      </c>
      <c r="C55" s="23" t="s">
        <v>43</v>
      </c>
      <c r="D55" s="24">
        <v>1.0</v>
      </c>
      <c r="E55" s="24">
        <v>900.0</v>
      </c>
      <c r="F55" s="24">
        <f t="shared" si="1"/>
        <v>0.973</v>
      </c>
      <c r="G55" s="6">
        <f t="shared" si="2"/>
        <v>10508.4</v>
      </c>
      <c r="H55" s="24">
        <v>144.0</v>
      </c>
      <c r="I55" s="24">
        <v>0.3288</v>
      </c>
      <c r="J55" s="24">
        <v>98.0</v>
      </c>
      <c r="K55" s="24">
        <v>195.0</v>
      </c>
      <c r="L55" s="1">
        <f t="shared" si="3"/>
        <v>97</v>
      </c>
      <c r="M55" s="1">
        <f t="shared" si="4"/>
        <v>46</v>
      </c>
      <c r="N55" s="1">
        <f t="shared" si="5"/>
        <v>0.4793814433</v>
      </c>
      <c r="O55" s="24">
        <v>0.3288</v>
      </c>
      <c r="P55" s="25">
        <v>100.0</v>
      </c>
      <c r="U55" s="8"/>
      <c r="V55" s="24">
        <v>98.0</v>
      </c>
      <c r="W55" s="1">
        <f t="shared" si="6"/>
        <v>121.25</v>
      </c>
      <c r="X55" s="1">
        <f t="shared" si="7"/>
        <v>85.875</v>
      </c>
      <c r="Y55" s="1">
        <f t="shared" si="8"/>
        <v>-47.978625</v>
      </c>
      <c r="Z55" s="1">
        <f t="shared" si="9"/>
        <v>67.70297408</v>
      </c>
      <c r="AA55" s="1">
        <f t="shared" si="10"/>
        <v>98</v>
      </c>
      <c r="AB55" s="1">
        <f t="shared" si="11"/>
        <v>0.1</v>
      </c>
      <c r="AC55" s="1">
        <f t="shared" si="12"/>
        <v>0.77146</v>
      </c>
      <c r="AD55" s="1">
        <f t="shared" si="13"/>
        <v>75.60308</v>
      </c>
      <c r="AE55" s="8">
        <f t="shared" si="14"/>
        <v>52.922156</v>
      </c>
    </row>
    <row r="56" ht="15.75" customHeight="1">
      <c r="A56" s="23" t="s">
        <v>134</v>
      </c>
      <c r="B56" s="23" t="s">
        <v>133</v>
      </c>
      <c r="C56" s="23" t="s">
        <v>43</v>
      </c>
      <c r="D56" s="24">
        <v>2.0</v>
      </c>
      <c r="E56" s="24">
        <v>1400.0</v>
      </c>
      <c r="F56" s="24">
        <f t="shared" si="1"/>
        <v>0.973</v>
      </c>
      <c r="G56" s="6">
        <f t="shared" si="2"/>
        <v>16346.4</v>
      </c>
      <c r="H56" s="24">
        <v>136.0</v>
      </c>
      <c r="I56" s="24">
        <v>0.6192</v>
      </c>
      <c r="J56" s="24">
        <v>77.0</v>
      </c>
      <c r="K56" s="24">
        <v>260.0</v>
      </c>
      <c r="L56" s="1">
        <f t="shared" si="3"/>
        <v>183</v>
      </c>
      <c r="M56" s="1">
        <f t="shared" si="4"/>
        <v>59</v>
      </c>
      <c r="N56" s="1">
        <f t="shared" si="5"/>
        <v>0.3579234973</v>
      </c>
      <c r="O56" s="24">
        <v>0.6192</v>
      </c>
      <c r="P56" s="25">
        <v>100.0</v>
      </c>
      <c r="U56" s="8"/>
      <c r="V56" s="24">
        <v>77.0</v>
      </c>
      <c r="W56" s="1">
        <f t="shared" si="6"/>
        <v>228.75</v>
      </c>
      <c r="X56" s="1">
        <f t="shared" si="7"/>
        <v>54.125</v>
      </c>
      <c r="Y56" s="1">
        <f t="shared" si="8"/>
        <v>-90.516375</v>
      </c>
      <c r="Z56" s="1">
        <f t="shared" si="9"/>
        <v>93.94285012</v>
      </c>
      <c r="AA56" s="1">
        <f t="shared" si="10"/>
        <v>93.94285012</v>
      </c>
      <c r="AB56" s="1">
        <f t="shared" si="11"/>
        <v>0.1740671043</v>
      </c>
      <c r="AC56" s="1">
        <f t="shared" si="12"/>
        <v>0.7128432936</v>
      </c>
      <c r="AD56" s="1">
        <f t="shared" si="13"/>
        <v>66.96653069</v>
      </c>
      <c r="AE56" s="8">
        <f t="shared" si="14"/>
        <v>46.87657148</v>
      </c>
    </row>
    <row r="57" ht="15.75" customHeight="1">
      <c r="A57" s="23" t="s">
        <v>135</v>
      </c>
      <c r="B57" s="23" t="s">
        <v>133</v>
      </c>
      <c r="C57" s="23" t="s">
        <v>52</v>
      </c>
      <c r="D57" s="24">
        <v>1.0</v>
      </c>
      <c r="E57" s="24">
        <v>1400.0</v>
      </c>
      <c r="F57" s="24">
        <f t="shared" si="1"/>
        <v>0.973</v>
      </c>
      <c r="G57" s="6">
        <f t="shared" si="2"/>
        <v>16346.4</v>
      </c>
      <c r="H57" s="24">
        <v>305.0</v>
      </c>
      <c r="I57" s="24">
        <v>0.2712</v>
      </c>
      <c r="J57" s="24">
        <v>173.0</v>
      </c>
      <c r="K57" s="24">
        <v>322.0</v>
      </c>
      <c r="L57" s="1">
        <f t="shared" si="3"/>
        <v>149</v>
      </c>
      <c r="M57" s="1">
        <f t="shared" si="4"/>
        <v>132</v>
      </c>
      <c r="N57" s="1">
        <f t="shared" si="5"/>
        <v>0.8087248322</v>
      </c>
      <c r="O57" s="24">
        <v>0.2712</v>
      </c>
      <c r="P57" s="25">
        <v>100.0</v>
      </c>
      <c r="U57" s="8"/>
      <c r="V57" s="24">
        <v>173.0</v>
      </c>
      <c r="W57" s="1">
        <f t="shared" si="6"/>
        <v>186.25</v>
      </c>
      <c r="X57" s="1">
        <f t="shared" si="7"/>
        <v>154.375</v>
      </c>
      <c r="Y57" s="1">
        <f t="shared" si="8"/>
        <v>-73.699125</v>
      </c>
      <c r="Z57" s="1">
        <f t="shared" si="9"/>
        <v>111.0320845</v>
      </c>
      <c r="AA57" s="1">
        <f t="shared" si="10"/>
        <v>173</v>
      </c>
      <c r="AB57" s="1">
        <f t="shared" si="11"/>
        <v>0.1</v>
      </c>
      <c r="AC57" s="1">
        <f t="shared" si="12"/>
        <v>0.77146</v>
      </c>
      <c r="AD57" s="1">
        <f t="shared" si="13"/>
        <v>133.46258</v>
      </c>
      <c r="AE57" s="8">
        <f t="shared" si="14"/>
        <v>93.423806</v>
      </c>
    </row>
    <row r="58" ht="15.75" customHeight="1">
      <c r="A58" s="23" t="s">
        <v>136</v>
      </c>
      <c r="B58" s="23" t="s">
        <v>133</v>
      </c>
      <c r="C58" s="23" t="s">
        <v>52</v>
      </c>
      <c r="D58" s="24">
        <v>2.0</v>
      </c>
      <c r="E58" s="24">
        <v>1700.0</v>
      </c>
      <c r="F58" s="24">
        <f t="shared" si="1"/>
        <v>0.973</v>
      </c>
      <c r="G58" s="6">
        <f t="shared" si="2"/>
        <v>19849.2</v>
      </c>
      <c r="H58" s="24">
        <v>425.0</v>
      </c>
      <c r="I58" s="24">
        <v>0.3288</v>
      </c>
      <c r="J58" s="24">
        <v>176.0</v>
      </c>
      <c r="K58" s="24">
        <v>469.0</v>
      </c>
      <c r="L58" s="1">
        <f t="shared" si="3"/>
        <v>293</v>
      </c>
      <c r="M58" s="1">
        <f t="shared" si="4"/>
        <v>249</v>
      </c>
      <c r="N58" s="1">
        <f t="shared" si="5"/>
        <v>0.7798634812</v>
      </c>
      <c r="O58" s="24">
        <v>0.3288</v>
      </c>
      <c r="P58" s="25">
        <v>100.0</v>
      </c>
      <c r="U58" s="8"/>
      <c r="V58" s="24">
        <v>176.0</v>
      </c>
      <c r="W58" s="1">
        <f t="shared" si="6"/>
        <v>366.25</v>
      </c>
      <c r="X58" s="1">
        <f t="shared" si="7"/>
        <v>139.375</v>
      </c>
      <c r="Y58" s="1">
        <f t="shared" si="8"/>
        <v>-144.925125</v>
      </c>
      <c r="Z58" s="1">
        <f t="shared" si="9"/>
        <v>166.9195654</v>
      </c>
      <c r="AA58" s="1">
        <f t="shared" si="10"/>
        <v>176</v>
      </c>
      <c r="AB58" s="1">
        <f t="shared" si="11"/>
        <v>0.1</v>
      </c>
      <c r="AC58" s="1">
        <f t="shared" si="12"/>
        <v>0.77146</v>
      </c>
      <c r="AD58" s="1">
        <f t="shared" si="13"/>
        <v>135.77696</v>
      </c>
      <c r="AE58" s="8">
        <f t="shared" si="14"/>
        <v>95.043872</v>
      </c>
    </row>
    <row r="59" ht="15.75" customHeight="1">
      <c r="A59" s="23" t="s">
        <v>137</v>
      </c>
      <c r="B59" s="23" t="s">
        <v>138</v>
      </c>
      <c r="C59" s="23" t="s">
        <v>43</v>
      </c>
      <c r="D59" s="24">
        <v>1.0</v>
      </c>
      <c r="E59" s="24">
        <v>800.0</v>
      </c>
      <c r="F59" s="24">
        <f t="shared" si="1"/>
        <v>0.973</v>
      </c>
      <c r="G59" s="6">
        <f t="shared" si="2"/>
        <v>9340.8</v>
      </c>
      <c r="H59" s="24">
        <v>176.0</v>
      </c>
      <c r="I59" s="24">
        <v>0.4137</v>
      </c>
      <c r="J59" s="24">
        <v>86.0</v>
      </c>
      <c r="K59" s="24">
        <v>224.0</v>
      </c>
      <c r="L59" s="1">
        <f t="shared" si="3"/>
        <v>138</v>
      </c>
      <c r="M59" s="1">
        <f t="shared" si="4"/>
        <v>90</v>
      </c>
      <c r="N59" s="1">
        <f t="shared" si="5"/>
        <v>0.6217391304</v>
      </c>
      <c r="O59" s="24">
        <v>0.4137</v>
      </c>
      <c r="P59" s="25">
        <v>100.0</v>
      </c>
      <c r="U59" s="8"/>
      <c r="V59" s="24">
        <v>86.0</v>
      </c>
      <c r="W59" s="1">
        <f t="shared" si="6"/>
        <v>172.5</v>
      </c>
      <c r="X59" s="1">
        <f t="shared" si="7"/>
        <v>68.75</v>
      </c>
      <c r="Y59" s="1">
        <f t="shared" si="8"/>
        <v>-68.25825</v>
      </c>
      <c r="Z59" s="1">
        <f t="shared" si="9"/>
        <v>79.59000983</v>
      </c>
      <c r="AA59" s="1">
        <f t="shared" si="10"/>
        <v>86</v>
      </c>
      <c r="AB59" s="1">
        <f t="shared" si="11"/>
        <v>0.1</v>
      </c>
      <c r="AC59" s="1">
        <f t="shared" si="12"/>
        <v>0.77146</v>
      </c>
      <c r="AD59" s="1">
        <f t="shared" si="13"/>
        <v>66.34556</v>
      </c>
      <c r="AE59" s="8">
        <f t="shared" si="14"/>
        <v>46.441892</v>
      </c>
    </row>
    <row r="60" ht="15.75" customHeight="1">
      <c r="A60" s="23" t="s">
        <v>139</v>
      </c>
      <c r="B60" s="23" t="s">
        <v>91</v>
      </c>
      <c r="C60" s="23" t="s">
        <v>52</v>
      </c>
      <c r="D60" s="24">
        <v>2.0</v>
      </c>
      <c r="E60" s="24">
        <v>900.0</v>
      </c>
      <c r="F60" s="24">
        <f t="shared" si="1"/>
        <v>0.973</v>
      </c>
      <c r="G60" s="6">
        <f t="shared" si="2"/>
        <v>10508.4</v>
      </c>
      <c r="H60" s="24">
        <v>169.0</v>
      </c>
      <c r="I60" s="24">
        <v>0.4795</v>
      </c>
      <c r="J60" s="24">
        <v>111.0</v>
      </c>
      <c r="K60" s="24">
        <v>276.0</v>
      </c>
      <c r="L60" s="1">
        <f t="shared" si="3"/>
        <v>165</v>
      </c>
      <c r="M60" s="1">
        <f t="shared" si="4"/>
        <v>58</v>
      </c>
      <c r="N60" s="1">
        <f t="shared" si="5"/>
        <v>0.3812121212</v>
      </c>
      <c r="O60" s="24">
        <v>0.4795</v>
      </c>
      <c r="P60" s="25">
        <v>100.0</v>
      </c>
      <c r="U60" s="8"/>
      <c r="V60" s="24">
        <v>111.0</v>
      </c>
      <c r="W60" s="1">
        <f t="shared" si="6"/>
        <v>206.25</v>
      </c>
      <c r="X60" s="1">
        <f t="shared" si="7"/>
        <v>90.375</v>
      </c>
      <c r="Y60" s="1">
        <f t="shared" si="8"/>
        <v>-81.613125</v>
      </c>
      <c r="Z60" s="1">
        <f t="shared" si="9"/>
        <v>97.72168619</v>
      </c>
      <c r="AA60" s="1">
        <f t="shared" si="10"/>
        <v>111</v>
      </c>
      <c r="AB60" s="1">
        <f t="shared" si="11"/>
        <v>0.1</v>
      </c>
      <c r="AC60" s="1">
        <f t="shared" si="12"/>
        <v>0.77146</v>
      </c>
      <c r="AD60" s="1">
        <f t="shared" si="13"/>
        <v>85.63206</v>
      </c>
      <c r="AE60" s="8">
        <f t="shared" si="14"/>
        <v>59.942442</v>
      </c>
    </row>
    <row r="61" ht="15.75" customHeight="1">
      <c r="A61" s="23" t="s">
        <v>140</v>
      </c>
      <c r="B61" s="23" t="s">
        <v>138</v>
      </c>
      <c r="C61" s="23" t="s">
        <v>43</v>
      </c>
      <c r="D61" s="24">
        <v>2.0</v>
      </c>
      <c r="E61" s="24">
        <v>1300.0</v>
      </c>
      <c r="F61" s="24">
        <f t="shared" si="1"/>
        <v>0.973</v>
      </c>
      <c r="G61" s="6">
        <f t="shared" si="2"/>
        <v>15178.8</v>
      </c>
      <c r="H61" s="24">
        <v>207.0</v>
      </c>
      <c r="I61" s="24">
        <v>0.6301</v>
      </c>
      <c r="J61" s="24">
        <v>127.0</v>
      </c>
      <c r="K61" s="24">
        <v>276.0</v>
      </c>
      <c r="L61" s="1">
        <f t="shared" si="3"/>
        <v>149</v>
      </c>
      <c r="M61" s="1">
        <f t="shared" si="4"/>
        <v>80</v>
      </c>
      <c r="N61" s="1">
        <f t="shared" si="5"/>
        <v>0.5295302013</v>
      </c>
      <c r="O61" s="24">
        <v>0.6301</v>
      </c>
      <c r="P61" s="25">
        <v>100.0</v>
      </c>
      <c r="U61" s="8"/>
      <c r="V61" s="24">
        <v>127.0</v>
      </c>
      <c r="W61" s="1">
        <f t="shared" si="6"/>
        <v>186.25</v>
      </c>
      <c r="X61" s="1">
        <f t="shared" si="7"/>
        <v>108.375</v>
      </c>
      <c r="Y61" s="1">
        <f t="shared" si="8"/>
        <v>-73.699125</v>
      </c>
      <c r="Z61" s="1">
        <f t="shared" si="9"/>
        <v>96.62686343</v>
      </c>
      <c r="AA61" s="1">
        <f t="shared" si="10"/>
        <v>127</v>
      </c>
      <c r="AB61" s="1">
        <f t="shared" si="11"/>
        <v>0.1</v>
      </c>
      <c r="AC61" s="1">
        <f t="shared" si="12"/>
        <v>0.77146</v>
      </c>
      <c r="AD61" s="1">
        <f t="shared" si="13"/>
        <v>97.97542</v>
      </c>
      <c r="AE61" s="8">
        <f t="shared" si="14"/>
        <v>68.582794</v>
      </c>
    </row>
    <row r="62" ht="15.75" customHeight="1">
      <c r="A62" s="23" t="s">
        <v>141</v>
      </c>
      <c r="B62" s="23" t="s">
        <v>138</v>
      </c>
      <c r="C62" s="23" t="s">
        <v>52</v>
      </c>
      <c r="D62" s="24">
        <v>1.0</v>
      </c>
      <c r="E62" s="24">
        <v>1400.0</v>
      </c>
      <c r="F62" s="24">
        <f t="shared" si="1"/>
        <v>0.973</v>
      </c>
      <c r="G62" s="6">
        <f t="shared" si="2"/>
        <v>16346.4</v>
      </c>
      <c r="H62" s="24">
        <v>244.0</v>
      </c>
      <c r="I62" s="24">
        <v>0.9041</v>
      </c>
      <c r="J62" s="24">
        <v>222.0</v>
      </c>
      <c r="K62" s="24">
        <v>381.0</v>
      </c>
      <c r="L62" s="1">
        <f t="shared" si="3"/>
        <v>159</v>
      </c>
      <c r="M62" s="1">
        <f t="shared" si="4"/>
        <v>22</v>
      </c>
      <c r="N62" s="1">
        <f t="shared" si="5"/>
        <v>0.2106918239</v>
      </c>
      <c r="O62" s="24">
        <v>0.9041</v>
      </c>
      <c r="P62" s="25">
        <v>100.0</v>
      </c>
      <c r="U62" s="8"/>
      <c r="V62" s="24">
        <v>222.0</v>
      </c>
      <c r="W62" s="1">
        <f t="shared" si="6"/>
        <v>198.75</v>
      </c>
      <c r="X62" s="1">
        <f t="shared" si="7"/>
        <v>202.125</v>
      </c>
      <c r="Y62" s="1">
        <f t="shared" si="8"/>
        <v>-78.645375</v>
      </c>
      <c r="Z62" s="1">
        <f t="shared" si="9"/>
        <v>130.1926106</v>
      </c>
      <c r="AA62" s="1">
        <f t="shared" si="10"/>
        <v>222</v>
      </c>
      <c r="AB62" s="1">
        <f t="shared" si="11"/>
        <v>0.1</v>
      </c>
      <c r="AC62" s="1">
        <f t="shared" si="12"/>
        <v>0.77146</v>
      </c>
      <c r="AD62" s="1">
        <f t="shared" si="13"/>
        <v>171.26412</v>
      </c>
      <c r="AE62" s="8">
        <f t="shared" si="14"/>
        <v>119.884884</v>
      </c>
    </row>
    <row r="63" ht="15.75" customHeight="1">
      <c r="A63" s="23" t="s">
        <v>142</v>
      </c>
      <c r="B63" s="23" t="s">
        <v>138</v>
      </c>
      <c r="C63" s="23" t="s">
        <v>52</v>
      </c>
      <c r="D63" s="24">
        <v>2.0</v>
      </c>
      <c r="E63" s="24">
        <v>1900.0</v>
      </c>
      <c r="F63" s="24">
        <f t="shared" si="1"/>
        <v>0.973</v>
      </c>
      <c r="G63" s="6">
        <f t="shared" si="2"/>
        <v>22184.4</v>
      </c>
      <c r="H63" s="24">
        <v>536.0</v>
      </c>
      <c r="I63" s="24">
        <v>0.5425</v>
      </c>
      <c r="J63" s="24">
        <v>386.0</v>
      </c>
      <c r="K63" s="24">
        <v>773.0</v>
      </c>
      <c r="L63" s="1">
        <f t="shared" si="3"/>
        <v>387</v>
      </c>
      <c r="M63" s="1">
        <f t="shared" si="4"/>
        <v>150</v>
      </c>
      <c r="N63" s="1">
        <f t="shared" si="5"/>
        <v>0.4100775194</v>
      </c>
      <c r="O63" s="24">
        <v>0.5425</v>
      </c>
      <c r="P63" s="25">
        <v>100.0</v>
      </c>
      <c r="U63" s="8"/>
      <c r="V63" s="24">
        <v>386.0</v>
      </c>
      <c r="W63" s="1">
        <f t="shared" si="6"/>
        <v>483.75</v>
      </c>
      <c r="X63" s="1">
        <f t="shared" si="7"/>
        <v>337.625</v>
      </c>
      <c r="Y63" s="1">
        <f t="shared" si="8"/>
        <v>-191.419875</v>
      </c>
      <c r="Z63" s="1">
        <f t="shared" si="9"/>
        <v>268.551371</v>
      </c>
      <c r="AA63" s="1">
        <f t="shared" si="10"/>
        <v>386</v>
      </c>
      <c r="AB63" s="1">
        <f t="shared" si="11"/>
        <v>0.1</v>
      </c>
      <c r="AC63" s="1">
        <f t="shared" si="12"/>
        <v>0.77146</v>
      </c>
      <c r="AD63" s="1">
        <f t="shared" si="13"/>
        <v>297.78356</v>
      </c>
      <c r="AE63" s="8">
        <f t="shared" si="14"/>
        <v>208.448492</v>
      </c>
    </row>
    <row r="64" ht="15.75" customHeight="1">
      <c r="A64" s="23" t="s">
        <v>151</v>
      </c>
      <c r="B64" s="23" t="s">
        <v>152</v>
      </c>
      <c r="C64" s="23" t="s">
        <v>43</v>
      </c>
      <c r="D64" s="24">
        <v>1.0</v>
      </c>
      <c r="E64" s="24">
        <v>1700.0</v>
      </c>
      <c r="F64" s="24">
        <f t="shared" si="1"/>
        <v>0.973</v>
      </c>
      <c r="G64" s="6">
        <f t="shared" si="2"/>
        <v>19849.2</v>
      </c>
      <c r="H64" s="24">
        <v>476.0</v>
      </c>
      <c r="I64" s="24">
        <v>0.0795</v>
      </c>
      <c r="J64" s="24">
        <v>136.0</v>
      </c>
      <c r="K64" s="24">
        <v>476.0</v>
      </c>
      <c r="L64" s="1">
        <f t="shared" si="3"/>
        <v>340</v>
      </c>
      <c r="M64" s="1">
        <f t="shared" si="4"/>
        <v>340</v>
      </c>
      <c r="N64" s="1">
        <f t="shared" si="5"/>
        <v>0.9</v>
      </c>
      <c r="O64" s="24">
        <v>0.0795</v>
      </c>
      <c r="P64" s="25">
        <v>100.0</v>
      </c>
      <c r="U64" s="8"/>
      <c r="V64" s="24">
        <v>136.0</v>
      </c>
      <c r="W64" s="1">
        <f t="shared" si="6"/>
        <v>425</v>
      </c>
      <c r="X64" s="1">
        <f t="shared" si="7"/>
        <v>93.5</v>
      </c>
      <c r="Y64" s="1">
        <f t="shared" si="8"/>
        <v>-168.1725</v>
      </c>
      <c r="Z64" s="1">
        <f t="shared" si="9"/>
        <v>172.3277061</v>
      </c>
      <c r="AA64" s="1">
        <f t="shared" si="10"/>
        <v>172.3277061</v>
      </c>
      <c r="AB64" s="1">
        <f t="shared" si="11"/>
        <v>0.1854769556</v>
      </c>
      <c r="AC64" s="1">
        <f t="shared" si="12"/>
        <v>0.7038135373</v>
      </c>
      <c r="AD64" s="1">
        <f t="shared" si="13"/>
        <v>121.2865724</v>
      </c>
      <c r="AE64" s="8">
        <f t="shared" si="14"/>
        <v>84.9006007</v>
      </c>
    </row>
    <row r="65" ht="15.75" customHeight="1">
      <c r="A65" s="23" t="s">
        <v>154</v>
      </c>
      <c r="B65" s="23" t="s">
        <v>152</v>
      </c>
      <c r="C65" s="23" t="s">
        <v>43</v>
      </c>
      <c r="D65" s="24">
        <v>2.0</v>
      </c>
      <c r="E65" s="24">
        <v>2400.0</v>
      </c>
      <c r="F65" s="24">
        <f t="shared" si="1"/>
        <v>0.973</v>
      </c>
      <c r="G65" s="6">
        <f t="shared" si="2"/>
        <v>28022.4</v>
      </c>
      <c r="H65" s="24">
        <v>360.0</v>
      </c>
      <c r="I65" s="24">
        <v>0.5507</v>
      </c>
      <c r="J65" s="24">
        <v>173.0</v>
      </c>
      <c r="K65" s="24">
        <v>690.0</v>
      </c>
      <c r="L65" s="1">
        <f t="shared" si="3"/>
        <v>517</v>
      </c>
      <c r="M65" s="1">
        <f t="shared" si="4"/>
        <v>187</v>
      </c>
      <c r="N65" s="1">
        <f t="shared" si="5"/>
        <v>0.3893617021</v>
      </c>
      <c r="O65" s="24">
        <v>0.5507</v>
      </c>
      <c r="P65" s="25">
        <v>100.0</v>
      </c>
      <c r="U65" s="8"/>
      <c r="V65" s="24">
        <v>173.0</v>
      </c>
      <c r="W65" s="1">
        <f t="shared" si="6"/>
        <v>646.25</v>
      </c>
      <c r="X65" s="1">
        <f t="shared" si="7"/>
        <v>108.375</v>
      </c>
      <c r="Y65" s="1">
        <f t="shared" si="8"/>
        <v>-255.721125</v>
      </c>
      <c r="Z65" s="1">
        <f t="shared" si="9"/>
        <v>251.4547766</v>
      </c>
      <c r="AA65" s="1">
        <f t="shared" si="10"/>
        <v>251.4547766</v>
      </c>
      <c r="AB65" s="1">
        <f t="shared" si="11"/>
        <v>0.2214000412</v>
      </c>
      <c r="AC65" s="1">
        <f t="shared" si="12"/>
        <v>0.6753840074</v>
      </c>
      <c r="AD65" s="1">
        <f t="shared" si="13"/>
        <v>169.8285347</v>
      </c>
      <c r="AE65" s="8">
        <f t="shared" si="14"/>
        <v>118.8799743</v>
      </c>
    </row>
    <row r="66" ht="15.75" customHeight="1">
      <c r="A66" s="23" t="s">
        <v>155</v>
      </c>
      <c r="B66" s="23" t="s">
        <v>152</v>
      </c>
      <c r="C66" s="23" t="s">
        <v>52</v>
      </c>
      <c r="D66" s="24">
        <v>1.0</v>
      </c>
      <c r="E66" s="24">
        <v>2100.0</v>
      </c>
      <c r="F66" s="24">
        <f t="shared" si="1"/>
        <v>0.973</v>
      </c>
      <c r="G66" s="6">
        <f t="shared" si="2"/>
        <v>24519.6</v>
      </c>
      <c r="H66" s="24">
        <v>1477.0</v>
      </c>
      <c r="I66" s="24">
        <v>0.6932</v>
      </c>
      <c r="J66" s="24">
        <v>448.0</v>
      </c>
      <c r="K66" s="24">
        <v>2128.0</v>
      </c>
      <c r="L66" s="1">
        <f t="shared" si="3"/>
        <v>1680</v>
      </c>
      <c r="M66" s="1">
        <f t="shared" si="4"/>
        <v>1029</v>
      </c>
      <c r="N66" s="1">
        <f t="shared" si="5"/>
        <v>0.59</v>
      </c>
      <c r="O66" s="24">
        <v>0.6932</v>
      </c>
      <c r="P66" s="25">
        <v>100.0</v>
      </c>
      <c r="U66" s="8"/>
      <c r="V66" s="24">
        <v>448.0</v>
      </c>
      <c r="W66" s="1">
        <f t="shared" si="6"/>
        <v>2100</v>
      </c>
      <c r="X66" s="1">
        <f t="shared" si="7"/>
        <v>238</v>
      </c>
      <c r="Y66" s="1">
        <f t="shared" si="8"/>
        <v>-830.97</v>
      </c>
      <c r="Z66" s="1">
        <f t="shared" si="9"/>
        <v>781.3544432</v>
      </c>
      <c r="AA66" s="1">
        <f t="shared" si="10"/>
        <v>781.3544432</v>
      </c>
      <c r="AB66" s="1">
        <f t="shared" si="11"/>
        <v>0.2587402111</v>
      </c>
      <c r="AC66" s="1">
        <f t="shared" si="12"/>
        <v>0.645832997</v>
      </c>
      <c r="AD66" s="1">
        <f t="shared" si="13"/>
        <v>504.6244818</v>
      </c>
      <c r="AE66" s="8">
        <f t="shared" si="14"/>
        <v>353.2371372</v>
      </c>
    </row>
    <row r="67" ht="15.75" customHeight="1">
      <c r="A67" s="23" t="s">
        <v>156</v>
      </c>
      <c r="B67" s="23" t="s">
        <v>152</v>
      </c>
      <c r="C67" s="23" t="s">
        <v>52</v>
      </c>
      <c r="D67" s="24">
        <v>2.0</v>
      </c>
      <c r="E67" s="24">
        <v>3200.0</v>
      </c>
      <c r="F67" s="24">
        <f t="shared" si="1"/>
        <v>0.973</v>
      </c>
      <c r="G67" s="6">
        <f t="shared" si="2"/>
        <v>37363.2</v>
      </c>
      <c r="H67" s="24">
        <v>1265.0</v>
      </c>
      <c r="I67" s="24">
        <v>0.7151</v>
      </c>
      <c r="J67" s="24">
        <v>450.0</v>
      </c>
      <c r="K67" s="24">
        <v>2699.0</v>
      </c>
      <c r="L67" s="1">
        <f t="shared" si="3"/>
        <v>2249</v>
      </c>
      <c r="M67" s="1">
        <f t="shared" si="4"/>
        <v>815</v>
      </c>
      <c r="N67" s="1">
        <f t="shared" si="5"/>
        <v>0.3899066252</v>
      </c>
      <c r="O67" s="24">
        <v>0.7151</v>
      </c>
      <c r="P67" s="25">
        <v>100.0</v>
      </c>
      <c r="U67" s="8"/>
      <c r="V67" s="24">
        <v>450.0</v>
      </c>
      <c r="W67" s="1">
        <f t="shared" si="6"/>
        <v>2811.25</v>
      </c>
      <c r="X67" s="1">
        <f t="shared" si="7"/>
        <v>168.875</v>
      </c>
      <c r="Y67" s="1">
        <f t="shared" si="8"/>
        <v>-1112.411625</v>
      </c>
      <c r="Z67" s="1">
        <f t="shared" si="9"/>
        <v>999.1017132</v>
      </c>
      <c r="AA67" s="1">
        <f t="shared" si="10"/>
        <v>999.1017132</v>
      </c>
      <c r="AB67" s="1">
        <f t="shared" si="11"/>
        <v>0.2953229749</v>
      </c>
      <c r="AC67" s="1">
        <f t="shared" si="12"/>
        <v>0.6168813977</v>
      </c>
      <c r="AD67" s="1">
        <f t="shared" si="13"/>
        <v>616.3272613</v>
      </c>
      <c r="AE67" s="8">
        <f t="shared" si="14"/>
        <v>431.4290829</v>
      </c>
    </row>
    <row r="68" ht="15.75" customHeight="1">
      <c r="A68" s="23" t="s">
        <v>157</v>
      </c>
      <c r="B68" s="23" t="s">
        <v>158</v>
      </c>
      <c r="C68" s="23" t="s">
        <v>43</v>
      </c>
      <c r="D68" s="24">
        <v>1.0</v>
      </c>
      <c r="E68" s="24">
        <v>1300.0</v>
      </c>
      <c r="F68" s="24">
        <f t="shared" si="1"/>
        <v>0.973</v>
      </c>
      <c r="G68" s="6">
        <f t="shared" si="2"/>
        <v>15178.8</v>
      </c>
      <c r="H68" s="24">
        <v>328.0</v>
      </c>
      <c r="I68" s="24">
        <v>0.5205</v>
      </c>
      <c r="J68" s="24">
        <v>291.0</v>
      </c>
      <c r="K68" s="24">
        <v>387.0</v>
      </c>
      <c r="L68" s="1">
        <f t="shared" si="3"/>
        <v>96</v>
      </c>
      <c r="M68" s="1">
        <f t="shared" si="4"/>
        <v>37</v>
      </c>
      <c r="N68" s="1">
        <f t="shared" si="5"/>
        <v>0.4083333333</v>
      </c>
      <c r="O68" s="24">
        <v>0.5205</v>
      </c>
      <c r="P68" s="25">
        <v>100.0</v>
      </c>
      <c r="U68" s="8"/>
      <c r="V68" s="24">
        <v>291.0</v>
      </c>
      <c r="W68" s="1">
        <f t="shared" si="6"/>
        <v>120</v>
      </c>
      <c r="X68" s="1">
        <f t="shared" si="7"/>
        <v>279</v>
      </c>
      <c r="Y68" s="1">
        <f t="shared" si="8"/>
        <v>-47.484</v>
      </c>
      <c r="Z68" s="1">
        <f t="shared" si="9"/>
        <v>127.7606878</v>
      </c>
      <c r="AA68" s="1">
        <f t="shared" si="10"/>
        <v>291</v>
      </c>
      <c r="AB68" s="1">
        <f t="shared" si="11"/>
        <v>0.1</v>
      </c>
      <c r="AC68" s="1">
        <f t="shared" si="12"/>
        <v>0.77146</v>
      </c>
      <c r="AD68" s="1">
        <f t="shared" si="13"/>
        <v>224.49486</v>
      </c>
      <c r="AE68" s="8">
        <f t="shared" si="14"/>
        <v>157.146402</v>
      </c>
    </row>
    <row r="69" ht="15.75" customHeight="1">
      <c r="A69" s="23" t="s">
        <v>159</v>
      </c>
      <c r="B69" s="23" t="s">
        <v>158</v>
      </c>
      <c r="C69" s="23" t="s">
        <v>43</v>
      </c>
      <c r="D69" s="24">
        <v>2.0</v>
      </c>
      <c r="E69" s="24">
        <v>1700.0</v>
      </c>
      <c r="F69" s="24">
        <f t="shared" si="1"/>
        <v>0.973</v>
      </c>
      <c r="G69" s="6">
        <f t="shared" si="2"/>
        <v>19849.2</v>
      </c>
      <c r="H69" s="24">
        <v>246.0</v>
      </c>
      <c r="I69" s="24">
        <v>0.1589</v>
      </c>
      <c r="J69" s="24">
        <v>203.0</v>
      </c>
      <c r="K69" s="24">
        <v>318.0</v>
      </c>
      <c r="L69" s="1">
        <f t="shared" si="3"/>
        <v>115</v>
      </c>
      <c r="M69" s="1">
        <f t="shared" si="4"/>
        <v>43</v>
      </c>
      <c r="N69" s="1">
        <f t="shared" si="5"/>
        <v>0.3991304348</v>
      </c>
      <c r="O69" s="24">
        <v>0.1589</v>
      </c>
      <c r="P69" s="25">
        <v>100.0</v>
      </c>
      <c r="U69" s="8"/>
      <c r="V69" s="24">
        <v>203.0</v>
      </c>
      <c r="W69" s="1">
        <f t="shared" si="6"/>
        <v>143.75</v>
      </c>
      <c r="X69" s="1">
        <f t="shared" si="7"/>
        <v>188.625</v>
      </c>
      <c r="Y69" s="1">
        <f t="shared" si="8"/>
        <v>-56.881875</v>
      </c>
      <c r="Z69" s="1">
        <f t="shared" si="9"/>
        <v>107.4529582</v>
      </c>
      <c r="AA69" s="1">
        <f t="shared" si="10"/>
        <v>203</v>
      </c>
      <c r="AB69" s="1">
        <f t="shared" si="11"/>
        <v>0.1</v>
      </c>
      <c r="AC69" s="1">
        <f t="shared" si="12"/>
        <v>0.77146</v>
      </c>
      <c r="AD69" s="1">
        <f t="shared" si="13"/>
        <v>156.60638</v>
      </c>
      <c r="AE69" s="8">
        <f t="shared" si="14"/>
        <v>109.624466</v>
      </c>
    </row>
    <row r="70" ht="15.75" customHeight="1">
      <c r="A70" s="23" t="s">
        <v>160</v>
      </c>
      <c r="B70" s="23" t="s">
        <v>158</v>
      </c>
      <c r="C70" s="23" t="s">
        <v>52</v>
      </c>
      <c r="D70" s="24">
        <v>1.0</v>
      </c>
      <c r="E70" s="24">
        <v>1400.0</v>
      </c>
      <c r="F70" s="24">
        <f t="shared" si="1"/>
        <v>0.973</v>
      </c>
      <c r="G70" s="6">
        <f t="shared" si="2"/>
        <v>16346.4</v>
      </c>
      <c r="H70" s="24">
        <v>325.0</v>
      </c>
      <c r="I70" s="24">
        <v>0.5452</v>
      </c>
      <c r="J70" s="24">
        <v>287.0</v>
      </c>
      <c r="K70" s="24">
        <v>395.0</v>
      </c>
      <c r="L70" s="1">
        <f t="shared" si="3"/>
        <v>108</v>
      </c>
      <c r="M70" s="1">
        <f t="shared" si="4"/>
        <v>38</v>
      </c>
      <c r="N70" s="1">
        <f t="shared" si="5"/>
        <v>0.3814814815</v>
      </c>
      <c r="O70" s="24">
        <v>0.5452</v>
      </c>
      <c r="P70" s="25">
        <v>100.0</v>
      </c>
      <c r="U70" s="8"/>
      <c r="V70" s="24">
        <v>287.0</v>
      </c>
      <c r="W70" s="1">
        <f t="shared" si="6"/>
        <v>135</v>
      </c>
      <c r="X70" s="1">
        <f t="shared" si="7"/>
        <v>273.5</v>
      </c>
      <c r="Y70" s="1">
        <f t="shared" si="8"/>
        <v>-53.4195</v>
      </c>
      <c r="Z70" s="1">
        <f t="shared" si="9"/>
        <v>131.0870607</v>
      </c>
      <c r="AA70" s="1">
        <f t="shared" si="10"/>
        <v>287</v>
      </c>
      <c r="AB70" s="1">
        <f t="shared" si="11"/>
        <v>0.1</v>
      </c>
      <c r="AC70" s="1">
        <f t="shared" si="12"/>
        <v>0.77146</v>
      </c>
      <c r="AD70" s="1">
        <f t="shared" si="13"/>
        <v>221.40902</v>
      </c>
      <c r="AE70" s="8">
        <f t="shared" si="14"/>
        <v>154.986314</v>
      </c>
    </row>
    <row r="71" ht="15.75" customHeight="1">
      <c r="A71" s="23" t="s">
        <v>161</v>
      </c>
      <c r="B71" s="23" t="s">
        <v>91</v>
      </c>
      <c r="C71" s="23" t="s">
        <v>43</v>
      </c>
      <c r="D71" s="24">
        <v>1.0</v>
      </c>
      <c r="E71" s="24">
        <v>750.0</v>
      </c>
      <c r="F71" s="24">
        <f t="shared" si="1"/>
        <v>0.973</v>
      </c>
      <c r="G71" s="6">
        <f t="shared" si="2"/>
        <v>8757</v>
      </c>
      <c r="H71" s="24">
        <v>94.0</v>
      </c>
      <c r="I71" s="24">
        <v>0.4795</v>
      </c>
      <c r="J71" s="24">
        <v>51.0</v>
      </c>
      <c r="K71" s="24">
        <v>179.0</v>
      </c>
      <c r="L71" s="1">
        <f t="shared" si="3"/>
        <v>128</v>
      </c>
      <c r="M71" s="1">
        <f t="shared" si="4"/>
        <v>43</v>
      </c>
      <c r="N71" s="1">
        <f t="shared" si="5"/>
        <v>0.36875</v>
      </c>
      <c r="O71" s="24">
        <v>0.4795</v>
      </c>
      <c r="P71" s="25">
        <v>100.0</v>
      </c>
      <c r="U71" s="8"/>
      <c r="V71" s="24">
        <v>51.0</v>
      </c>
      <c r="W71" s="1">
        <f t="shared" si="6"/>
        <v>160</v>
      </c>
      <c r="X71" s="1">
        <f t="shared" si="7"/>
        <v>35</v>
      </c>
      <c r="Y71" s="1">
        <f t="shared" si="8"/>
        <v>-63.312</v>
      </c>
      <c r="Z71" s="1">
        <f t="shared" si="9"/>
        <v>64.8136815</v>
      </c>
      <c r="AA71" s="1">
        <f t="shared" si="10"/>
        <v>64.8136815</v>
      </c>
      <c r="AB71" s="1">
        <f t="shared" si="11"/>
        <v>0.1863355094</v>
      </c>
      <c r="AC71" s="1">
        <f t="shared" si="12"/>
        <v>0.7031340779</v>
      </c>
      <c r="AD71" s="1">
        <f t="shared" si="13"/>
        <v>45.57270818</v>
      </c>
      <c r="AE71" s="8">
        <f t="shared" si="14"/>
        <v>31.90089572</v>
      </c>
    </row>
    <row r="72" ht="15.75" customHeight="1">
      <c r="A72" s="23" t="s">
        <v>162</v>
      </c>
      <c r="B72" s="23" t="s">
        <v>158</v>
      </c>
      <c r="C72" s="23" t="s">
        <v>52</v>
      </c>
      <c r="D72" s="24">
        <v>2.0</v>
      </c>
      <c r="E72" s="24">
        <v>1900.0</v>
      </c>
      <c r="F72" s="24">
        <f t="shared" si="1"/>
        <v>0.973</v>
      </c>
      <c r="G72" s="6">
        <f t="shared" si="2"/>
        <v>22184.4</v>
      </c>
      <c r="H72" s="24">
        <v>428.0</v>
      </c>
      <c r="I72" s="24">
        <v>0.5863</v>
      </c>
      <c r="J72" s="24">
        <v>376.0</v>
      </c>
      <c r="K72" s="24">
        <v>502.0</v>
      </c>
      <c r="L72" s="1">
        <f t="shared" si="3"/>
        <v>126</v>
      </c>
      <c r="M72" s="1">
        <f t="shared" si="4"/>
        <v>52</v>
      </c>
      <c r="N72" s="1">
        <f t="shared" si="5"/>
        <v>0.4301587302</v>
      </c>
      <c r="O72" s="24">
        <v>0.5863</v>
      </c>
      <c r="P72" s="25">
        <v>100.0</v>
      </c>
      <c r="U72" s="8"/>
      <c r="V72" s="24">
        <v>376.0</v>
      </c>
      <c r="W72" s="1">
        <f t="shared" si="6"/>
        <v>157.5</v>
      </c>
      <c r="X72" s="1">
        <f t="shared" si="7"/>
        <v>360.25</v>
      </c>
      <c r="Y72" s="1">
        <f t="shared" si="8"/>
        <v>-62.32275</v>
      </c>
      <c r="Z72" s="1">
        <f t="shared" si="9"/>
        <v>165.8265332</v>
      </c>
      <c r="AA72" s="1">
        <f t="shared" si="10"/>
        <v>376</v>
      </c>
      <c r="AB72" s="1">
        <f t="shared" si="11"/>
        <v>0.1</v>
      </c>
      <c r="AC72" s="1">
        <f t="shared" si="12"/>
        <v>0.77146</v>
      </c>
      <c r="AD72" s="1">
        <f t="shared" si="13"/>
        <v>290.06896</v>
      </c>
      <c r="AE72" s="8">
        <f t="shared" si="14"/>
        <v>203.048272</v>
      </c>
    </row>
    <row r="73" ht="15.75" customHeight="1">
      <c r="A73" s="23" t="s">
        <v>163</v>
      </c>
      <c r="B73" s="23" t="s">
        <v>164</v>
      </c>
      <c r="C73" s="23" t="s">
        <v>43</v>
      </c>
      <c r="D73" s="24">
        <v>1.0</v>
      </c>
      <c r="E73" s="24">
        <v>1600.0</v>
      </c>
      <c r="F73" s="24">
        <f t="shared" si="1"/>
        <v>0.973</v>
      </c>
      <c r="G73" s="6">
        <f t="shared" si="2"/>
        <v>18681.6</v>
      </c>
      <c r="H73" s="24">
        <v>188.0</v>
      </c>
      <c r="I73" s="24">
        <v>0.6795</v>
      </c>
      <c r="J73" s="24">
        <v>126.0</v>
      </c>
      <c r="K73" s="24">
        <v>352.0</v>
      </c>
      <c r="L73" s="1">
        <f t="shared" si="3"/>
        <v>226</v>
      </c>
      <c r="M73" s="1">
        <f t="shared" si="4"/>
        <v>62</v>
      </c>
      <c r="N73" s="1">
        <f t="shared" si="5"/>
        <v>0.3194690265</v>
      </c>
      <c r="O73" s="24">
        <v>0.6795</v>
      </c>
      <c r="P73" s="25">
        <v>100.0</v>
      </c>
      <c r="U73" s="8"/>
      <c r="V73" s="24">
        <v>126.0</v>
      </c>
      <c r="W73" s="1">
        <f t="shared" si="6"/>
        <v>282.5</v>
      </c>
      <c r="X73" s="1">
        <f t="shared" si="7"/>
        <v>97.75</v>
      </c>
      <c r="Y73" s="1">
        <f t="shared" si="8"/>
        <v>-111.78525</v>
      </c>
      <c r="Z73" s="1">
        <f t="shared" si="9"/>
        <v>125.6956284</v>
      </c>
      <c r="AA73" s="1">
        <f t="shared" si="10"/>
        <v>126</v>
      </c>
      <c r="AB73" s="1">
        <f t="shared" si="11"/>
        <v>0.1</v>
      </c>
      <c r="AC73" s="1">
        <f t="shared" si="12"/>
        <v>0.77146</v>
      </c>
      <c r="AD73" s="1">
        <f t="shared" si="13"/>
        <v>97.20396</v>
      </c>
      <c r="AE73" s="8">
        <f t="shared" si="14"/>
        <v>68.042772</v>
      </c>
    </row>
    <row r="74" ht="15.75" customHeight="1">
      <c r="A74" s="23" t="s">
        <v>165</v>
      </c>
      <c r="B74" s="23" t="s">
        <v>164</v>
      </c>
      <c r="C74" s="23" t="s">
        <v>43</v>
      </c>
      <c r="D74" s="24">
        <v>2.0</v>
      </c>
      <c r="E74" s="24">
        <v>2200.0</v>
      </c>
      <c r="F74" s="24">
        <f t="shared" si="1"/>
        <v>0.973</v>
      </c>
      <c r="G74" s="6">
        <f t="shared" si="2"/>
        <v>25687.2</v>
      </c>
      <c r="H74" s="24">
        <v>274.0</v>
      </c>
      <c r="I74" s="24">
        <v>0.5781</v>
      </c>
      <c r="J74" s="24">
        <v>119.0</v>
      </c>
      <c r="K74" s="24">
        <v>505.0</v>
      </c>
      <c r="L74" s="1">
        <f t="shared" si="3"/>
        <v>386</v>
      </c>
      <c r="M74" s="1">
        <f t="shared" si="4"/>
        <v>155</v>
      </c>
      <c r="N74" s="1">
        <f t="shared" si="5"/>
        <v>0.4212435233</v>
      </c>
      <c r="O74" s="24">
        <v>0.5781</v>
      </c>
      <c r="P74" s="25">
        <v>100.0</v>
      </c>
      <c r="U74" s="8"/>
      <c r="V74" s="24">
        <v>119.0</v>
      </c>
      <c r="W74" s="1">
        <f t="shared" si="6"/>
        <v>482.5</v>
      </c>
      <c r="X74" s="1">
        <f t="shared" si="7"/>
        <v>70.75</v>
      </c>
      <c r="Y74" s="1">
        <f t="shared" si="8"/>
        <v>-190.92525</v>
      </c>
      <c r="Z74" s="1">
        <f t="shared" si="9"/>
        <v>184.556874</v>
      </c>
      <c r="AA74" s="1">
        <f t="shared" si="10"/>
        <v>184.556874</v>
      </c>
      <c r="AB74" s="1">
        <f t="shared" si="11"/>
        <v>0.2358691689</v>
      </c>
      <c r="AC74" s="1">
        <f t="shared" si="12"/>
        <v>0.6639331397</v>
      </c>
      <c r="AD74" s="1">
        <f t="shared" si="13"/>
        <v>122.5334248</v>
      </c>
      <c r="AE74" s="8">
        <f t="shared" si="14"/>
        <v>85.77339736</v>
      </c>
    </row>
    <row r="75" ht="15.75" customHeight="1">
      <c r="A75" s="23" t="s">
        <v>166</v>
      </c>
      <c r="B75" s="23" t="s">
        <v>164</v>
      </c>
      <c r="C75" s="23" t="s">
        <v>52</v>
      </c>
      <c r="D75" s="24">
        <v>1.0</v>
      </c>
      <c r="E75" s="24">
        <v>1500.0</v>
      </c>
      <c r="F75" s="24">
        <f t="shared" si="1"/>
        <v>0.973</v>
      </c>
      <c r="G75" s="6">
        <f t="shared" si="2"/>
        <v>17514</v>
      </c>
      <c r="H75" s="24">
        <v>860.0</v>
      </c>
      <c r="I75" s="24">
        <v>0.411</v>
      </c>
      <c r="J75" s="24">
        <v>486.0</v>
      </c>
      <c r="K75" s="24">
        <v>1215.0</v>
      </c>
      <c r="L75" s="1">
        <f t="shared" si="3"/>
        <v>729</v>
      </c>
      <c r="M75" s="1">
        <f t="shared" si="4"/>
        <v>374</v>
      </c>
      <c r="N75" s="1">
        <f t="shared" si="5"/>
        <v>0.5104252401</v>
      </c>
      <c r="O75" s="24">
        <v>0.411</v>
      </c>
      <c r="P75" s="25">
        <v>100.0</v>
      </c>
      <c r="U75" s="8"/>
      <c r="V75" s="24">
        <v>486.0</v>
      </c>
      <c r="W75" s="1">
        <f t="shared" si="6"/>
        <v>911.25</v>
      </c>
      <c r="X75" s="1">
        <f t="shared" si="7"/>
        <v>394.875</v>
      </c>
      <c r="Y75" s="1">
        <f t="shared" si="8"/>
        <v>-360.581625</v>
      </c>
      <c r="Z75" s="1">
        <f t="shared" si="9"/>
        <v>430.3685927</v>
      </c>
      <c r="AA75" s="1">
        <f t="shared" si="10"/>
        <v>486</v>
      </c>
      <c r="AB75" s="1">
        <f t="shared" si="11"/>
        <v>0.1</v>
      </c>
      <c r="AC75" s="1">
        <f t="shared" si="12"/>
        <v>0.77146</v>
      </c>
      <c r="AD75" s="1">
        <f t="shared" si="13"/>
        <v>374.92956</v>
      </c>
      <c r="AE75" s="8">
        <f t="shared" si="14"/>
        <v>262.450692</v>
      </c>
    </row>
    <row r="76" ht="15.75" customHeight="1">
      <c r="A76" s="23" t="s">
        <v>167</v>
      </c>
      <c r="B76" s="23" t="s">
        <v>164</v>
      </c>
      <c r="C76" s="23" t="s">
        <v>52</v>
      </c>
      <c r="D76" s="24">
        <v>2.0</v>
      </c>
      <c r="E76" s="24">
        <v>2400.0</v>
      </c>
      <c r="F76" s="24">
        <f t="shared" si="1"/>
        <v>0.973</v>
      </c>
      <c r="G76" s="6">
        <f t="shared" si="2"/>
        <v>28022.4</v>
      </c>
      <c r="H76" s="24">
        <v>729.0</v>
      </c>
      <c r="I76" s="24">
        <v>0.6822</v>
      </c>
      <c r="J76" s="24">
        <v>516.0</v>
      </c>
      <c r="K76" s="24">
        <v>1650.0</v>
      </c>
      <c r="L76" s="1">
        <f t="shared" si="3"/>
        <v>1134</v>
      </c>
      <c r="M76" s="1">
        <f t="shared" si="4"/>
        <v>213</v>
      </c>
      <c r="N76" s="1">
        <f t="shared" si="5"/>
        <v>0.2502645503</v>
      </c>
      <c r="O76" s="24">
        <v>0.6822</v>
      </c>
      <c r="P76" s="25">
        <v>100.0</v>
      </c>
      <c r="U76" s="8"/>
      <c r="V76" s="24">
        <v>516.0</v>
      </c>
      <c r="W76" s="1">
        <f t="shared" si="6"/>
        <v>1417.5</v>
      </c>
      <c r="X76" s="1">
        <f t="shared" si="7"/>
        <v>374.25</v>
      </c>
      <c r="Y76" s="1">
        <f t="shared" si="8"/>
        <v>-560.90475</v>
      </c>
      <c r="Z76" s="1">
        <f t="shared" si="9"/>
        <v>594.3045801</v>
      </c>
      <c r="AA76" s="1">
        <f t="shared" si="10"/>
        <v>594.3045801</v>
      </c>
      <c r="AB76" s="1">
        <f t="shared" si="11"/>
        <v>0.1552413264</v>
      </c>
      <c r="AC76" s="1">
        <f t="shared" si="12"/>
        <v>0.7277420143</v>
      </c>
      <c r="AD76" s="1">
        <f t="shared" si="13"/>
        <v>432.5004123</v>
      </c>
      <c r="AE76" s="8">
        <f t="shared" si="14"/>
        <v>302.7502886</v>
      </c>
    </row>
    <row r="77" ht="15.75" customHeight="1">
      <c r="A77" s="23" t="s">
        <v>168</v>
      </c>
      <c r="B77" s="23" t="s">
        <v>169</v>
      </c>
      <c r="C77" s="23" t="s">
        <v>43</v>
      </c>
      <c r="D77" s="24">
        <v>1.0</v>
      </c>
      <c r="E77" s="24">
        <v>1600.0</v>
      </c>
      <c r="F77" s="24">
        <f t="shared" si="1"/>
        <v>0.973</v>
      </c>
      <c r="G77" s="6">
        <f t="shared" si="2"/>
        <v>18681.6</v>
      </c>
      <c r="H77" s="24">
        <v>174.0</v>
      </c>
      <c r="I77" s="24">
        <v>0.8247</v>
      </c>
      <c r="J77" s="24">
        <v>160.0</v>
      </c>
      <c r="K77" s="24">
        <v>321.0</v>
      </c>
      <c r="L77" s="1">
        <f t="shared" si="3"/>
        <v>161</v>
      </c>
      <c r="M77" s="1">
        <f t="shared" si="4"/>
        <v>14</v>
      </c>
      <c r="N77" s="1">
        <f t="shared" si="5"/>
        <v>0.1695652174</v>
      </c>
      <c r="O77" s="24">
        <v>0.8247</v>
      </c>
      <c r="P77" s="25">
        <v>100.0</v>
      </c>
      <c r="U77" s="8"/>
      <c r="V77" s="24">
        <v>160.0</v>
      </c>
      <c r="W77" s="1">
        <f t="shared" si="6"/>
        <v>201.25</v>
      </c>
      <c r="X77" s="1">
        <f t="shared" si="7"/>
        <v>139.875</v>
      </c>
      <c r="Y77" s="1">
        <f t="shared" si="8"/>
        <v>-79.634625</v>
      </c>
      <c r="Z77" s="1">
        <f t="shared" si="9"/>
        <v>111.5400446</v>
      </c>
      <c r="AA77" s="1">
        <f t="shared" si="10"/>
        <v>160</v>
      </c>
      <c r="AB77" s="1">
        <f t="shared" si="11"/>
        <v>0.1</v>
      </c>
      <c r="AC77" s="1">
        <f t="shared" si="12"/>
        <v>0.77146</v>
      </c>
      <c r="AD77" s="1">
        <f t="shared" si="13"/>
        <v>123.4336</v>
      </c>
      <c r="AE77" s="8">
        <f t="shared" si="14"/>
        <v>86.40352</v>
      </c>
    </row>
    <row r="78" ht="15.75" customHeight="1">
      <c r="A78" s="23" t="s">
        <v>170</v>
      </c>
      <c r="B78" s="23" t="s">
        <v>169</v>
      </c>
      <c r="C78" s="23" t="s">
        <v>43</v>
      </c>
      <c r="D78" s="24">
        <v>2.0</v>
      </c>
      <c r="E78" s="24">
        <v>1900.0</v>
      </c>
      <c r="F78" s="24">
        <f t="shared" si="1"/>
        <v>0.973</v>
      </c>
      <c r="G78" s="6">
        <f t="shared" si="2"/>
        <v>22184.4</v>
      </c>
      <c r="H78" s="24">
        <v>308.0</v>
      </c>
      <c r="I78" s="24">
        <v>0.2164</v>
      </c>
      <c r="J78" s="24">
        <v>168.0</v>
      </c>
      <c r="K78" s="24">
        <v>364.0</v>
      </c>
      <c r="L78" s="1">
        <f t="shared" si="3"/>
        <v>196</v>
      </c>
      <c r="M78" s="1">
        <f t="shared" si="4"/>
        <v>140</v>
      </c>
      <c r="N78" s="1">
        <f t="shared" si="5"/>
        <v>0.6714285714</v>
      </c>
      <c r="O78" s="24">
        <v>0.2164</v>
      </c>
      <c r="P78" s="25">
        <v>100.0</v>
      </c>
      <c r="U78" s="8"/>
      <c r="V78" s="24">
        <v>168.0</v>
      </c>
      <c r="W78" s="1">
        <f t="shared" si="6"/>
        <v>245</v>
      </c>
      <c r="X78" s="1">
        <f t="shared" si="7"/>
        <v>143.5</v>
      </c>
      <c r="Y78" s="1">
        <f t="shared" si="8"/>
        <v>-96.9465</v>
      </c>
      <c r="Z78" s="1">
        <f t="shared" si="9"/>
        <v>127.4007195</v>
      </c>
      <c r="AA78" s="1">
        <f t="shared" si="10"/>
        <v>168</v>
      </c>
      <c r="AB78" s="1">
        <f t="shared" si="11"/>
        <v>0.1</v>
      </c>
      <c r="AC78" s="1">
        <f t="shared" si="12"/>
        <v>0.77146</v>
      </c>
      <c r="AD78" s="1">
        <f t="shared" si="13"/>
        <v>129.60528</v>
      </c>
      <c r="AE78" s="8">
        <f t="shared" si="14"/>
        <v>90.723696</v>
      </c>
    </row>
    <row r="79" ht="15.75" customHeight="1">
      <c r="A79" s="23" t="s">
        <v>171</v>
      </c>
      <c r="B79" s="23" t="s">
        <v>169</v>
      </c>
      <c r="C79" s="23" t="s">
        <v>52</v>
      </c>
      <c r="D79" s="24">
        <v>1.0</v>
      </c>
      <c r="E79" s="24">
        <v>1400.0</v>
      </c>
      <c r="F79" s="24">
        <f t="shared" si="1"/>
        <v>0.973</v>
      </c>
      <c r="G79" s="6">
        <f t="shared" si="2"/>
        <v>16346.4</v>
      </c>
      <c r="H79" s="24">
        <v>308.0</v>
      </c>
      <c r="I79" s="24">
        <v>0.6</v>
      </c>
      <c r="J79" s="24">
        <v>226.0</v>
      </c>
      <c r="K79" s="24">
        <v>368.0</v>
      </c>
      <c r="L79" s="1">
        <f t="shared" si="3"/>
        <v>142</v>
      </c>
      <c r="M79" s="1">
        <f t="shared" si="4"/>
        <v>82</v>
      </c>
      <c r="N79" s="1">
        <f t="shared" si="5"/>
        <v>0.561971831</v>
      </c>
      <c r="O79" s="24">
        <v>0.6</v>
      </c>
      <c r="P79" s="25">
        <v>100.0</v>
      </c>
      <c r="U79" s="8"/>
      <c r="V79" s="24">
        <v>226.0</v>
      </c>
      <c r="W79" s="1">
        <f t="shared" si="6"/>
        <v>177.5</v>
      </c>
      <c r="X79" s="1">
        <f t="shared" si="7"/>
        <v>208.25</v>
      </c>
      <c r="Y79" s="1">
        <f t="shared" si="8"/>
        <v>-70.23675</v>
      </c>
      <c r="Z79" s="1">
        <f t="shared" si="9"/>
        <v>124.9583206</v>
      </c>
      <c r="AA79" s="1">
        <f t="shared" si="10"/>
        <v>226</v>
      </c>
      <c r="AB79" s="1">
        <f t="shared" si="11"/>
        <v>0.1</v>
      </c>
      <c r="AC79" s="1">
        <f t="shared" si="12"/>
        <v>0.77146</v>
      </c>
      <c r="AD79" s="1">
        <f t="shared" si="13"/>
        <v>174.34996</v>
      </c>
      <c r="AE79" s="8">
        <f t="shared" si="14"/>
        <v>122.044972</v>
      </c>
    </row>
    <row r="80" ht="15.75" customHeight="1">
      <c r="A80" s="23" t="s">
        <v>172</v>
      </c>
      <c r="B80" s="23" t="s">
        <v>169</v>
      </c>
      <c r="C80" s="23" t="s">
        <v>52</v>
      </c>
      <c r="D80" s="24">
        <v>2.0</v>
      </c>
      <c r="E80" s="24">
        <v>2000.0</v>
      </c>
      <c r="F80" s="24">
        <f t="shared" si="1"/>
        <v>0.973</v>
      </c>
      <c r="G80" s="6">
        <f t="shared" si="2"/>
        <v>23352</v>
      </c>
      <c r="H80" s="24">
        <v>342.0</v>
      </c>
      <c r="I80" s="24">
        <v>0.3918</v>
      </c>
      <c r="J80" s="24">
        <v>285.0</v>
      </c>
      <c r="K80" s="24">
        <v>428.0</v>
      </c>
      <c r="L80" s="1">
        <f t="shared" si="3"/>
        <v>143</v>
      </c>
      <c r="M80" s="1">
        <f t="shared" si="4"/>
        <v>57</v>
      </c>
      <c r="N80" s="1">
        <f t="shared" si="5"/>
        <v>0.4188811189</v>
      </c>
      <c r="O80" s="24">
        <v>0.3918</v>
      </c>
      <c r="P80" s="25">
        <v>100.0</v>
      </c>
      <c r="U80" s="8"/>
      <c r="V80" s="24">
        <v>285.0</v>
      </c>
      <c r="W80" s="1">
        <f t="shared" si="6"/>
        <v>178.75</v>
      </c>
      <c r="X80" s="1">
        <f t="shared" si="7"/>
        <v>267.125</v>
      </c>
      <c r="Y80" s="1">
        <f t="shared" si="8"/>
        <v>-70.731375</v>
      </c>
      <c r="Z80" s="1">
        <f t="shared" si="9"/>
        <v>143.8161659</v>
      </c>
      <c r="AA80" s="1">
        <f t="shared" si="10"/>
        <v>285</v>
      </c>
      <c r="AB80" s="1">
        <f t="shared" si="11"/>
        <v>0.1</v>
      </c>
      <c r="AC80" s="1">
        <f t="shared" si="12"/>
        <v>0.77146</v>
      </c>
      <c r="AD80" s="1">
        <f t="shared" si="13"/>
        <v>219.8661</v>
      </c>
      <c r="AE80" s="8">
        <f t="shared" si="14"/>
        <v>153.90627</v>
      </c>
    </row>
    <row r="81" ht="15.75" customHeight="1">
      <c r="A81" s="23" t="s">
        <v>173</v>
      </c>
      <c r="B81" s="23" t="s">
        <v>174</v>
      </c>
      <c r="C81" s="23" t="s">
        <v>43</v>
      </c>
      <c r="D81" s="24">
        <v>1.0</v>
      </c>
      <c r="E81" s="24">
        <v>1000.0</v>
      </c>
      <c r="F81" s="24">
        <f t="shared" si="1"/>
        <v>0.973</v>
      </c>
      <c r="G81" s="6">
        <f t="shared" si="2"/>
        <v>11676</v>
      </c>
      <c r="H81" s="24">
        <v>229.0</v>
      </c>
      <c r="I81" s="24">
        <v>0.589</v>
      </c>
      <c r="J81" s="24">
        <v>91.0</v>
      </c>
      <c r="K81" s="24">
        <v>342.0</v>
      </c>
      <c r="L81" s="1">
        <f t="shared" si="3"/>
        <v>251</v>
      </c>
      <c r="M81" s="1">
        <f t="shared" si="4"/>
        <v>138</v>
      </c>
      <c r="N81" s="1">
        <f t="shared" si="5"/>
        <v>0.5398406375</v>
      </c>
      <c r="O81" s="24">
        <v>0.589</v>
      </c>
      <c r="P81" s="25">
        <v>100.0</v>
      </c>
      <c r="U81" s="8"/>
      <c r="V81" s="24">
        <v>91.0</v>
      </c>
      <c r="W81" s="1">
        <f t="shared" si="6"/>
        <v>313.75</v>
      </c>
      <c r="X81" s="1">
        <f t="shared" si="7"/>
        <v>59.625</v>
      </c>
      <c r="Y81" s="1">
        <f t="shared" si="8"/>
        <v>-124.150875</v>
      </c>
      <c r="Z81" s="1">
        <f t="shared" si="9"/>
        <v>124.2747192</v>
      </c>
      <c r="AA81" s="1">
        <f t="shared" si="10"/>
        <v>124.2747192</v>
      </c>
      <c r="AB81" s="1">
        <f t="shared" si="11"/>
        <v>0.2060548819</v>
      </c>
      <c r="AC81" s="1">
        <f t="shared" si="12"/>
        <v>0.6875281664</v>
      </c>
      <c r="AD81" s="1">
        <f t="shared" si="13"/>
        <v>85.44236983</v>
      </c>
      <c r="AE81" s="8">
        <f t="shared" si="14"/>
        <v>59.80965888</v>
      </c>
    </row>
    <row r="82" ht="15.75" customHeight="1">
      <c r="A82" s="23" t="s">
        <v>175</v>
      </c>
      <c r="B82" s="23" t="s">
        <v>176</v>
      </c>
      <c r="C82" s="23" t="s">
        <v>43</v>
      </c>
      <c r="D82" s="24">
        <v>2.0</v>
      </c>
      <c r="E82" s="24">
        <v>2500.0</v>
      </c>
      <c r="F82" s="24">
        <f t="shared" si="1"/>
        <v>0.973</v>
      </c>
      <c r="G82" s="6">
        <f t="shared" si="2"/>
        <v>29190</v>
      </c>
      <c r="H82" s="24">
        <v>392.0</v>
      </c>
      <c r="I82" s="24">
        <v>0.2932</v>
      </c>
      <c r="J82" s="24">
        <v>173.0</v>
      </c>
      <c r="K82" s="24">
        <v>581.0</v>
      </c>
      <c r="L82" s="1">
        <f t="shared" si="3"/>
        <v>408</v>
      </c>
      <c r="M82" s="1">
        <f t="shared" si="4"/>
        <v>219</v>
      </c>
      <c r="N82" s="1">
        <f t="shared" si="5"/>
        <v>0.5294117647</v>
      </c>
      <c r="O82" s="24">
        <v>0.2932</v>
      </c>
      <c r="P82" s="25">
        <v>100.0</v>
      </c>
      <c r="U82" s="8"/>
      <c r="V82" s="24">
        <v>173.0</v>
      </c>
      <c r="W82" s="1">
        <f t="shared" si="6"/>
        <v>510</v>
      </c>
      <c r="X82" s="1">
        <f t="shared" si="7"/>
        <v>122</v>
      </c>
      <c r="Y82" s="1">
        <f t="shared" si="8"/>
        <v>-201.807</v>
      </c>
      <c r="Z82" s="1">
        <f t="shared" si="9"/>
        <v>209.8621858</v>
      </c>
      <c r="AA82" s="1">
        <f t="shared" si="10"/>
        <v>209.8621858</v>
      </c>
      <c r="AB82" s="1">
        <f t="shared" si="11"/>
        <v>0.1722787956</v>
      </c>
      <c r="AC82" s="1">
        <f t="shared" si="12"/>
        <v>0.7142585612</v>
      </c>
      <c r="AD82" s="1">
        <f t="shared" si="13"/>
        <v>149.8958628</v>
      </c>
      <c r="AE82" s="8">
        <f t="shared" si="14"/>
        <v>104.927104</v>
      </c>
    </row>
    <row r="83" ht="15.75" customHeight="1">
      <c r="A83" s="23" t="s">
        <v>177</v>
      </c>
      <c r="B83" s="23" t="s">
        <v>174</v>
      </c>
      <c r="C83" s="23" t="s">
        <v>43</v>
      </c>
      <c r="D83" s="24">
        <v>2.0</v>
      </c>
      <c r="E83" s="24">
        <v>1400.0</v>
      </c>
      <c r="F83" s="24">
        <f t="shared" si="1"/>
        <v>0.973</v>
      </c>
      <c r="G83" s="6">
        <f t="shared" si="2"/>
        <v>16346.4</v>
      </c>
      <c r="H83" s="24">
        <v>322.0</v>
      </c>
      <c r="I83" s="24">
        <v>0.2712</v>
      </c>
      <c r="J83" s="24">
        <v>168.0</v>
      </c>
      <c r="K83" s="24">
        <v>392.0</v>
      </c>
      <c r="L83" s="1">
        <f t="shared" si="3"/>
        <v>224</v>
      </c>
      <c r="M83" s="1">
        <f t="shared" si="4"/>
        <v>154</v>
      </c>
      <c r="N83" s="1">
        <f t="shared" si="5"/>
        <v>0.65</v>
      </c>
      <c r="O83" s="24">
        <v>0.2712</v>
      </c>
      <c r="P83" s="25">
        <v>100.0</v>
      </c>
      <c r="U83" s="8"/>
      <c r="V83" s="24">
        <v>168.0</v>
      </c>
      <c r="W83" s="1">
        <f t="shared" si="6"/>
        <v>280</v>
      </c>
      <c r="X83" s="1">
        <f t="shared" si="7"/>
        <v>140</v>
      </c>
      <c r="Y83" s="1">
        <f t="shared" si="8"/>
        <v>-110.796</v>
      </c>
      <c r="Z83" s="1">
        <f t="shared" si="9"/>
        <v>138.0850548</v>
      </c>
      <c r="AA83" s="1">
        <f t="shared" si="10"/>
        <v>168</v>
      </c>
      <c r="AB83" s="1">
        <f t="shared" si="11"/>
        <v>0.1</v>
      </c>
      <c r="AC83" s="1">
        <f t="shared" si="12"/>
        <v>0.77146</v>
      </c>
      <c r="AD83" s="1">
        <f t="shared" si="13"/>
        <v>129.60528</v>
      </c>
      <c r="AE83" s="8">
        <f t="shared" si="14"/>
        <v>90.723696</v>
      </c>
    </row>
    <row r="84" ht="15.75" customHeight="1">
      <c r="A84" s="23" t="s">
        <v>178</v>
      </c>
      <c r="B84" s="23" t="s">
        <v>174</v>
      </c>
      <c r="C84" s="23" t="s">
        <v>52</v>
      </c>
      <c r="D84" s="24">
        <v>1.0</v>
      </c>
      <c r="E84" s="24">
        <v>1300.0</v>
      </c>
      <c r="F84" s="24">
        <f t="shared" si="1"/>
        <v>0.973</v>
      </c>
      <c r="G84" s="6">
        <f t="shared" si="2"/>
        <v>15178.8</v>
      </c>
      <c r="H84" s="24">
        <v>257.0</v>
      </c>
      <c r="I84" s="24">
        <v>0.5507</v>
      </c>
      <c r="J84" s="24">
        <v>155.0</v>
      </c>
      <c r="K84" s="24">
        <v>494.0</v>
      </c>
      <c r="L84" s="1">
        <f t="shared" si="3"/>
        <v>339</v>
      </c>
      <c r="M84" s="1">
        <f t="shared" si="4"/>
        <v>102</v>
      </c>
      <c r="N84" s="1">
        <f t="shared" si="5"/>
        <v>0.3407079646</v>
      </c>
      <c r="O84" s="24">
        <v>0.5507</v>
      </c>
      <c r="P84" s="25">
        <v>100.0</v>
      </c>
      <c r="U84" s="8"/>
      <c r="V84" s="24">
        <v>155.0</v>
      </c>
      <c r="W84" s="1">
        <f t="shared" si="6"/>
        <v>423.75</v>
      </c>
      <c r="X84" s="1">
        <f t="shared" si="7"/>
        <v>112.625</v>
      </c>
      <c r="Y84" s="1">
        <f t="shared" si="8"/>
        <v>-167.677875</v>
      </c>
      <c r="Z84" s="1">
        <f t="shared" si="9"/>
        <v>177.8961053</v>
      </c>
      <c r="AA84" s="1">
        <f t="shared" si="10"/>
        <v>177.8961053</v>
      </c>
      <c r="AB84" s="1">
        <f t="shared" si="11"/>
        <v>0.154032107</v>
      </c>
      <c r="AC84" s="1">
        <f t="shared" si="12"/>
        <v>0.7286989905</v>
      </c>
      <c r="AD84" s="1">
        <f t="shared" si="13"/>
        <v>129.6327124</v>
      </c>
      <c r="AE84" s="8">
        <f t="shared" si="14"/>
        <v>90.74289867</v>
      </c>
    </row>
    <row r="85" ht="15.75" customHeight="1">
      <c r="A85" s="23" t="s">
        <v>179</v>
      </c>
      <c r="B85" s="23" t="s">
        <v>174</v>
      </c>
      <c r="C85" s="23" t="s">
        <v>52</v>
      </c>
      <c r="D85" s="24">
        <v>2.0</v>
      </c>
      <c r="E85" s="24">
        <v>1800.0</v>
      </c>
      <c r="F85" s="24">
        <f t="shared" si="1"/>
        <v>0.973</v>
      </c>
      <c r="G85" s="6">
        <f t="shared" si="2"/>
        <v>21016.8</v>
      </c>
      <c r="H85" s="24">
        <v>286.0</v>
      </c>
      <c r="I85" s="24">
        <v>0.4521</v>
      </c>
      <c r="J85" s="24">
        <v>151.0</v>
      </c>
      <c r="K85" s="24">
        <v>391.0</v>
      </c>
      <c r="L85" s="1">
        <f t="shared" si="3"/>
        <v>240</v>
      </c>
      <c r="M85" s="1">
        <f t="shared" si="4"/>
        <v>135</v>
      </c>
      <c r="N85" s="1">
        <f t="shared" si="5"/>
        <v>0.55</v>
      </c>
      <c r="O85" s="24">
        <v>0.4521</v>
      </c>
      <c r="P85" s="25">
        <v>100.0</v>
      </c>
      <c r="U85" s="8"/>
      <c r="V85" s="24">
        <v>151.0</v>
      </c>
      <c r="W85" s="1">
        <f t="shared" si="6"/>
        <v>300</v>
      </c>
      <c r="X85" s="1">
        <f t="shared" si="7"/>
        <v>121</v>
      </c>
      <c r="Y85" s="1">
        <f t="shared" si="8"/>
        <v>-118.71</v>
      </c>
      <c r="Z85" s="1">
        <f t="shared" si="9"/>
        <v>138.8667206</v>
      </c>
      <c r="AA85" s="1">
        <f t="shared" si="10"/>
        <v>151</v>
      </c>
      <c r="AB85" s="1">
        <f t="shared" si="11"/>
        <v>0.1</v>
      </c>
      <c r="AC85" s="1">
        <f t="shared" si="12"/>
        <v>0.77146</v>
      </c>
      <c r="AD85" s="1">
        <f t="shared" si="13"/>
        <v>116.49046</v>
      </c>
      <c r="AE85" s="8">
        <f t="shared" si="14"/>
        <v>81.543322</v>
      </c>
    </row>
    <row r="86" ht="15.75" customHeight="1">
      <c r="A86" s="23" t="s">
        <v>180</v>
      </c>
      <c r="B86" s="23" t="s">
        <v>181</v>
      </c>
      <c r="C86" s="23" t="s">
        <v>43</v>
      </c>
      <c r="D86" s="24">
        <v>1.0</v>
      </c>
      <c r="E86" s="24">
        <v>700.0</v>
      </c>
      <c r="F86" s="24">
        <f t="shared" si="1"/>
        <v>0.973</v>
      </c>
      <c r="G86" s="6">
        <f t="shared" si="2"/>
        <v>8173.2</v>
      </c>
      <c r="H86" s="24">
        <v>180.0</v>
      </c>
      <c r="I86" s="24">
        <v>0.5178</v>
      </c>
      <c r="J86" s="24">
        <v>99.0</v>
      </c>
      <c r="K86" s="24">
        <v>265.0</v>
      </c>
      <c r="L86" s="1">
        <f t="shared" si="3"/>
        <v>166</v>
      </c>
      <c r="M86" s="1">
        <f t="shared" si="4"/>
        <v>81</v>
      </c>
      <c r="N86" s="1">
        <f t="shared" si="5"/>
        <v>0.4903614458</v>
      </c>
      <c r="O86" s="24">
        <v>0.5178</v>
      </c>
      <c r="P86" s="25">
        <v>100.0</v>
      </c>
      <c r="U86" s="8"/>
      <c r="V86" s="24">
        <v>99.0</v>
      </c>
      <c r="W86" s="1">
        <f t="shared" si="6"/>
        <v>207.5</v>
      </c>
      <c r="X86" s="1">
        <f t="shared" si="7"/>
        <v>78.25</v>
      </c>
      <c r="Y86" s="1">
        <f t="shared" si="8"/>
        <v>-82.10775</v>
      </c>
      <c r="Z86" s="1">
        <f t="shared" si="9"/>
        <v>94.34538584</v>
      </c>
      <c r="AA86" s="1">
        <f t="shared" si="10"/>
        <v>99</v>
      </c>
      <c r="AB86" s="1">
        <f t="shared" si="11"/>
        <v>0.1</v>
      </c>
      <c r="AC86" s="1">
        <f t="shared" si="12"/>
        <v>0.77146</v>
      </c>
      <c r="AD86" s="1">
        <f t="shared" si="13"/>
        <v>76.37454</v>
      </c>
      <c r="AE86" s="8">
        <f t="shared" si="14"/>
        <v>53.462178</v>
      </c>
    </row>
    <row r="87" ht="15.75" customHeight="1">
      <c r="A87" s="23" t="s">
        <v>182</v>
      </c>
      <c r="B87" s="23" t="s">
        <v>181</v>
      </c>
      <c r="C87" s="23" t="s">
        <v>43</v>
      </c>
      <c r="D87" s="24">
        <v>2.0</v>
      </c>
      <c r="E87" s="24">
        <v>900.0</v>
      </c>
      <c r="F87" s="24">
        <f t="shared" si="1"/>
        <v>0.973</v>
      </c>
      <c r="G87" s="6">
        <f t="shared" si="2"/>
        <v>10508.4</v>
      </c>
      <c r="H87" s="24">
        <v>230.0</v>
      </c>
      <c r="I87" s="24">
        <v>0.5205</v>
      </c>
      <c r="J87" s="24">
        <v>154.0</v>
      </c>
      <c r="K87" s="24">
        <v>286.0</v>
      </c>
      <c r="L87" s="1">
        <f t="shared" si="3"/>
        <v>132</v>
      </c>
      <c r="M87" s="1">
        <f t="shared" si="4"/>
        <v>76</v>
      </c>
      <c r="N87" s="1">
        <f t="shared" si="5"/>
        <v>0.5606060606</v>
      </c>
      <c r="O87" s="24">
        <v>0.5205</v>
      </c>
      <c r="P87" s="25">
        <v>100.0</v>
      </c>
      <c r="U87" s="8"/>
      <c r="V87" s="24">
        <v>154.0</v>
      </c>
      <c r="W87" s="1">
        <f t="shared" si="6"/>
        <v>165</v>
      </c>
      <c r="X87" s="1">
        <f t="shared" si="7"/>
        <v>137.5</v>
      </c>
      <c r="Y87" s="1">
        <f t="shared" si="8"/>
        <v>-65.2905</v>
      </c>
      <c r="Z87" s="1">
        <f t="shared" si="9"/>
        <v>98.59518405</v>
      </c>
      <c r="AA87" s="1">
        <f t="shared" si="10"/>
        <v>154</v>
      </c>
      <c r="AB87" s="1">
        <f t="shared" si="11"/>
        <v>0.1</v>
      </c>
      <c r="AC87" s="1">
        <f t="shared" si="12"/>
        <v>0.77146</v>
      </c>
      <c r="AD87" s="1">
        <f t="shared" si="13"/>
        <v>118.80484</v>
      </c>
      <c r="AE87" s="8">
        <f t="shared" si="14"/>
        <v>83.163388</v>
      </c>
    </row>
    <row r="88" ht="15.75" customHeight="1">
      <c r="A88" s="23" t="s">
        <v>183</v>
      </c>
      <c r="B88" s="23" t="s">
        <v>181</v>
      </c>
      <c r="C88" s="23" t="s">
        <v>52</v>
      </c>
      <c r="D88" s="24">
        <v>1.0</v>
      </c>
      <c r="E88" s="24">
        <v>1000.0</v>
      </c>
      <c r="F88" s="24">
        <f t="shared" si="1"/>
        <v>0.973</v>
      </c>
      <c r="G88" s="6">
        <f t="shared" si="2"/>
        <v>11676</v>
      </c>
      <c r="H88" s="24">
        <v>221.0</v>
      </c>
      <c r="I88" s="24">
        <v>0.6301</v>
      </c>
      <c r="J88" s="24">
        <v>190.0</v>
      </c>
      <c r="K88" s="24">
        <v>462.0</v>
      </c>
      <c r="L88" s="1">
        <f t="shared" si="3"/>
        <v>272</v>
      </c>
      <c r="M88" s="1">
        <f t="shared" si="4"/>
        <v>31</v>
      </c>
      <c r="N88" s="1">
        <f t="shared" si="5"/>
        <v>0.1911764706</v>
      </c>
      <c r="O88" s="24">
        <v>0.6301</v>
      </c>
      <c r="P88" s="25">
        <v>100.0</v>
      </c>
      <c r="U88" s="8"/>
      <c r="V88" s="24">
        <v>190.0</v>
      </c>
      <c r="W88" s="1">
        <f t="shared" si="6"/>
        <v>340</v>
      </c>
      <c r="X88" s="1">
        <f t="shared" si="7"/>
        <v>156</v>
      </c>
      <c r="Y88" s="1">
        <f t="shared" si="8"/>
        <v>-134.538</v>
      </c>
      <c r="Z88" s="1">
        <f t="shared" si="9"/>
        <v>163.2905117</v>
      </c>
      <c r="AA88" s="1">
        <f t="shared" si="10"/>
        <v>190</v>
      </c>
      <c r="AB88" s="1">
        <f t="shared" si="11"/>
        <v>0.1</v>
      </c>
      <c r="AC88" s="1">
        <f t="shared" si="12"/>
        <v>0.77146</v>
      </c>
      <c r="AD88" s="1">
        <f t="shared" si="13"/>
        <v>146.5774</v>
      </c>
      <c r="AE88" s="8">
        <f t="shared" si="14"/>
        <v>102.60418</v>
      </c>
    </row>
    <row r="89" ht="15.75" customHeight="1">
      <c r="A89" s="23" t="s">
        <v>184</v>
      </c>
      <c r="B89" s="23" t="s">
        <v>181</v>
      </c>
      <c r="C89" s="23" t="s">
        <v>52</v>
      </c>
      <c r="D89" s="24">
        <v>2.0</v>
      </c>
      <c r="E89" s="24">
        <v>1200.0</v>
      </c>
      <c r="F89" s="24">
        <f t="shared" si="1"/>
        <v>0.973</v>
      </c>
      <c r="G89" s="6">
        <f t="shared" si="2"/>
        <v>14011.2</v>
      </c>
      <c r="H89" s="24">
        <v>316.0</v>
      </c>
      <c r="I89" s="24">
        <v>0.3699</v>
      </c>
      <c r="J89" s="24">
        <v>205.0</v>
      </c>
      <c r="K89" s="24">
        <v>411.0</v>
      </c>
      <c r="L89" s="1">
        <f t="shared" si="3"/>
        <v>206</v>
      </c>
      <c r="M89" s="1">
        <f t="shared" si="4"/>
        <v>111</v>
      </c>
      <c r="N89" s="1">
        <f t="shared" si="5"/>
        <v>0.5310679612</v>
      </c>
      <c r="O89" s="24">
        <v>0.3699</v>
      </c>
      <c r="P89" s="25">
        <v>100.0</v>
      </c>
      <c r="U89" s="8"/>
      <c r="V89" s="24">
        <v>205.0</v>
      </c>
      <c r="W89" s="1">
        <f t="shared" si="6"/>
        <v>257.5</v>
      </c>
      <c r="X89" s="1">
        <f t="shared" si="7"/>
        <v>179.25</v>
      </c>
      <c r="Y89" s="1">
        <f t="shared" si="8"/>
        <v>-101.89275</v>
      </c>
      <c r="Z89" s="1">
        <f t="shared" si="9"/>
        <v>142.8033618</v>
      </c>
      <c r="AA89" s="1">
        <f t="shared" si="10"/>
        <v>205</v>
      </c>
      <c r="AB89" s="1">
        <f t="shared" si="11"/>
        <v>0.1</v>
      </c>
      <c r="AC89" s="1">
        <f t="shared" si="12"/>
        <v>0.77146</v>
      </c>
      <c r="AD89" s="1">
        <f t="shared" si="13"/>
        <v>158.1493</v>
      </c>
      <c r="AE89" s="8">
        <f t="shared" si="14"/>
        <v>110.70451</v>
      </c>
    </row>
    <row r="90" ht="15.75" customHeight="1">
      <c r="A90" s="23" t="s">
        <v>185</v>
      </c>
      <c r="B90" s="23" t="s">
        <v>186</v>
      </c>
      <c r="C90" s="23" t="s">
        <v>43</v>
      </c>
      <c r="D90" s="24">
        <v>1.0</v>
      </c>
      <c r="E90" s="24">
        <v>700.0</v>
      </c>
      <c r="F90" s="24">
        <f t="shared" si="1"/>
        <v>0.973</v>
      </c>
      <c r="G90" s="6">
        <f t="shared" si="2"/>
        <v>8173.2</v>
      </c>
      <c r="H90" s="24">
        <v>245.0</v>
      </c>
      <c r="I90" s="24">
        <v>0.5699</v>
      </c>
      <c r="J90" s="24">
        <v>192.0</v>
      </c>
      <c r="K90" s="24">
        <v>313.0</v>
      </c>
      <c r="L90" s="1">
        <f t="shared" si="3"/>
        <v>121</v>
      </c>
      <c r="M90" s="1">
        <f t="shared" si="4"/>
        <v>53</v>
      </c>
      <c r="N90" s="1">
        <f t="shared" si="5"/>
        <v>0.4504132231</v>
      </c>
      <c r="O90" s="24">
        <v>0.5699</v>
      </c>
      <c r="P90" s="25">
        <v>100.0</v>
      </c>
      <c r="U90" s="8"/>
      <c r="V90" s="24">
        <v>192.0</v>
      </c>
      <c r="W90" s="1">
        <f t="shared" si="6"/>
        <v>151.25</v>
      </c>
      <c r="X90" s="1">
        <f t="shared" si="7"/>
        <v>176.875</v>
      </c>
      <c r="Y90" s="1">
        <f t="shared" si="8"/>
        <v>-59.849625</v>
      </c>
      <c r="Z90" s="1">
        <f t="shared" si="9"/>
        <v>106.2977319</v>
      </c>
      <c r="AA90" s="1">
        <f t="shared" si="10"/>
        <v>192</v>
      </c>
      <c r="AB90" s="1">
        <f t="shared" si="11"/>
        <v>0.1</v>
      </c>
      <c r="AC90" s="1">
        <f t="shared" si="12"/>
        <v>0.77146</v>
      </c>
      <c r="AD90" s="1">
        <f t="shared" si="13"/>
        <v>148.12032</v>
      </c>
      <c r="AE90" s="8">
        <f t="shared" si="14"/>
        <v>103.684224</v>
      </c>
    </row>
    <row r="91" ht="15.75" customHeight="1">
      <c r="A91" s="23" t="s">
        <v>187</v>
      </c>
      <c r="B91" s="23" t="s">
        <v>186</v>
      </c>
      <c r="C91" s="23" t="s">
        <v>43</v>
      </c>
      <c r="D91" s="24">
        <v>2.0</v>
      </c>
      <c r="E91" s="24">
        <v>1000.0</v>
      </c>
      <c r="F91" s="24">
        <f t="shared" si="1"/>
        <v>0.973</v>
      </c>
      <c r="G91" s="6">
        <f t="shared" si="2"/>
        <v>11676</v>
      </c>
      <c r="H91" s="24">
        <v>266.0</v>
      </c>
      <c r="I91" s="24">
        <v>0.4192</v>
      </c>
      <c r="J91" s="24">
        <v>192.0</v>
      </c>
      <c r="K91" s="24">
        <v>357.0</v>
      </c>
      <c r="L91" s="1">
        <f t="shared" si="3"/>
        <v>165</v>
      </c>
      <c r="M91" s="1">
        <f t="shared" si="4"/>
        <v>74</v>
      </c>
      <c r="N91" s="1">
        <f t="shared" si="5"/>
        <v>0.4587878788</v>
      </c>
      <c r="O91" s="24">
        <v>0.4192</v>
      </c>
      <c r="P91" s="25">
        <v>100.0</v>
      </c>
      <c r="U91" s="8"/>
      <c r="V91" s="24">
        <v>192.0</v>
      </c>
      <c r="W91" s="1">
        <f t="shared" si="6"/>
        <v>206.25</v>
      </c>
      <c r="X91" s="1">
        <f t="shared" si="7"/>
        <v>171.375</v>
      </c>
      <c r="Y91" s="1">
        <f t="shared" si="8"/>
        <v>-81.613125</v>
      </c>
      <c r="Z91" s="1">
        <f t="shared" si="9"/>
        <v>123.0874016</v>
      </c>
      <c r="AA91" s="1">
        <f t="shared" si="10"/>
        <v>192</v>
      </c>
      <c r="AB91" s="1">
        <f t="shared" si="11"/>
        <v>0.1</v>
      </c>
      <c r="AC91" s="1">
        <f t="shared" si="12"/>
        <v>0.77146</v>
      </c>
      <c r="AD91" s="1">
        <f t="shared" si="13"/>
        <v>148.12032</v>
      </c>
      <c r="AE91" s="8">
        <f t="shared" si="14"/>
        <v>103.684224</v>
      </c>
    </row>
    <row r="92" ht="15.75" customHeight="1">
      <c r="A92" s="23" t="s">
        <v>188</v>
      </c>
      <c r="B92" s="23" t="s">
        <v>186</v>
      </c>
      <c r="C92" s="23" t="s">
        <v>52</v>
      </c>
      <c r="D92" s="24">
        <v>1.0</v>
      </c>
      <c r="E92" s="24">
        <v>800.0</v>
      </c>
      <c r="F92" s="24">
        <f t="shared" si="1"/>
        <v>0.973</v>
      </c>
      <c r="G92" s="6">
        <f t="shared" si="2"/>
        <v>9340.8</v>
      </c>
      <c r="H92" s="24">
        <v>325.0</v>
      </c>
      <c r="I92" s="24">
        <v>0.4548</v>
      </c>
      <c r="J92" s="24">
        <v>186.0</v>
      </c>
      <c r="K92" s="24">
        <v>465.0</v>
      </c>
      <c r="L92" s="1">
        <f t="shared" si="3"/>
        <v>279</v>
      </c>
      <c r="M92" s="1">
        <f t="shared" si="4"/>
        <v>139</v>
      </c>
      <c r="N92" s="1">
        <f t="shared" si="5"/>
        <v>0.4985663082</v>
      </c>
      <c r="O92" s="24">
        <v>0.4548</v>
      </c>
      <c r="P92" s="25">
        <v>100.0</v>
      </c>
      <c r="U92" s="8"/>
      <c r="V92" s="24">
        <v>186.0</v>
      </c>
      <c r="W92" s="1">
        <f t="shared" si="6"/>
        <v>348.75</v>
      </c>
      <c r="X92" s="1">
        <f t="shared" si="7"/>
        <v>151.125</v>
      </c>
      <c r="Y92" s="1">
        <f t="shared" si="8"/>
        <v>-138.000375</v>
      </c>
      <c r="Z92" s="1">
        <f t="shared" si="9"/>
        <v>164.7089676</v>
      </c>
      <c r="AA92" s="1">
        <f t="shared" si="10"/>
        <v>186</v>
      </c>
      <c r="AB92" s="1">
        <f t="shared" si="11"/>
        <v>0.1</v>
      </c>
      <c r="AC92" s="1">
        <f t="shared" si="12"/>
        <v>0.77146</v>
      </c>
      <c r="AD92" s="1">
        <f t="shared" si="13"/>
        <v>143.49156</v>
      </c>
      <c r="AE92" s="8">
        <f t="shared" si="14"/>
        <v>100.444092</v>
      </c>
    </row>
    <row r="93" ht="15.75" customHeight="1">
      <c r="A93" s="23" t="s">
        <v>189</v>
      </c>
      <c r="B93" s="23" t="s">
        <v>176</v>
      </c>
      <c r="C93" s="23" t="s">
        <v>52</v>
      </c>
      <c r="D93" s="24">
        <v>1.0</v>
      </c>
      <c r="E93" s="24">
        <v>2500.0</v>
      </c>
      <c r="F93" s="24">
        <f t="shared" si="1"/>
        <v>0.973</v>
      </c>
      <c r="G93" s="6">
        <f t="shared" si="2"/>
        <v>29190</v>
      </c>
      <c r="H93" s="24">
        <v>393.0</v>
      </c>
      <c r="I93" s="24">
        <v>0.6219</v>
      </c>
      <c r="J93" s="24">
        <v>189.0</v>
      </c>
      <c r="K93" s="24">
        <v>588.0</v>
      </c>
      <c r="L93" s="1">
        <f t="shared" si="3"/>
        <v>399</v>
      </c>
      <c r="M93" s="1">
        <f t="shared" si="4"/>
        <v>204</v>
      </c>
      <c r="N93" s="1">
        <f t="shared" si="5"/>
        <v>0.5090225564</v>
      </c>
      <c r="O93" s="24">
        <v>0.6219</v>
      </c>
      <c r="P93" s="25">
        <v>100.0</v>
      </c>
      <c r="U93" s="8"/>
      <c r="V93" s="24">
        <v>189.0</v>
      </c>
      <c r="W93" s="1">
        <f t="shared" si="6"/>
        <v>498.75</v>
      </c>
      <c r="X93" s="1">
        <f t="shared" si="7"/>
        <v>139.125</v>
      </c>
      <c r="Y93" s="1">
        <f t="shared" si="8"/>
        <v>-197.355375</v>
      </c>
      <c r="Z93" s="1">
        <f t="shared" si="9"/>
        <v>211.4384468</v>
      </c>
      <c r="AA93" s="1">
        <f t="shared" si="10"/>
        <v>211.4384468</v>
      </c>
      <c r="AB93" s="1">
        <f t="shared" si="11"/>
        <v>0.1449893671</v>
      </c>
      <c r="AC93" s="1">
        <f t="shared" si="12"/>
        <v>0.7358554149</v>
      </c>
      <c r="AD93" s="1">
        <f t="shared" si="13"/>
        <v>155.588126</v>
      </c>
      <c r="AE93" s="8">
        <f t="shared" si="14"/>
        <v>108.9116882</v>
      </c>
    </row>
    <row r="94" ht="15.75" customHeight="1">
      <c r="A94" s="23" t="s">
        <v>190</v>
      </c>
      <c r="B94" s="23" t="s">
        <v>186</v>
      </c>
      <c r="C94" s="23" t="s">
        <v>52</v>
      </c>
      <c r="D94" s="24">
        <v>2.0</v>
      </c>
      <c r="E94" s="24">
        <v>900.0</v>
      </c>
      <c r="F94" s="24">
        <f t="shared" si="1"/>
        <v>0.973</v>
      </c>
      <c r="G94" s="6">
        <f t="shared" si="2"/>
        <v>10508.4</v>
      </c>
      <c r="H94" s="24">
        <v>256.0</v>
      </c>
      <c r="I94" s="24">
        <v>0.7096</v>
      </c>
      <c r="J94" s="24">
        <v>209.0</v>
      </c>
      <c r="K94" s="24">
        <v>358.0</v>
      </c>
      <c r="L94" s="1">
        <f t="shared" si="3"/>
        <v>149</v>
      </c>
      <c r="M94" s="1">
        <f t="shared" si="4"/>
        <v>47</v>
      </c>
      <c r="N94" s="1">
        <f t="shared" si="5"/>
        <v>0.3523489933</v>
      </c>
      <c r="O94" s="24">
        <v>0.7096</v>
      </c>
      <c r="P94" s="25">
        <v>100.0</v>
      </c>
      <c r="U94" s="8"/>
      <c r="V94" s="24">
        <v>209.0</v>
      </c>
      <c r="W94" s="1">
        <f t="shared" si="6"/>
        <v>186.25</v>
      </c>
      <c r="X94" s="1">
        <f t="shared" si="7"/>
        <v>190.375</v>
      </c>
      <c r="Y94" s="1">
        <f t="shared" si="8"/>
        <v>-73.699125</v>
      </c>
      <c r="Z94" s="1">
        <f t="shared" si="9"/>
        <v>122.3057358</v>
      </c>
      <c r="AA94" s="1">
        <f t="shared" si="10"/>
        <v>209</v>
      </c>
      <c r="AB94" s="1">
        <f t="shared" si="11"/>
        <v>0.1</v>
      </c>
      <c r="AC94" s="1">
        <f t="shared" si="12"/>
        <v>0.77146</v>
      </c>
      <c r="AD94" s="1">
        <f t="shared" si="13"/>
        <v>161.23514</v>
      </c>
      <c r="AE94" s="8">
        <f t="shared" si="14"/>
        <v>112.864598</v>
      </c>
    </row>
    <row r="95" ht="15.75" customHeight="1">
      <c r="A95" s="23" t="s">
        <v>191</v>
      </c>
      <c r="B95" s="23" t="s">
        <v>192</v>
      </c>
      <c r="C95" s="23" t="s">
        <v>43</v>
      </c>
      <c r="D95" s="24">
        <v>1.0</v>
      </c>
      <c r="E95" s="24">
        <v>700.0</v>
      </c>
      <c r="F95" s="24">
        <f t="shared" si="1"/>
        <v>0.973</v>
      </c>
      <c r="G95" s="6">
        <f t="shared" si="2"/>
        <v>8173.2</v>
      </c>
      <c r="H95" s="24">
        <v>184.0</v>
      </c>
      <c r="I95" s="24">
        <v>0.3096</v>
      </c>
      <c r="J95" s="24">
        <v>42.0</v>
      </c>
      <c r="K95" s="24">
        <v>252.0</v>
      </c>
      <c r="L95" s="1">
        <f t="shared" si="3"/>
        <v>210</v>
      </c>
      <c r="M95" s="1">
        <f t="shared" si="4"/>
        <v>142</v>
      </c>
      <c r="N95" s="1">
        <f t="shared" si="5"/>
        <v>0.640952381</v>
      </c>
      <c r="O95" s="24">
        <v>0.3096</v>
      </c>
      <c r="P95" s="25">
        <v>100.0</v>
      </c>
      <c r="U95" s="8"/>
      <c r="V95" s="24">
        <v>42.0</v>
      </c>
      <c r="W95" s="1">
        <f t="shared" si="6"/>
        <v>262.5</v>
      </c>
      <c r="X95" s="1">
        <f t="shared" si="7"/>
        <v>15.75</v>
      </c>
      <c r="Y95" s="1">
        <f t="shared" si="8"/>
        <v>-103.87125</v>
      </c>
      <c r="Z95" s="1">
        <f t="shared" si="9"/>
        <v>93.28510769</v>
      </c>
      <c r="AA95" s="1">
        <f t="shared" si="10"/>
        <v>93.28510769</v>
      </c>
      <c r="AB95" s="1">
        <f t="shared" si="11"/>
        <v>0.2953718388</v>
      </c>
      <c r="AC95" s="1">
        <f t="shared" si="12"/>
        <v>0.6168427268</v>
      </c>
      <c r="AD95" s="1">
        <f t="shared" si="13"/>
        <v>57.54224019</v>
      </c>
      <c r="AE95" s="8">
        <f t="shared" si="14"/>
        <v>40.27956813</v>
      </c>
    </row>
    <row r="96" ht="15.75" customHeight="1">
      <c r="A96" s="23" t="s">
        <v>193</v>
      </c>
      <c r="B96" s="23" t="s">
        <v>192</v>
      </c>
      <c r="C96" s="23" t="s">
        <v>43</v>
      </c>
      <c r="D96" s="24">
        <v>2.0</v>
      </c>
      <c r="E96" s="24">
        <v>1000.0</v>
      </c>
      <c r="F96" s="24">
        <f t="shared" si="1"/>
        <v>0.973</v>
      </c>
      <c r="G96" s="6">
        <f t="shared" si="2"/>
        <v>11676</v>
      </c>
      <c r="H96" s="24">
        <v>427.0</v>
      </c>
      <c r="I96" s="24">
        <v>0.2411</v>
      </c>
      <c r="J96" s="24">
        <v>94.0</v>
      </c>
      <c r="K96" s="24">
        <v>531.0</v>
      </c>
      <c r="L96" s="1">
        <f t="shared" si="3"/>
        <v>437</v>
      </c>
      <c r="M96" s="1">
        <f t="shared" si="4"/>
        <v>333</v>
      </c>
      <c r="N96" s="1">
        <f t="shared" si="5"/>
        <v>0.709610984</v>
      </c>
      <c r="O96" s="24">
        <v>0.2411</v>
      </c>
      <c r="P96" s="25">
        <v>100.0</v>
      </c>
      <c r="U96" s="8"/>
      <c r="V96" s="24">
        <v>94.0</v>
      </c>
      <c r="W96" s="1">
        <f t="shared" si="6"/>
        <v>546.25</v>
      </c>
      <c r="X96" s="1">
        <f t="shared" si="7"/>
        <v>39.375</v>
      </c>
      <c r="Y96" s="1">
        <f t="shared" si="8"/>
        <v>-216.151125</v>
      </c>
      <c r="Z96" s="1">
        <f t="shared" si="9"/>
        <v>196.188703</v>
      </c>
      <c r="AA96" s="1">
        <f t="shared" si="10"/>
        <v>196.188703</v>
      </c>
      <c r="AB96" s="1">
        <f t="shared" si="11"/>
        <v>0.2870731405</v>
      </c>
      <c r="AC96" s="1">
        <f t="shared" si="12"/>
        <v>0.6234103166</v>
      </c>
      <c r="AD96" s="1">
        <f t="shared" si="13"/>
        <v>122.3060615</v>
      </c>
      <c r="AE96" s="8">
        <f t="shared" si="14"/>
        <v>85.61424302</v>
      </c>
    </row>
    <row r="97" ht="15.75" customHeight="1">
      <c r="A97" s="23" t="s">
        <v>194</v>
      </c>
      <c r="B97" s="23" t="s">
        <v>192</v>
      </c>
      <c r="C97" s="23" t="s">
        <v>52</v>
      </c>
      <c r="D97" s="24">
        <v>1.0</v>
      </c>
      <c r="E97" s="24">
        <v>900.0</v>
      </c>
      <c r="F97" s="24">
        <f t="shared" si="1"/>
        <v>0.973</v>
      </c>
      <c r="G97" s="6">
        <f t="shared" si="2"/>
        <v>10508.4</v>
      </c>
      <c r="H97" s="24">
        <v>418.0</v>
      </c>
      <c r="I97" s="24">
        <v>0.0466</v>
      </c>
      <c r="J97" s="24">
        <v>86.0</v>
      </c>
      <c r="K97" s="24">
        <v>488.0</v>
      </c>
      <c r="L97" s="1">
        <f t="shared" si="3"/>
        <v>402</v>
      </c>
      <c r="M97" s="1">
        <f t="shared" si="4"/>
        <v>332</v>
      </c>
      <c r="N97" s="1">
        <f t="shared" si="5"/>
        <v>0.7606965174</v>
      </c>
      <c r="O97" s="24">
        <v>0.0466</v>
      </c>
      <c r="P97" s="25">
        <v>100.0</v>
      </c>
      <c r="U97" s="8"/>
      <c r="V97" s="24">
        <v>86.0</v>
      </c>
      <c r="W97" s="1">
        <f t="shared" si="6"/>
        <v>502.5</v>
      </c>
      <c r="X97" s="1">
        <f t="shared" si="7"/>
        <v>35.75</v>
      </c>
      <c r="Y97" s="1">
        <f t="shared" si="8"/>
        <v>-198.83925</v>
      </c>
      <c r="Z97" s="1">
        <f t="shared" si="9"/>
        <v>180.3280281</v>
      </c>
      <c r="AA97" s="1">
        <f t="shared" si="10"/>
        <v>180.3280281</v>
      </c>
      <c r="AB97" s="1">
        <f t="shared" si="11"/>
        <v>0.2877174688</v>
      </c>
      <c r="AC97" s="1">
        <f t="shared" si="12"/>
        <v>0.6229003952</v>
      </c>
      <c r="AD97" s="1">
        <f t="shared" si="13"/>
        <v>112.3264</v>
      </c>
      <c r="AE97" s="8">
        <f t="shared" si="14"/>
        <v>78.62847997</v>
      </c>
    </row>
    <row r="98" ht="15.75" customHeight="1">
      <c r="A98" s="23" t="s">
        <v>195</v>
      </c>
      <c r="B98" s="23" t="s">
        <v>192</v>
      </c>
      <c r="C98" s="23" t="s">
        <v>52</v>
      </c>
      <c r="D98" s="24">
        <v>2.0</v>
      </c>
      <c r="E98" s="24">
        <v>1200.0</v>
      </c>
      <c r="F98" s="24">
        <f t="shared" si="1"/>
        <v>0.973</v>
      </c>
      <c r="G98" s="6">
        <f t="shared" si="2"/>
        <v>14011.2</v>
      </c>
      <c r="H98" s="24">
        <v>219.0</v>
      </c>
      <c r="I98" s="24">
        <v>0.6356</v>
      </c>
      <c r="J98" s="24">
        <v>83.0</v>
      </c>
      <c r="K98" s="24">
        <v>556.0</v>
      </c>
      <c r="L98" s="1">
        <f t="shared" si="3"/>
        <v>473</v>
      </c>
      <c r="M98" s="1">
        <f t="shared" si="4"/>
        <v>136</v>
      </c>
      <c r="N98" s="1">
        <f t="shared" si="5"/>
        <v>0.3300211416</v>
      </c>
      <c r="O98" s="24">
        <v>0.6356</v>
      </c>
      <c r="P98" s="25">
        <v>100.0</v>
      </c>
      <c r="U98" s="8"/>
      <c r="V98" s="24">
        <v>83.0</v>
      </c>
      <c r="W98" s="1">
        <f t="shared" si="6"/>
        <v>591.25</v>
      </c>
      <c r="X98" s="1">
        <f t="shared" si="7"/>
        <v>23.875</v>
      </c>
      <c r="Y98" s="1">
        <f t="shared" si="8"/>
        <v>-233.957625</v>
      </c>
      <c r="Z98" s="1">
        <f t="shared" si="9"/>
        <v>206.4809787</v>
      </c>
      <c r="AA98" s="1">
        <f t="shared" si="10"/>
        <v>206.4809787</v>
      </c>
      <c r="AB98" s="1">
        <f t="shared" si="11"/>
        <v>0.3088473213</v>
      </c>
      <c r="AC98" s="1">
        <f t="shared" si="12"/>
        <v>0.6061782299</v>
      </c>
      <c r="AD98" s="1">
        <f t="shared" si="13"/>
        <v>125.1642742</v>
      </c>
      <c r="AE98" s="8">
        <f t="shared" si="14"/>
        <v>87.61499194</v>
      </c>
    </row>
    <row r="99" ht="15.75" customHeight="1">
      <c r="A99" s="23" t="s">
        <v>196</v>
      </c>
      <c r="B99" s="23" t="s">
        <v>197</v>
      </c>
      <c r="C99" s="23" t="s">
        <v>43</v>
      </c>
      <c r="D99" s="24">
        <v>1.0</v>
      </c>
      <c r="E99" s="24">
        <v>1100.0</v>
      </c>
      <c r="F99" s="24">
        <f t="shared" si="1"/>
        <v>0.973</v>
      </c>
      <c r="G99" s="6">
        <f t="shared" si="2"/>
        <v>12843.6</v>
      </c>
      <c r="H99" s="24">
        <v>220.0</v>
      </c>
      <c r="I99" s="24">
        <v>0.4301</v>
      </c>
      <c r="J99" s="24">
        <v>84.0</v>
      </c>
      <c r="K99" s="24">
        <v>301.0</v>
      </c>
      <c r="L99" s="1">
        <f t="shared" si="3"/>
        <v>217</v>
      </c>
      <c r="M99" s="1">
        <f t="shared" si="4"/>
        <v>136</v>
      </c>
      <c r="N99" s="1">
        <f t="shared" si="5"/>
        <v>0.6013824885</v>
      </c>
      <c r="O99" s="24">
        <v>0.4301</v>
      </c>
      <c r="P99" s="25">
        <v>100.0</v>
      </c>
      <c r="U99" s="8"/>
      <c r="V99" s="24">
        <v>84.0</v>
      </c>
      <c r="W99" s="1">
        <f t="shared" si="6"/>
        <v>271.25</v>
      </c>
      <c r="X99" s="1">
        <f t="shared" si="7"/>
        <v>56.875</v>
      </c>
      <c r="Y99" s="1">
        <f t="shared" si="8"/>
        <v>-107.333625</v>
      </c>
      <c r="Z99" s="1">
        <f t="shared" si="9"/>
        <v>109.1087847</v>
      </c>
      <c r="AA99" s="1">
        <f t="shared" si="10"/>
        <v>109.1087847</v>
      </c>
      <c r="AB99" s="1">
        <f t="shared" si="11"/>
        <v>0.1925669481</v>
      </c>
      <c r="AC99" s="1">
        <f t="shared" si="12"/>
        <v>0.6982025173</v>
      </c>
      <c r="AD99" s="1">
        <f t="shared" si="13"/>
        <v>76.18002811</v>
      </c>
      <c r="AE99" s="8">
        <f t="shared" si="14"/>
        <v>53.32601968</v>
      </c>
    </row>
    <row r="100" ht="15.75" customHeight="1">
      <c r="A100" s="23" t="s">
        <v>198</v>
      </c>
      <c r="B100" s="23" t="s">
        <v>197</v>
      </c>
      <c r="C100" s="23" t="s">
        <v>43</v>
      </c>
      <c r="D100" s="24">
        <v>2.0</v>
      </c>
      <c r="E100" s="24">
        <v>1400.0</v>
      </c>
      <c r="F100" s="24">
        <f t="shared" si="1"/>
        <v>0.973</v>
      </c>
      <c r="G100" s="6">
        <f t="shared" si="2"/>
        <v>16346.4</v>
      </c>
      <c r="H100" s="24">
        <v>481.0</v>
      </c>
      <c r="I100" s="24">
        <v>0.3808</v>
      </c>
      <c r="J100" s="24">
        <v>134.0</v>
      </c>
      <c r="K100" s="24">
        <v>568.0</v>
      </c>
      <c r="L100" s="1">
        <f t="shared" si="3"/>
        <v>434</v>
      </c>
      <c r="M100" s="1">
        <f t="shared" si="4"/>
        <v>347</v>
      </c>
      <c r="N100" s="1">
        <f t="shared" si="5"/>
        <v>0.7396313364</v>
      </c>
      <c r="O100" s="24">
        <v>0.3808</v>
      </c>
      <c r="P100" s="25">
        <v>100.0</v>
      </c>
      <c r="U100" s="8"/>
      <c r="V100" s="24">
        <v>134.0</v>
      </c>
      <c r="W100" s="1">
        <f t="shared" si="6"/>
        <v>542.5</v>
      </c>
      <c r="X100" s="1">
        <f t="shared" si="7"/>
        <v>79.75</v>
      </c>
      <c r="Y100" s="1">
        <f t="shared" si="8"/>
        <v>-214.66725</v>
      </c>
      <c r="Z100" s="1">
        <f t="shared" si="9"/>
        <v>207.570232</v>
      </c>
      <c r="AA100" s="1">
        <f t="shared" si="10"/>
        <v>207.570232</v>
      </c>
      <c r="AB100" s="1">
        <f t="shared" si="11"/>
        <v>0.2356133309</v>
      </c>
      <c r="AC100" s="1">
        <f t="shared" si="12"/>
        <v>0.6641356099</v>
      </c>
      <c r="AD100" s="1">
        <f t="shared" si="13"/>
        <v>137.8547826</v>
      </c>
      <c r="AE100" s="8">
        <f t="shared" si="14"/>
        <v>96.49834785</v>
      </c>
    </row>
    <row r="101" ht="15.75" customHeight="1">
      <c r="A101" s="23" t="s">
        <v>199</v>
      </c>
      <c r="B101" s="23" t="s">
        <v>197</v>
      </c>
      <c r="C101" s="23" t="s">
        <v>52</v>
      </c>
      <c r="D101" s="24">
        <v>1.0</v>
      </c>
      <c r="E101" s="24">
        <v>1300.0</v>
      </c>
      <c r="F101" s="24">
        <f t="shared" si="1"/>
        <v>0.973</v>
      </c>
      <c r="G101" s="6">
        <f t="shared" si="2"/>
        <v>15178.8</v>
      </c>
      <c r="H101" s="24">
        <v>280.0</v>
      </c>
      <c r="I101" s="24">
        <v>0.4575</v>
      </c>
      <c r="J101" s="24">
        <v>109.0</v>
      </c>
      <c r="K101" s="24">
        <v>615.0</v>
      </c>
      <c r="L101" s="1">
        <f t="shared" si="3"/>
        <v>506</v>
      </c>
      <c r="M101" s="1">
        <f t="shared" si="4"/>
        <v>171</v>
      </c>
      <c r="N101" s="1">
        <f t="shared" si="5"/>
        <v>0.3703557312</v>
      </c>
      <c r="O101" s="24">
        <v>0.4575</v>
      </c>
      <c r="P101" s="25">
        <v>100.0</v>
      </c>
      <c r="U101" s="8"/>
      <c r="V101" s="24">
        <v>109.0</v>
      </c>
      <c r="W101" s="1">
        <f t="shared" si="6"/>
        <v>632.5</v>
      </c>
      <c r="X101" s="1">
        <f t="shared" si="7"/>
        <v>45.75</v>
      </c>
      <c r="Y101" s="1">
        <f t="shared" si="8"/>
        <v>-250.28025</v>
      </c>
      <c r="Z101" s="1">
        <f t="shared" si="9"/>
        <v>227.2153125</v>
      </c>
      <c r="AA101" s="1">
        <f t="shared" si="10"/>
        <v>227.2153125</v>
      </c>
      <c r="AB101" s="1">
        <f t="shared" si="11"/>
        <v>0.2869016798</v>
      </c>
      <c r="AC101" s="1">
        <f t="shared" si="12"/>
        <v>0.6235460106</v>
      </c>
      <c r="AD101" s="1">
        <f t="shared" si="13"/>
        <v>141.6792016</v>
      </c>
      <c r="AE101" s="8">
        <f t="shared" si="14"/>
        <v>99.17544115</v>
      </c>
    </row>
    <row r="102" ht="15.75" customHeight="1">
      <c r="A102" s="23" t="s">
        <v>200</v>
      </c>
      <c r="B102" s="23" t="s">
        <v>176</v>
      </c>
      <c r="C102" s="23" t="s">
        <v>52</v>
      </c>
      <c r="D102" s="24">
        <v>2.0</v>
      </c>
      <c r="E102" s="24">
        <v>2800.0</v>
      </c>
      <c r="F102" s="24">
        <f t="shared" si="1"/>
        <v>0.973</v>
      </c>
      <c r="G102" s="6">
        <f t="shared" si="2"/>
        <v>32692.8</v>
      </c>
      <c r="H102" s="24">
        <v>556.0</v>
      </c>
      <c r="I102" s="24">
        <v>0.2986</v>
      </c>
      <c r="J102" s="24">
        <v>191.0</v>
      </c>
      <c r="K102" s="24">
        <v>826.0</v>
      </c>
      <c r="L102" s="1">
        <f t="shared" si="3"/>
        <v>635</v>
      </c>
      <c r="M102" s="1">
        <f t="shared" si="4"/>
        <v>365</v>
      </c>
      <c r="N102" s="1">
        <f t="shared" si="5"/>
        <v>0.5598425197</v>
      </c>
      <c r="O102" s="24">
        <v>0.2986</v>
      </c>
      <c r="P102" s="25">
        <v>100.0</v>
      </c>
      <c r="U102" s="8"/>
      <c r="V102" s="24">
        <v>191.0</v>
      </c>
      <c r="W102" s="1">
        <f t="shared" si="6"/>
        <v>793.75</v>
      </c>
      <c r="X102" s="1">
        <f t="shared" si="7"/>
        <v>111.625</v>
      </c>
      <c r="Y102" s="1">
        <f t="shared" si="8"/>
        <v>-314.086875</v>
      </c>
      <c r="Z102" s="1">
        <f t="shared" si="9"/>
        <v>302.1184438</v>
      </c>
      <c r="AA102" s="1">
        <f t="shared" si="10"/>
        <v>302.1184438</v>
      </c>
      <c r="AB102" s="1">
        <f t="shared" si="11"/>
        <v>0.2399917402</v>
      </c>
      <c r="AC102" s="1">
        <f t="shared" si="12"/>
        <v>0.6606705368</v>
      </c>
      <c r="AD102" s="1">
        <f t="shared" si="13"/>
        <v>199.6007544</v>
      </c>
      <c r="AE102" s="8">
        <f t="shared" si="14"/>
        <v>139.7205281</v>
      </c>
    </row>
    <row r="103" ht="15.75" customHeight="1">
      <c r="A103" s="23" t="s">
        <v>201</v>
      </c>
      <c r="B103" s="23" t="s">
        <v>202</v>
      </c>
      <c r="C103" s="23" t="s">
        <v>52</v>
      </c>
      <c r="D103" s="24">
        <v>1.0</v>
      </c>
      <c r="E103" s="24">
        <v>1300.0</v>
      </c>
      <c r="F103" s="24">
        <f t="shared" si="1"/>
        <v>0.973</v>
      </c>
      <c r="G103" s="6">
        <f t="shared" si="2"/>
        <v>15178.8</v>
      </c>
      <c r="H103" s="24">
        <v>318.0</v>
      </c>
      <c r="I103" s="24">
        <v>0.3918</v>
      </c>
      <c r="J103" s="24">
        <v>157.0</v>
      </c>
      <c r="K103" s="24">
        <v>471.0</v>
      </c>
      <c r="L103" s="1">
        <f t="shared" si="3"/>
        <v>314</v>
      </c>
      <c r="M103" s="1">
        <f t="shared" si="4"/>
        <v>161</v>
      </c>
      <c r="N103" s="1">
        <f t="shared" si="5"/>
        <v>0.5101910828</v>
      </c>
      <c r="O103" s="24">
        <v>0.3918</v>
      </c>
      <c r="P103" s="25">
        <v>100.0</v>
      </c>
      <c r="U103" s="8"/>
      <c r="V103" s="24">
        <v>157.0</v>
      </c>
      <c r="W103" s="1">
        <f t="shared" si="6"/>
        <v>392.5</v>
      </c>
      <c r="X103" s="1">
        <f t="shared" si="7"/>
        <v>117.75</v>
      </c>
      <c r="Y103" s="1">
        <f t="shared" si="8"/>
        <v>-155.31225</v>
      </c>
      <c r="Z103" s="1">
        <f t="shared" si="9"/>
        <v>168.9828342</v>
      </c>
      <c r="AA103" s="1">
        <f t="shared" si="10"/>
        <v>168.9828342</v>
      </c>
      <c r="AB103" s="1">
        <f t="shared" si="11"/>
        <v>0.130529514</v>
      </c>
      <c r="AC103" s="1">
        <f t="shared" si="12"/>
        <v>0.7472989426</v>
      </c>
      <c r="AD103" s="1">
        <f t="shared" si="13"/>
        <v>126.2806934</v>
      </c>
      <c r="AE103" s="8">
        <f t="shared" si="14"/>
        <v>88.39648535</v>
      </c>
    </row>
    <row r="104" ht="15.75" customHeight="1">
      <c r="A104" s="23" t="s">
        <v>203</v>
      </c>
      <c r="B104" s="23" t="s">
        <v>202</v>
      </c>
      <c r="C104" s="23" t="s">
        <v>52</v>
      </c>
      <c r="D104" s="24">
        <v>2.0</v>
      </c>
      <c r="E104" s="24">
        <v>1600.0</v>
      </c>
      <c r="F104" s="24">
        <f t="shared" si="1"/>
        <v>0.973</v>
      </c>
      <c r="G104" s="6">
        <f t="shared" si="2"/>
        <v>18681.6</v>
      </c>
      <c r="H104" s="24">
        <v>680.0</v>
      </c>
      <c r="I104" s="24">
        <v>0.3863</v>
      </c>
      <c r="J104" s="24">
        <v>253.0</v>
      </c>
      <c r="K104" s="24">
        <v>886.0</v>
      </c>
      <c r="L104" s="1">
        <f t="shared" si="3"/>
        <v>633</v>
      </c>
      <c r="M104" s="1">
        <f t="shared" si="4"/>
        <v>427</v>
      </c>
      <c r="N104" s="1">
        <f t="shared" si="5"/>
        <v>0.6396524487</v>
      </c>
      <c r="O104" s="24">
        <v>0.3863</v>
      </c>
      <c r="P104" s="25">
        <v>100.0</v>
      </c>
      <c r="U104" s="8"/>
      <c r="V104" s="24">
        <v>253.0</v>
      </c>
      <c r="W104" s="1">
        <f t="shared" si="6"/>
        <v>791.25</v>
      </c>
      <c r="X104" s="1">
        <f t="shared" si="7"/>
        <v>173.875</v>
      </c>
      <c r="Y104" s="1">
        <f t="shared" si="8"/>
        <v>-313.097625</v>
      </c>
      <c r="Z104" s="1">
        <f t="shared" si="9"/>
        <v>320.7710097</v>
      </c>
      <c r="AA104" s="1">
        <f t="shared" si="10"/>
        <v>320.7710097</v>
      </c>
      <c r="AB104" s="1">
        <f t="shared" si="11"/>
        <v>0.1856505652</v>
      </c>
      <c r="AC104" s="1">
        <f t="shared" si="12"/>
        <v>0.7036761427</v>
      </c>
      <c r="AD104" s="1">
        <f t="shared" si="13"/>
        <v>225.7189068</v>
      </c>
      <c r="AE104" s="8">
        <f t="shared" si="14"/>
        <v>158.0032348</v>
      </c>
    </row>
    <row r="105" ht="15.75" customHeight="1">
      <c r="A105" s="23" t="s">
        <v>204</v>
      </c>
      <c r="B105" s="23" t="s">
        <v>205</v>
      </c>
      <c r="C105" s="23" t="s">
        <v>43</v>
      </c>
      <c r="D105" s="24">
        <v>1.0</v>
      </c>
      <c r="E105" s="24">
        <v>1400.0</v>
      </c>
      <c r="F105" s="24">
        <f t="shared" si="1"/>
        <v>0.973</v>
      </c>
      <c r="G105" s="6">
        <f t="shared" si="2"/>
        <v>16346.4</v>
      </c>
      <c r="H105" s="24">
        <v>202.0</v>
      </c>
      <c r="I105" s="24">
        <v>0.4877</v>
      </c>
      <c r="J105" s="24">
        <v>76.0</v>
      </c>
      <c r="K105" s="24">
        <v>342.0</v>
      </c>
      <c r="L105" s="1">
        <f t="shared" si="3"/>
        <v>266</v>
      </c>
      <c r="M105" s="1">
        <f t="shared" si="4"/>
        <v>126</v>
      </c>
      <c r="N105" s="1">
        <f t="shared" si="5"/>
        <v>0.4789473684</v>
      </c>
      <c r="O105" s="24">
        <v>0.4877</v>
      </c>
      <c r="P105" s="25">
        <v>100.0</v>
      </c>
      <c r="U105" s="8"/>
      <c r="V105" s="24">
        <v>76.0</v>
      </c>
      <c r="W105" s="1">
        <f t="shared" si="6"/>
        <v>332.5</v>
      </c>
      <c r="X105" s="1">
        <f t="shared" si="7"/>
        <v>42.75</v>
      </c>
      <c r="Y105" s="1">
        <f t="shared" si="8"/>
        <v>-131.57025</v>
      </c>
      <c r="Z105" s="1">
        <f t="shared" si="9"/>
        <v>125.3011155</v>
      </c>
      <c r="AA105" s="1">
        <f t="shared" si="10"/>
        <v>125.3011155</v>
      </c>
      <c r="AB105" s="1">
        <f t="shared" si="11"/>
        <v>0.2482740317</v>
      </c>
      <c r="AC105" s="1">
        <f t="shared" si="12"/>
        <v>0.6541159313</v>
      </c>
      <c r="AD105" s="1">
        <f t="shared" si="13"/>
        <v>81.96145589</v>
      </c>
      <c r="AE105" s="8">
        <f t="shared" si="14"/>
        <v>57.37301912</v>
      </c>
    </row>
    <row r="106" ht="15.75" customHeight="1">
      <c r="A106" s="23" t="s">
        <v>206</v>
      </c>
      <c r="B106" s="23" t="s">
        <v>205</v>
      </c>
      <c r="C106" s="23" t="s">
        <v>43</v>
      </c>
      <c r="D106" s="24">
        <v>2.0</v>
      </c>
      <c r="E106" s="24">
        <v>2000.0</v>
      </c>
      <c r="F106" s="24">
        <f t="shared" si="1"/>
        <v>0.973</v>
      </c>
      <c r="G106" s="6">
        <f t="shared" si="2"/>
        <v>23352</v>
      </c>
      <c r="H106" s="24">
        <v>579.0</v>
      </c>
      <c r="I106" s="24">
        <v>0.411</v>
      </c>
      <c r="J106" s="24">
        <v>107.0</v>
      </c>
      <c r="K106" s="24">
        <v>781.0</v>
      </c>
      <c r="L106" s="1">
        <f t="shared" si="3"/>
        <v>674</v>
      </c>
      <c r="M106" s="1">
        <f t="shared" si="4"/>
        <v>472</v>
      </c>
      <c r="N106" s="1">
        <f t="shared" si="5"/>
        <v>0.6602373887</v>
      </c>
      <c r="O106" s="24">
        <v>0.411</v>
      </c>
      <c r="P106" s="25">
        <v>100.0</v>
      </c>
      <c r="U106" s="8"/>
      <c r="V106" s="24">
        <v>107.0</v>
      </c>
      <c r="W106" s="1">
        <f t="shared" si="6"/>
        <v>842.5</v>
      </c>
      <c r="X106" s="1">
        <f t="shared" si="7"/>
        <v>22.75</v>
      </c>
      <c r="Y106" s="1">
        <f t="shared" si="8"/>
        <v>-333.37725</v>
      </c>
      <c r="Z106" s="1">
        <f t="shared" si="9"/>
        <v>290.6950101</v>
      </c>
      <c r="AA106" s="1">
        <f t="shared" si="10"/>
        <v>290.6950101</v>
      </c>
      <c r="AB106" s="1">
        <f t="shared" si="11"/>
        <v>0.3180356204</v>
      </c>
      <c r="AC106" s="1">
        <f t="shared" si="12"/>
        <v>0.5989066101</v>
      </c>
      <c r="AD106" s="1">
        <f t="shared" si="13"/>
        <v>174.0991631</v>
      </c>
      <c r="AE106" s="8">
        <f t="shared" si="14"/>
        <v>121.8694142</v>
      </c>
    </row>
    <row r="107" ht="15.75" customHeight="1">
      <c r="A107" s="23" t="s">
        <v>207</v>
      </c>
      <c r="B107" s="23" t="s">
        <v>205</v>
      </c>
      <c r="C107" s="23" t="s">
        <v>52</v>
      </c>
      <c r="D107" s="24">
        <v>1.0</v>
      </c>
      <c r="E107" s="24">
        <v>1700.0</v>
      </c>
      <c r="F107" s="24">
        <f t="shared" si="1"/>
        <v>0.973</v>
      </c>
      <c r="G107" s="6">
        <f t="shared" si="2"/>
        <v>19849.2</v>
      </c>
      <c r="H107" s="24">
        <v>524.0</v>
      </c>
      <c r="I107" s="24">
        <v>0.5041</v>
      </c>
      <c r="J107" s="24">
        <v>162.0</v>
      </c>
      <c r="K107" s="24">
        <v>614.0</v>
      </c>
      <c r="L107" s="1">
        <f t="shared" si="3"/>
        <v>452</v>
      </c>
      <c r="M107" s="1">
        <f t="shared" si="4"/>
        <v>362</v>
      </c>
      <c r="N107" s="1">
        <f t="shared" si="5"/>
        <v>0.7407079646</v>
      </c>
      <c r="O107" s="24">
        <v>0.5041</v>
      </c>
      <c r="P107" s="25">
        <v>100.0</v>
      </c>
      <c r="U107" s="8"/>
      <c r="V107" s="24">
        <v>162.0</v>
      </c>
      <c r="W107" s="1">
        <f t="shared" si="6"/>
        <v>565</v>
      </c>
      <c r="X107" s="1">
        <f t="shared" si="7"/>
        <v>105.5</v>
      </c>
      <c r="Y107" s="1">
        <f t="shared" si="8"/>
        <v>-223.5705</v>
      </c>
      <c r="Z107" s="1">
        <f t="shared" si="9"/>
        <v>223.2071287</v>
      </c>
      <c r="AA107" s="1">
        <f t="shared" si="10"/>
        <v>223.2071287</v>
      </c>
      <c r="AB107" s="1">
        <f t="shared" si="11"/>
        <v>0.2083312012</v>
      </c>
      <c r="AC107" s="1">
        <f t="shared" si="12"/>
        <v>0.6857266874</v>
      </c>
      <c r="AD107" s="1">
        <f t="shared" si="13"/>
        <v>153.059085</v>
      </c>
      <c r="AE107" s="8">
        <f t="shared" si="14"/>
        <v>107.1413595</v>
      </c>
    </row>
    <row r="108" ht="15.75" customHeight="1">
      <c r="A108" s="23" t="s">
        <v>208</v>
      </c>
      <c r="B108" s="23" t="s">
        <v>205</v>
      </c>
      <c r="C108" s="23" t="s">
        <v>52</v>
      </c>
      <c r="D108" s="24">
        <v>2.0</v>
      </c>
      <c r="E108" s="24">
        <v>2500.0</v>
      </c>
      <c r="F108" s="24">
        <f t="shared" si="1"/>
        <v>0.973</v>
      </c>
      <c r="G108" s="6">
        <f t="shared" si="2"/>
        <v>29190</v>
      </c>
      <c r="H108" s="24">
        <v>560.0</v>
      </c>
      <c r="I108" s="24">
        <v>0.2767</v>
      </c>
      <c r="J108" s="24">
        <v>158.0</v>
      </c>
      <c r="K108" s="24">
        <v>906.0</v>
      </c>
      <c r="L108" s="1">
        <f t="shared" si="3"/>
        <v>748</v>
      </c>
      <c r="M108" s="1">
        <f t="shared" si="4"/>
        <v>402</v>
      </c>
      <c r="N108" s="1">
        <f t="shared" si="5"/>
        <v>0.5299465241</v>
      </c>
      <c r="O108" s="24">
        <v>0.2767</v>
      </c>
      <c r="P108" s="25">
        <v>100.0</v>
      </c>
      <c r="U108" s="8"/>
      <c r="V108" s="24">
        <v>158.0</v>
      </c>
      <c r="W108" s="1">
        <f t="shared" si="6"/>
        <v>935</v>
      </c>
      <c r="X108" s="1">
        <f t="shared" si="7"/>
        <v>64.5</v>
      </c>
      <c r="Y108" s="1">
        <f t="shared" si="8"/>
        <v>-369.9795</v>
      </c>
      <c r="Z108" s="1">
        <f t="shared" si="9"/>
        <v>334.9031879</v>
      </c>
      <c r="AA108" s="1">
        <f t="shared" si="10"/>
        <v>334.9031879</v>
      </c>
      <c r="AB108" s="1">
        <f t="shared" si="11"/>
        <v>0.2892012705</v>
      </c>
      <c r="AC108" s="1">
        <f t="shared" si="12"/>
        <v>0.6217261145</v>
      </c>
      <c r="AD108" s="1">
        <f t="shared" si="13"/>
        <v>208.2180578</v>
      </c>
      <c r="AE108" s="8">
        <f t="shared" si="14"/>
        <v>145.7526404</v>
      </c>
    </row>
    <row r="109" ht="15.75" customHeight="1">
      <c r="A109" s="23" t="s">
        <v>209</v>
      </c>
      <c r="B109" s="23" t="s">
        <v>210</v>
      </c>
      <c r="C109" s="23" t="s">
        <v>43</v>
      </c>
      <c r="D109" s="24">
        <v>1.0</v>
      </c>
      <c r="E109" s="24">
        <v>1800.0</v>
      </c>
      <c r="F109" s="24">
        <f t="shared" si="1"/>
        <v>0.973</v>
      </c>
      <c r="G109" s="6">
        <f t="shared" si="2"/>
        <v>21016.8</v>
      </c>
      <c r="H109" s="24">
        <v>362.0</v>
      </c>
      <c r="I109" s="24">
        <v>0.3288</v>
      </c>
      <c r="J109" s="24">
        <v>199.0</v>
      </c>
      <c r="K109" s="24">
        <v>432.0</v>
      </c>
      <c r="L109" s="1">
        <f t="shared" si="3"/>
        <v>233</v>
      </c>
      <c r="M109" s="1">
        <f t="shared" si="4"/>
        <v>163</v>
      </c>
      <c r="N109" s="1">
        <f t="shared" si="5"/>
        <v>0.6596566524</v>
      </c>
      <c r="O109" s="24">
        <v>0.3288</v>
      </c>
      <c r="P109" s="25">
        <v>100.0</v>
      </c>
      <c r="U109" s="8"/>
      <c r="V109" s="24">
        <v>199.0</v>
      </c>
      <c r="W109" s="1">
        <f t="shared" si="6"/>
        <v>291.25</v>
      </c>
      <c r="X109" s="1">
        <f t="shared" si="7"/>
        <v>169.875</v>
      </c>
      <c r="Y109" s="1">
        <f t="shared" si="8"/>
        <v>-115.247625</v>
      </c>
      <c r="Z109" s="1">
        <f t="shared" si="9"/>
        <v>151.2271718</v>
      </c>
      <c r="AA109" s="1">
        <f t="shared" si="10"/>
        <v>199</v>
      </c>
      <c r="AB109" s="1">
        <f t="shared" si="11"/>
        <v>0.1</v>
      </c>
      <c r="AC109" s="1">
        <f t="shared" si="12"/>
        <v>0.77146</v>
      </c>
      <c r="AD109" s="1">
        <f t="shared" si="13"/>
        <v>153.52054</v>
      </c>
      <c r="AE109" s="8">
        <f t="shared" si="14"/>
        <v>107.464378</v>
      </c>
    </row>
    <row r="110" ht="15.75" customHeight="1">
      <c r="A110" s="23" t="s">
        <v>211</v>
      </c>
      <c r="B110" s="23" t="s">
        <v>210</v>
      </c>
      <c r="C110" s="23" t="s">
        <v>43</v>
      </c>
      <c r="D110" s="24">
        <v>2.0</v>
      </c>
      <c r="E110" s="24">
        <v>2600.0</v>
      </c>
      <c r="F110" s="24">
        <f t="shared" si="1"/>
        <v>0.973</v>
      </c>
      <c r="G110" s="6">
        <f t="shared" si="2"/>
        <v>30357.6</v>
      </c>
      <c r="H110" s="24">
        <v>417.0</v>
      </c>
      <c r="I110" s="24">
        <v>0.5315</v>
      </c>
      <c r="J110" s="24">
        <v>366.0</v>
      </c>
      <c r="K110" s="24">
        <v>594.0</v>
      </c>
      <c r="L110" s="1">
        <f t="shared" si="3"/>
        <v>228</v>
      </c>
      <c r="M110" s="1">
        <f t="shared" si="4"/>
        <v>51</v>
      </c>
      <c r="N110" s="1">
        <f t="shared" si="5"/>
        <v>0.2789473684</v>
      </c>
      <c r="O110" s="24">
        <v>0.5315</v>
      </c>
      <c r="P110" s="25">
        <v>100.0</v>
      </c>
      <c r="U110" s="8"/>
      <c r="V110" s="24">
        <v>366.0</v>
      </c>
      <c r="W110" s="1">
        <f t="shared" si="6"/>
        <v>285</v>
      </c>
      <c r="X110" s="1">
        <f t="shared" si="7"/>
        <v>337.5</v>
      </c>
      <c r="Y110" s="1">
        <f t="shared" si="8"/>
        <v>-112.7745</v>
      </c>
      <c r="Z110" s="1">
        <f t="shared" si="9"/>
        <v>201.6164705</v>
      </c>
      <c r="AA110" s="1">
        <f t="shared" si="10"/>
        <v>366</v>
      </c>
      <c r="AB110" s="1">
        <f t="shared" si="11"/>
        <v>0.1</v>
      </c>
      <c r="AC110" s="1">
        <f t="shared" si="12"/>
        <v>0.77146</v>
      </c>
      <c r="AD110" s="1">
        <f t="shared" si="13"/>
        <v>282.35436</v>
      </c>
      <c r="AE110" s="8">
        <f t="shared" si="14"/>
        <v>197.648052</v>
      </c>
    </row>
    <row r="111" ht="15.75" customHeight="1">
      <c r="A111" s="23" t="s">
        <v>212</v>
      </c>
      <c r="B111" s="23" t="s">
        <v>210</v>
      </c>
      <c r="C111" s="23" t="s">
        <v>52</v>
      </c>
      <c r="D111" s="24">
        <v>1.0</v>
      </c>
      <c r="E111" s="24">
        <v>2500.0</v>
      </c>
      <c r="F111" s="24">
        <f t="shared" si="1"/>
        <v>0.973</v>
      </c>
      <c r="G111" s="6">
        <f t="shared" si="2"/>
        <v>29190</v>
      </c>
      <c r="H111" s="24">
        <v>474.0</v>
      </c>
      <c r="I111" s="24">
        <v>0.4274</v>
      </c>
      <c r="J111" s="24">
        <v>333.0</v>
      </c>
      <c r="K111" s="24">
        <v>665.0</v>
      </c>
      <c r="L111" s="1">
        <f t="shared" si="3"/>
        <v>332</v>
      </c>
      <c r="M111" s="1">
        <f t="shared" si="4"/>
        <v>141</v>
      </c>
      <c r="N111" s="1">
        <f t="shared" si="5"/>
        <v>0.4397590361</v>
      </c>
      <c r="O111" s="24">
        <v>0.4274</v>
      </c>
      <c r="P111" s="25">
        <v>100.0</v>
      </c>
      <c r="U111" s="8"/>
      <c r="V111" s="24">
        <v>333.0</v>
      </c>
      <c r="W111" s="1">
        <f t="shared" si="6"/>
        <v>415</v>
      </c>
      <c r="X111" s="1">
        <f t="shared" si="7"/>
        <v>291.5</v>
      </c>
      <c r="Y111" s="1">
        <f t="shared" si="8"/>
        <v>-164.2155</v>
      </c>
      <c r="Z111" s="1">
        <f t="shared" si="9"/>
        <v>230.966964</v>
      </c>
      <c r="AA111" s="1">
        <f t="shared" si="10"/>
        <v>333</v>
      </c>
      <c r="AB111" s="1">
        <f t="shared" si="11"/>
        <v>0.1</v>
      </c>
      <c r="AC111" s="1">
        <f t="shared" si="12"/>
        <v>0.77146</v>
      </c>
      <c r="AD111" s="1">
        <f t="shared" si="13"/>
        <v>256.89618</v>
      </c>
      <c r="AE111" s="8">
        <f t="shared" si="14"/>
        <v>179.827326</v>
      </c>
    </row>
    <row r="112" ht="15.75" customHeight="1">
      <c r="A112" s="23" t="s">
        <v>213</v>
      </c>
      <c r="B112" s="23" t="s">
        <v>42</v>
      </c>
      <c r="C112" s="23" t="s">
        <v>52</v>
      </c>
      <c r="D112" s="24">
        <v>1.0</v>
      </c>
      <c r="E112" s="24">
        <v>1500.0</v>
      </c>
      <c r="F112" s="24">
        <f t="shared" si="1"/>
        <v>0.973</v>
      </c>
      <c r="G112" s="6">
        <f t="shared" si="2"/>
        <v>17514</v>
      </c>
      <c r="H112" s="24">
        <v>146.0</v>
      </c>
      <c r="I112" s="24">
        <v>0.2411</v>
      </c>
      <c r="J112" s="24">
        <v>81.0</v>
      </c>
      <c r="K112" s="24">
        <v>205.0</v>
      </c>
      <c r="L112" s="1">
        <f t="shared" si="3"/>
        <v>124</v>
      </c>
      <c r="M112" s="1">
        <f t="shared" si="4"/>
        <v>65</v>
      </c>
      <c r="N112" s="1">
        <f t="shared" si="5"/>
        <v>0.5193548387</v>
      </c>
      <c r="O112" s="24">
        <v>0.2411</v>
      </c>
      <c r="P112" s="25">
        <v>100.0</v>
      </c>
      <c r="U112" s="8"/>
      <c r="V112" s="24">
        <v>81.0</v>
      </c>
      <c r="W112" s="1">
        <f t="shared" si="6"/>
        <v>155</v>
      </c>
      <c r="X112" s="1">
        <f t="shared" si="7"/>
        <v>65.5</v>
      </c>
      <c r="Y112" s="1">
        <f t="shared" si="8"/>
        <v>-61.3335</v>
      </c>
      <c r="Z112" s="1">
        <f t="shared" si="9"/>
        <v>72.68205729</v>
      </c>
      <c r="AA112" s="1">
        <f t="shared" si="10"/>
        <v>81</v>
      </c>
      <c r="AB112" s="1">
        <f t="shared" si="11"/>
        <v>0.1</v>
      </c>
      <c r="AC112" s="1">
        <f t="shared" si="12"/>
        <v>0.77146</v>
      </c>
      <c r="AD112" s="1">
        <f t="shared" si="13"/>
        <v>62.48826</v>
      </c>
      <c r="AE112" s="8">
        <f t="shared" si="14"/>
        <v>43.741782</v>
      </c>
    </row>
    <row r="113" ht="15.75" customHeight="1">
      <c r="A113" s="23" t="s">
        <v>214</v>
      </c>
      <c r="B113" s="23" t="s">
        <v>176</v>
      </c>
      <c r="C113" s="23" t="s">
        <v>43</v>
      </c>
      <c r="D113" s="24">
        <v>1.0</v>
      </c>
      <c r="E113" s="24">
        <v>1700.0</v>
      </c>
      <c r="F113" s="24">
        <f t="shared" si="1"/>
        <v>0.973</v>
      </c>
      <c r="G113" s="6">
        <f t="shared" si="2"/>
        <v>19849.2</v>
      </c>
      <c r="H113" s="24">
        <v>312.0</v>
      </c>
      <c r="I113" s="24">
        <v>0.411</v>
      </c>
      <c r="J113" s="24">
        <v>106.0</v>
      </c>
      <c r="K113" s="24">
        <v>465.0</v>
      </c>
      <c r="L113" s="1">
        <f t="shared" si="3"/>
        <v>359</v>
      </c>
      <c r="M113" s="1">
        <f t="shared" si="4"/>
        <v>206</v>
      </c>
      <c r="N113" s="1">
        <f t="shared" si="5"/>
        <v>0.5590529248</v>
      </c>
      <c r="O113" s="24">
        <v>0.411</v>
      </c>
      <c r="P113" s="25">
        <v>100.0</v>
      </c>
      <c r="U113" s="8"/>
      <c r="V113" s="24">
        <v>106.0</v>
      </c>
      <c r="W113" s="1">
        <f t="shared" si="6"/>
        <v>448.75</v>
      </c>
      <c r="X113" s="1">
        <f t="shared" si="7"/>
        <v>61.125</v>
      </c>
      <c r="Y113" s="1">
        <f t="shared" si="8"/>
        <v>-177.570375</v>
      </c>
      <c r="Z113" s="1">
        <f t="shared" si="9"/>
        <v>170.1830814</v>
      </c>
      <c r="AA113" s="1">
        <f t="shared" si="10"/>
        <v>170.1830814</v>
      </c>
      <c r="AB113" s="1">
        <f t="shared" si="11"/>
        <v>0.2430263652</v>
      </c>
      <c r="AC113" s="1">
        <f t="shared" si="12"/>
        <v>0.6582689346</v>
      </c>
      <c r="AD113" s="1">
        <f t="shared" si="13"/>
        <v>112.0262357</v>
      </c>
      <c r="AE113" s="8">
        <f t="shared" si="14"/>
        <v>78.41836496</v>
      </c>
    </row>
    <row r="114" ht="15.75" customHeight="1">
      <c r="A114" s="23" t="s">
        <v>215</v>
      </c>
      <c r="B114" s="23" t="s">
        <v>210</v>
      </c>
      <c r="C114" s="23" t="s">
        <v>52</v>
      </c>
      <c r="D114" s="24">
        <v>2.0</v>
      </c>
      <c r="E114" s="24">
        <v>3600.0</v>
      </c>
      <c r="F114" s="24">
        <f t="shared" si="1"/>
        <v>0.973</v>
      </c>
      <c r="G114" s="6">
        <f t="shared" si="2"/>
        <v>42033.6</v>
      </c>
      <c r="H114" s="24">
        <v>491.0</v>
      </c>
      <c r="I114" s="24">
        <v>0.3973</v>
      </c>
      <c r="J114" s="24">
        <v>336.0</v>
      </c>
      <c r="K114" s="24">
        <v>624.0</v>
      </c>
      <c r="L114" s="1">
        <f t="shared" si="3"/>
        <v>288</v>
      </c>
      <c r="M114" s="1">
        <f t="shared" si="4"/>
        <v>155</v>
      </c>
      <c r="N114" s="1">
        <f t="shared" si="5"/>
        <v>0.5305555556</v>
      </c>
      <c r="O114" s="24">
        <v>0.3973</v>
      </c>
      <c r="P114" s="25">
        <v>100.0</v>
      </c>
      <c r="U114" s="8"/>
      <c r="V114" s="24">
        <v>336.0</v>
      </c>
      <c r="W114" s="1">
        <f t="shared" si="6"/>
        <v>360</v>
      </c>
      <c r="X114" s="1">
        <f t="shared" si="7"/>
        <v>300</v>
      </c>
      <c r="Y114" s="1">
        <f t="shared" si="8"/>
        <v>-142.452</v>
      </c>
      <c r="Z114" s="1">
        <f t="shared" si="9"/>
        <v>215.1167652</v>
      </c>
      <c r="AA114" s="1">
        <f t="shared" si="10"/>
        <v>336</v>
      </c>
      <c r="AB114" s="1">
        <f t="shared" si="11"/>
        <v>0.1</v>
      </c>
      <c r="AC114" s="1">
        <f t="shared" si="12"/>
        <v>0.77146</v>
      </c>
      <c r="AD114" s="1">
        <f t="shared" si="13"/>
        <v>259.21056</v>
      </c>
      <c r="AE114" s="8">
        <f t="shared" si="14"/>
        <v>181.447392</v>
      </c>
    </row>
    <row r="115" ht="15.75" customHeight="1">
      <c r="A115" s="23" t="s">
        <v>216</v>
      </c>
      <c r="B115" s="23" t="s">
        <v>217</v>
      </c>
      <c r="C115" s="23" t="s">
        <v>43</v>
      </c>
      <c r="D115" s="24">
        <v>1.0</v>
      </c>
      <c r="E115" s="24">
        <v>1200.0</v>
      </c>
      <c r="F115" s="24">
        <f t="shared" si="1"/>
        <v>0.973</v>
      </c>
      <c r="G115" s="6">
        <f t="shared" si="2"/>
        <v>14011.2</v>
      </c>
      <c r="H115" s="24">
        <v>204.0</v>
      </c>
      <c r="I115" s="24">
        <v>0.7973</v>
      </c>
      <c r="J115" s="24">
        <v>173.0</v>
      </c>
      <c r="K115" s="24">
        <v>395.0</v>
      </c>
      <c r="L115" s="1">
        <f t="shared" si="3"/>
        <v>222</v>
      </c>
      <c r="M115" s="1">
        <f t="shared" si="4"/>
        <v>31</v>
      </c>
      <c r="N115" s="1">
        <f t="shared" si="5"/>
        <v>0.2117117117</v>
      </c>
      <c r="O115" s="24">
        <v>0.7973</v>
      </c>
      <c r="P115" s="25">
        <v>100.0</v>
      </c>
      <c r="U115" s="8"/>
      <c r="V115" s="24">
        <v>173.0</v>
      </c>
      <c r="W115" s="1">
        <f t="shared" si="6"/>
        <v>277.5</v>
      </c>
      <c r="X115" s="1">
        <f t="shared" si="7"/>
        <v>145.25</v>
      </c>
      <c r="Y115" s="1">
        <f t="shared" si="8"/>
        <v>-109.80675</v>
      </c>
      <c r="Z115" s="1">
        <f t="shared" si="9"/>
        <v>138.8876729</v>
      </c>
      <c r="AA115" s="1">
        <f t="shared" si="10"/>
        <v>173</v>
      </c>
      <c r="AB115" s="1">
        <f t="shared" si="11"/>
        <v>0.1</v>
      </c>
      <c r="AC115" s="1">
        <f t="shared" si="12"/>
        <v>0.77146</v>
      </c>
      <c r="AD115" s="1">
        <f t="shared" si="13"/>
        <v>133.46258</v>
      </c>
      <c r="AE115" s="8">
        <f t="shared" si="14"/>
        <v>93.423806</v>
      </c>
    </row>
    <row r="116" ht="15.75" customHeight="1">
      <c r="A116" s="23" t="s">
        <v>218</v>
      </c>
      <c r="B116" s="23" t="s">
        <v>217</v>
      </c>
      <c r="C116" s="23" t="s">
        <v>43</v>
      </c>
      <c r="D116" s="24">
        <v>2.0</v>
      </c>
      <c r="E116" s="24">
        <v>1600.0</v>
      </c>
      <c r="F116" s="24">
        <f t="shared" si="1"/>
        <v>0.973</v>
      </c>
      <c r="G116" s="6">
        <f t="shared" si="2"/>
        <v>18681.6</v>
      </c>
      <c r="H116" s="24">
        <v>245.0</v>
      </c>
      <c r="I116" s="24">
        <v>0.6877</v>
      </c>
      <c r="J116" s="24">
        <v>228.0</v>
      </c>
      <c r="K116" s="24">
        <v>456.0</v>
      </c>
      <c r="L116" s="1">
        <f t="shared" si="3"/>
        <v>228</v>
      </c>
      <c r="M116" s="1">
        <f t="shared" si="4"/>
        <v>17</v>
      </c>
      <c r="N116" s="1">
        <f t="shared" si="5"/>
        <v>0.1596491228</v>
      </c>
      <c r="O116" s="24">
        <v>0.6877</v>
      </c>
      <c r="P116" s="25">
        <v>100.0</v>
      </c>
      <c r="U116" s="8"/>
      <c r="V116" s="24">
        <v>228.0</v>
      </c>
      <c r="W116" s="1">
        <f t="shared" si="6"/>
        <v>285</v>
      </c>
      <c r="X116" s="1">
        <f t="shared" si="7"/>
        <v>199.5</v>
      </c>
      <c r="Y116" s="1">
        <f t="shared" si="8"/>
        <v>-112.7745</v>
      </c>
      <c r="Z116" s="1">
        <f t="shared" si="9"/>
        <v>158.4008072</v>
      </c>
      <c r="AA116" s="1">
        <f t="shared" si="10"/>
        <v>228</v>
      </c>
      <c r="AB116" s="1">
        <f t="shared" si="11"/>
        <v>0.1</v>
      </c>
      <c r="AC116" s="1">
        <f t="shared" si="12"/>
        <v>0.77146</v>
      </c>
      <c r="AD116" s="1">
        <f t="shared" si="13"/>
        <v>175.89288</v>
      </c>
      <c r="AE116" s="8">
        <f t="shared" si="14"/>
        <v>123.125016</v>
      </c>
    </row>
    <row r="117" ht="15.75" customHeight="1">
      <c r="A117" s="23" t="s">
        <v>219</v>
      </c>
      <c r="B117" s="23" t="s">
        <v>217</v>
      </c>
      <c r="C117" s="23" t="s">
        <v>52</v>
      </c>
      <c r="D117" s="24">
        <v>1.0</v>
      </c>
      <c r="E117" s="24">
        <v>1000.0</v>
      </c>
      <c r="F117" s="24">
        <f t="shared" si="1"/>
        <v>0.973</v>
      </c>
      <c r="G117" s="6">
        <f t="shared" si="2"/>
        <v>11676</v>
      </c>
      <c r="H117" s="24">
        <v>197.0</v>
      </c>
      <c r="I117" s="24">
        <v>0.589</v>
      </c>
      <c r="J117" s="24">
        <v>155.0</v>
      </c>
      <c r="K117" s="24">
        <v>252.0</v>
      </c>
      <c r="L117" s="1">
        <f t="shared" si="3"/>
        <v>97</v>
      </c>
      <c r="M117" s="1">
        <f t="shared" si="4"/>
        <v>42</v>
      </c>
      <c r="N117" s="1">
        <f t="shared" si="5"/>
        <v>0.4463917526</v>
      </c>
      <c r="O117" s="24">
        <v>0.589</v>
      </c>
      <c r="P117" s="25">
        <v>100.0</v>
      </c>
      <c r="U117" s="8"/>
      <c r="V117" s="24">
        <v>155.0</v>
      </c>
      <c r="W117" s="1">
        <f t="shared" si="6"/>
        <v>121.25</v>
      </c>
      <c r="X117" s="1">
        <f t="shared" si="7"/>
        <v>142.875</v>
      </c>
      <c r="Y117" s="1">
        <f t="shared" si="8"/>
        <v>-47.978625</v>
      </c>
      <c r="Z117" s="1">
        <f t="shared" si="9"/>
        <v>85.55292194</v>
      </c>
      <c r="AA117" s="1">
        <f t="shared" si="10"/>
        <v>155</v>
      </c>
      <c r="AB117" s="1">
        <f t="shared" si="11"/>
        <v>0.1</v>
      </c>
      <c r="AC117" s="1">
        <f t="shared" si="12"/>
        <v>0.77146</v>
      </c>
      <c r="AD117" s="1">
        <f t="shared" si="13"/>
        <v>119.5763</v>
      </c>
      <c r="AE117" s="8">
        <f t="shared" si="14"/>
        <v>83.70341</v>
      </c>
    </row>
    <row r="118" ht="15.75" customHeight="1">
      <c r="A118" s="23" t="s">
        <v>220</v>
      </c>
      <c r="B118" s="23" t="s">
        <v>217</v>
      </c>
      <c r="C118" s="23" t="s">
        <v>52</v>
      </c>
      <c r="D118" s="24">
        <v>2.0</v>
      </c>
      <c r="E118" s="24">
        <v>1500.0</v>
      </c>
      <c r="F118" s="24">
        <f t="shared" si="1"/>
        <v>0.973</v>
      </c>
      <c r="G118" s="6">
        <f t="shared" si="2"/>
        <v>17514</v>
      </c>
      <c r="H118" s="24">
        <v>195.0</v>
      </c>
      <c r="I118" s="24">
        <v>0.6192</v>
      </c>
      <c r="J118" s="24">
        <v>158.0</v>
      </c>
      <c r="K118" s="24">
        <v>236.0</v>
      </c>
      <c r="L118" s="1">
        <f t="shared" si="3"/>
        <v>78</v>
      </c>
      <c r="M118" s="1">
        <f t="shared" si="4"/>
        <v>37</v>
      </c>
      <c r="N118" s="1">
        <f t="shared" si="5"/>
        <v>0.4794871795</v>
      </c>
      <c r="O118" s="24">
        <v>0.6192</v>
      </c>
      <c r="P118" s="25">
        <v>100.0</v>
      </c>
      <c r="U118" s="8"/>
      <c r="V118" s="24">
        <v>158.0</v>
      </c>
      <c r="W118" s="1">
        <f t="shared" si="6"/>
        <v>97.5</v>
      </c>
      <c r="X118" s="1">
        <f t="shared" si="7"/>
        <v>148.25</v>
      </c>
      <c r="Y118" s="1">
        <f t="shared" si="8"/>
        <v>-38.58075</v>
      </c>
      <c r="Z118" s="1">
        <f t="shared" si="9"/>
        <v>79.24230824</v>
      </c>
      <c r="AA118" s="1">
        <f t="shared" si="10"/>
        <v>158</v>
      </c>
      <c r="AB118" s="1">
        <f t="shared" si="11"/>
        <v>0.1</v>
      </c>
      <c r="AC118" s="1">
        <f t="shared" si="12"/>
        <v>0.77146</v>
      </c>
      <c r="AD118" s="1">
        <f t="shared" si="13"/>
        <v>121.89068</v>
      </c>
      <c r="AE118" s="8">
        <f t="shared" si="14"/>
        <v>85.323476</v>
      </c>
    </row>
    <row r="119" ht="15.75" customHeight="1">
      <c r="A119" s="23" t="s">
        <v>221</v>
      </c>
      <c r="B119" s="23" t="s">
        <v>222</v>
      </c>
      <c r="C119" s="23" t="s">
        <v>43</v>
      </c>
      <c r="D119" s="24">
        <v>1.0</v>
      </c>
      <c r="E119" s="24">
        <v>750.0</v>
      </c>
      <c r="F119" s="24">
        <f t="shared" si="1"/>
        <v>0.973</v>
      </c>
      <c r="G119" s="6">
        <f t="shared" si="2"/>
        <v>8757</v>
      </c>
      <c r="H119" s="24">
        <v>124.0</v>
      </c>
      <c r="I119" s="24">
        <v>0.4548</v>
      </c>
      <c r="J119" s="24">
        <v>89.0</v>
      </c>
      <c r="K119" s="24">
        <v>155.0</v>
      </c>
      <c r="L119" s="1">
        <f t="shared" si="3"/>
        <v>66</v>
      </c>
      <c r="M119" s="1">
        <f t="shared" si="4"/>
        <v>35</v>
      </c>
      <c r="N119" s="1">
        <f t="shared" si="5"/>
        <v>0.5242424242</v>
      </c>
      <c r="O119" s="24">
        <v>0.4548</v>
      </c>
      <c r="P119" s="25">
        <v>100.0</v>
      </c>
      <c r="U119" s="8"/>
      <c r="V119" s="24">
        <v>89.0</v>
      </c>
      <c r="W119" s="1">
        <f t="shared" si="6"/>
        <v>82.5</v>
      </c>
      <c r="X119" s="1">
        <f t="shared" si="7"/>
        <v>80.75</v>
      </c>
      <c r="Y119" s="1">
        <f t="shared" si="8"/>
        <v>-32.64525</v>
      </c>
      <c r="Z119" s="1">
        <f t="shared" si="9"/>
        <v>53.05547579</v>
      </c>
      <c r="AA119" s="1">
        <f t="shared" si="10"/>
        <v>89</v>
      </c>
      <c r="AB119" s="1">
        <f t="shared" si="11"/>
        <v>0.1</v>
      </c>
      <c r="AC119" s="1">
        <f t="shared" si="12"/>
        <v>0.77146</v>
      </c>
      <c r="AD119" s="1">
        <f t="shared" si="13"/>
        <v>68.65994</v>
      </c>
      <c r="AE119" s="8">
        <f t="shared" si="14"/>
        <v>48.061958</v>
      </c>
    </row>
    <row r="120" ht="15.75" customHeight="1">
      <c r="A120" s="23" t="s">
        <v>223</v>
      </c>
      <c r="B120" s="23" t="s">
        <v>222</v>
      </c>
      <c r="C120" s="23" t="s">
        <v>43</v>
      </c>
      <c r="D120" s="24">
        <v>2.0</v>
      </c>
      <c r="E120" s="24">
        <v>1040.0</v>
      </c>
      <c r="F120" s="24">
        <f t="shared" si="1"/>
        <v>0.973</v>
      </c>
      <c r="G120" s="6">
        <f t="shared" si="2"/>
        <v>12143.04</v>
      </c>
      <c r="H120" s="24">
        <v>156.0</v>
      </c>
      <c r="I120" s="24">
        <v>0.4877</v>
      </c>
      <c r="J120" s="24">
        <v>115.0</v>
      </c>
      <c r="K120" s="24">
        <v>179.0</v>
      </c>
      <c r="L120" s="1">
        <f t="shared" si="3"/>
        <v>64</v>
      </c>
      <c r="M120" s="1">
        <f t="shared" si="4"/>
        <v>41</v>
      </c>
      <c r="N120" s="1">
        <f t="shared" si="5"/>
        <v>0.6125</v>
      </c>
      <c r="O120" s="24">
        <v>0.4877</v>
      </c>
      <c r="P120" s="25">
        <v>100.0</v>
      </c>
      <c r="U120" s="8"/>
      <c r="V120" s="24">
        <v>115.0</v>
      </c>
      <c r="W120" s="1">
        <f t="shared" si="6"/>
        <v>80</v>
      </c>
      <c r="X120" s="1">
        <f t="shared" si="7"/>
        <v>107</v>
      </c>
      <c r="Y120" s="1">
        <f t="shared" si="8"/>
        <v>-31.656</v>
      </c>
      <c r="Z120" s="1">
        <f t="shared" si="9"/>
        <v>60.43439046</v>
      </c>
      <c r="AA120" s="1">
        <f t="shared" si="10"/>
        <v>115</v>
      </c>
      <c r="AB120" s="1">
        <f t="shared" si="11"/>
        <v>0.1</v>
      </c>
      <c r="AC120" s="1">
        <f t="shared" si="12"/>
        <v>0.77146</v>
      </c>
      <c r="AD120" s="1">
        <f t="shared" si="13"/>
        <v>88.7179</v>
      </c>
      <c r="AE120" s="8">
        <f t="shared" si="14"/>
        <v>62.10253</v>
      </c>
    </row>
    <row r="121" ht="15.75" customHeight="1">
      <c r="A121" s="23" t="s">
        <v>224</v>
      </c>
      <c r="B121" s="23" t="s">
        <v>222</v>
      </c>
      <c r="C121" s="23" t="s">
        <v>52</v>
      </c>
      <c r="D121" s="24">
        <v>1.0</v>
      </c>
      <c r="E121" s="24">
        <v>900.0</v>
      </c>
      <c r="F121" s="24">
        <f t="shared" si="1"/>
        <v>0.973</v>
      </c>
      <c r="G121" s="6">
        <f t="shared" si="2"/>
        <v>10508.4</v>
      </c>
      <c r="H121" s="24">
        <v>256.0</v>
      </c>
      <c r="I121" s="24">
        <v>0.4795</v>
      </c>
      <c r="J121" s="24">
        <v>152.0</v>
      </c>
      <c r="K121" s="24">
        <v>300.0</v>
      </c>
      <c r="L121" s="1">
        <f t="shared" si="3"/>
        <v>148</v>
      </c>
      <c r="M121" s="1">
        <f t="shared" si="4"/>
        <v>104</v>
      </c>
      <c r="N121" s="1">
        <f t="shared" si="5"/>
        <v>0.6621621622</v>
      </c>
      <c r="O121" s="24">
        <v>0.4795</v>
      </c>
      <c r="P121" s="25">
        <v>100.0</v>
      </c>
      <c r="U121" s="8"/>
      <c r="V121" s="24">
        <v>152.0</v>
      </c>
      <c r="W121" s="1">
        <f t="shared" si="6"/>
        <v>185</v>
      </c>
      <c r="X121" s="1">
        <f t="shared" si="7"/>
        <v>133.5</v>
      </c>
      <c r="Y121" s="1">
        <f t="shared" si="8"/>
        <v>-73.2045</v>
      </c>
      <c r="Z121" s="1">
        <f t="shared" si="9"/>
        <v>104.0742045</v>
      </c>
      <c r="AA121" s="1">
        <f t="shared" si="10"/>
        <v>152</v>
      </c>
      <c r="AB121" s="1">
        <f t="shared" si="11"/>
        <v>0.1</v>
      </c>
      <c r="AC121" s="1">
        <f t="shared" si="12"/>
        <v>0.77146</v>
      </c>
      <c r="AD121" s="1">
        <f t="shared" si="13"/>
        <v>117.26192</v>
      </c>
      <c r="AE121" s="8">
        <f t="shared" si="14"/>
        <v>82.083344</v>
      </c>
    </row>
    <row r="122" ht="15.75" customHeight="1">
      <c r="A122" s="23" t="s">
        <v>225</v>
      </c>
      <c r="B122" s="23" t="s">
        <v>222</v>
      </c>
      <c r="C122" s="23" t="s">
        <v>52</v>
      </c>
      <c r="D122" s="24">
        <v>2.0</v>
      </c>
      <c r="E122" s="24">
        <v>1400.0</v>
      </c>
      <c r="F122" s="24">
        <f t="shared" si="1"/>
        <v>0.973</v>
      </c>
      <c r="G122" s="6">
        <f t="shared" si="2"/>
        <v>16346.4</v>
      </c>
      <c r="H122" s="24">
        <v>284.0</v>
      </c>
      <c r="I122" s="24">
        <v>0.4932</v>
      </c>
      <c r="J122" s="24">
        <v>175.0</v>
      </c>
      <c r="K122" s="24">
        <v>368.0</v>
      </c>
      <c r="L122" s="1">
        <f t="shared" si="3"/>
        <v>193</v>
      </c>
      <c r="M122" s="1">
        <f t="shared" si="4"/>
        <v>109</v>
      </c>
      <c r="N122" s="1">
        <f t="shared" si="5"/>
        <v>0.5518134715</v>
      </c>
      <c r="O122" s="24">
        <v>0.4932</v>
      </c>
      <c r="P122" s="25">
        <v>100.0</v>
      </c>
      <c r="U122" s="8"/>
      <c r="V122" s="24">
        <v>175.0</v>
      </c>
      <c r="W122" s="1">
        <f t="shared" si="6"/>
        <v>241.25</v>
      </c>
      <c r="X122" s="1">
        <f t="shared" si="7"/>
        <v>150.875</v>
      </c>
      <c r="Y122" s="1">
        <f t="shared" si="8"/>
        <v>-95.462625</v>
      </c>
      <c r="Z122" s="1">
        <f t="shared" si="9"/>
        <v>128.4480682</v>
      </c>
      <c r="AA122" s="1">
        <f t="shared" si="10"/>
        <v>175</v>
      </c>
      <c r="AB122" s="1">
        <f t="shared" si="11"/>
        <v>0.1</v>
      </c>
      <c r="AC122" s="1">
        <f t="shared" si="12"/>
        <v>0.77146</v>
      </c>
      <c r="AD122" s="1">
        <f t="shared" si="13"/>
        <v>135.0055</v>
      </c>
      <c r="AE122" s="8">
        <f t="shared" si="14"/>
        <v>94.50385</v>
      </c>
    </row>
    <row r="123" ht="15.75" customHeight="1">
      <c r="A123" s="23" t="s">
        <v>226</v>
      </c>
      <c r="B123" s="23" t="s">
        <v>227</v>
      </c>
      <c r="C123" s="23" t="s">
        <v>43</v>
      </c>
      <c r="D123" s="24">
        <v>1.0</v>
      </c>
      <c r="E123" s="24">
        <v>825.0</v>
      </c>
      <c r="F123" s="24">
        <f t="shared" si="1"/>
        <v>0.973</v>
      </c>
      <c r="G123" s="6">
        <f t="shared" si="2"/>
        <v>9632.7</v>
      </c>
      <c r="H123" s="24">
        <v>128.0</v>
      </c>
      <c r="I123" s="24">
        <v>0.3616</v>
      </c>
      <c r="J123" s="24">
        <v>77.0</v>
      </c>
      <c r="K123" s="24">
        <v>161.0</v>
      </c>
      <c r="L123" s="1">
        <f t="shared" si="3"/>
        <v>84</v>
      </c>
      <c r="M123" s="1">
        <f t="shared" si="4"/>
        <v>51</v>
      </c>
      <c r="N123" s="1">
        <f t="shared" si="5"/>
        <v>0.5857142857</v>
      </c>
      <c r="O123" s="24">
        <v>0.3616</v>
      </c>
      <c r="P123" s="25">
        <v>100.0</v>
      </c>
      <c r="U123" s="8"/>
      <c r="V123" s="24">
        <v>77.0</v>
      </c>
      <c r="W123" s="1">
        <f t="shared" si="6"/>
        <v>105</v>
      </c>
      <c r="X123" s="1">
        <f t="shared" si="7"/>
        <v>66.5</v>
      </c>
      <c r="Y123" s="1">
        <f t="shared" si="8"/>
        <v>-41.5485</v>
      </c>
      <c r="Z123" s="1">
        <f t="shared" si="9"/>
        <v>56.16609327</v>
      </c>
      <c r="AA123" s="1">
        <f t="shared" si="10"/>
        <v>77</v>
      </c>
      <c r="AB123" s="1">
        <f t="shared" si="11"/>
        <v>0.1</v>
      </c>
      <c r="AC123" s="1">
        <f t="shared" si="12"/>
        <v>0.77146</v>
      </c>
      <c r="AD123" s="1">
        <f t="shared" si="13"/>
        <v>59.40242</v>
      </c>
      <c r="AE123" s="8">
        <f t="shared" si="14"/>
        <v>41.581694</v>
      </c>
    </row>
    <row r="124" ht="15.75" customHeight="1">
      <c r="A124" s="23" t="s">
        <v>228</v>
      </c>
      <c r="B124" s="23" t="s">
        <v>229</v>
      </c>
      <c r="C124" s="23" t="s">
        <v>43</v>
      </c>
      <c r="D124" s="24">
        <v>2.0</v>
      </c>
      <c r="E124" s="24">
        <v>2700.0</v>
      </c>
      <c r="F124" s="24">
        <f t="shared" si="1"/>
        <v>0.973</v>
      </c>
      <c r="G124" s="6">
        <f t="shared" si="2"/>
        <v>31525.2</v>
      </c>
      <c r="H124" s="24">
        <v>337.0</v>
      </c>
      <c r="I124" s="24">
        <v>0.4219</v>
      </c>
      <c r="J124" s="24">
        <v>157.0</v>
      </c>
      <c r="K124" s="24">
        <v>526.0</v>
      </c>
      <c r="L124" s="1">
        <f t="shared" si="3"/>
        <v>369</v>
      </c>
      <c r="M124" s="1">
        <f t="shared" si="4"/>
        <v>180</v>
      </c>
      <c r="N124" s="1">
        <f t="shared" si="5"/>
        <v>0.4902439024</v>
      </c>
      <c r="O124" s="24">
        <v>0.4219</v>
      </c>
      <c r="P124" s="25">
        <v>100.0</v>
      </c>
      <c r="U124" s="8"/>
      <c r="V124" s="24">
        <v>157.0</v>
      </c>
      <c r="W124" s="1">
        <f t="shared" si="6"/>
        <v>461.25</v>
      </c>
      <c r="X124" s="1">
        <f t="shared" si="7"/>
        <v>110.875</v>
      </c>
      <c r="Y124" s="1">
        <f t="shared" si="8"/>
        <v>-182.516625</v>
      </c>
      <c r="Z124" s="1">
        <f t="shared" si="9"/>
        <v>189.9699214</v>
      </c>
      <c r="AA124" s="1">
        <f t="shared" si="10"/>
        <v>189.9699214</v>
      </c>
      <c r="AB124" s="1">
        <f t="shared" si="11"/>
        <v>0.1714795044</v>
      </c>
      <c r="AC124" s="1">
        <f t="shared" si="12"/>
        <v>0.7148911203</v>
      </c>
      <c r="AD124" s="1">
        <f t="shared" si="13"/>
        <v>135.8078099</v>
      </c>
      <c r="AE124" s="8">
        <f t="shared" si="14"/>
        <v>95.06546694</v>
      </c>
    </row>
    <row r="125" ht="15.75" customHeight="1">
      <c r="A125" s="23" t="s">
        <v>230</v>
      </c>
      <c r="B125" s="23" t="s">
        <v>227</v>
      </c>
      <c r="C125" s="23" t="s">
        <v>43</v>
      </c>
      <c r="D125" s="24">
        <v>2.0</v>
      </c>
      <c r="E125" s="24">
        <v>1300.0</v>
      </c>
      <c r="F125" s="24">
        <f t="shared" si="1"/>
        <v>0.973</v>
      </c>
      <c r="G125" s="6">
        <f t="shared" si="2"/>
        <v>15178.8</v>
      </c>
      <c r="H125" s="24">
        <v>139.0</v>
      </c>
      <c r="I125" s="24">
        <v>0.7425</v>
      </c>
      <c r="J125" s="24">
        <v>125.0</v>
      </c>
      <c r="K125" s="24">
        <v>170.0</v>
      </c>
      <c r="L125" s="1">
        <f t="shared" si="3"/>
        <v>45</v>
      </c>
      <c r="M125" s="1">
        <f t="shared" si="4"/>
        <v>14</v>
      </c>
      <c r="N125" s="1">
        <f t="shared" si="5"/>
        <v>0.3488888889</v>
      </c>
      <c r="O125" s="24">
        <v>0.7425</v>
      </c>
      <c r="P125" s="25">
        <v>100.0</v>
      </c>
      <c r="U125" s="8"/>
      <c r="V125" s="24">
        <v>125.0</v>
      </c>
      <c r="W125" s="1">
        <f t="shared" si="6"/>
        <v>56.25</v>
      </c>
      <c r="X125" s="1">
        <f t="shared" si="7"/>
        <v>119.375</v>
      </c>
      <c r="Y125" s="1">
        <f t="shared" si="8"/>
        <v>-22.258125</v>
      </c>
      <c r="Z125" s="1">
        <f t="shared" si="9"/>
        <v>56.31587561</v>
      </c>
      <c r="AA125" s="1">
        <f t="shared" si="10"/>
        <v>125</v>
      </c>
      <c r="AB125" s="1">
        <f t="shared" si="11"/>
        <v>0.1</v>
      </c>
      <c r="AC125" s="1">
        <f t="shared" si="12"/>
        <v>0.77146</v>
      </c>
      <c r="AD125" s="1">
        <f t="shared" si="13"/>
        <v>96.4325</v>
      </c>
      <c r="AE125" s="8">
        <f t="shared" si="14"/>
        <v>67.50275</v>
      </c>
    </row>
    <row r="126" ht="15.75" customHeight="1">
      <c r="A126" s="23" t="s">
        <v>231</v>
      </c>
      <c r="B126" s="23" t="s">
        <v>227</v>
      </c>
      <c r="C126" s="23" t="s">
        <v>52</v>
      </c>
      <c r="D126" s="24">
        <v>1.0</v>
      </c>
      <c r="E126" s="24">
        <v>1000.0</v>
      </c>
      <c r="F126" s="24">
        <f t="shared" si="1"/>
        <v>0.973</v>
      </c>
      <c r="G126" s="6">
        <f t="shared" si="2"/>
        <v>11676</v>
      </c>
      <c r="H126" s="24">
        <v>240.0</v>
      </c>
      <c r="I126" s="24">
        <v>0.3699</v>
      </c>
      <c r="J126" s="24">
        <v>140.0</v>
      </c>
      <c r="K126" s="24">
        <v>288.0</v>
      </c>
      <c r="L126" s="1">
        <f t="shared" si="3"/>
        <v>148</v>
      </c>
      <c r="M126" s="1">
        <f t="shared" si="4"/>
        <v>100</v>
      </c>
      <c r="N126" s="1">
        <f t="shared" si="5"/>
        <v>0.6405405405</v>
      </c>
      <c r="O126" s="24">
        <v>0.3699</v>
      </c>
      <c r="P126" s="25">
        <v>100.0</v>
      </c>
      <c r="U126" s="8"/>
      <c r="V126" s="24">
        <v>140.0</v>
      </c>
      <c r="W126" s="1">
        <f t="shared" si="6"/>
        <v>185</v>
      </c>
      <c r="X126" s="1">
        <f t="shared" si="7"/>
        <v>121.5</v>
      </c>
      <c r="Y126" s="1">
        <f t="shared" si="8"/>
        <v>-73.2045</v>
      </c>
      <c r="Z126" s="1">
        <f t="shared" si="9"/>
        <v>100.3163208</v>
      </c>
      <c r="AA126" s="1">
        <f t="shared" si="10"/>
        <v>140</v>
      </c>
      <c r="AB126" s="1">
        <f t="shared" si="11"/>
        <v>0.1</v>
      </c>
      <c r="AC126" s="1">
        <f t="shared" si="12"/>
        <v>0.77146</v>
      </c>
      <c r="AD126" s="1">
        <f t="shared" si="13"/>
        <v>108.0044</v>
      </c>
      <c r="AE126" s="8">
        <f t="shared" si="14"/>
        <v>75.60308</v>
      </c>
    </row>
    <row r="127" ht="15.75" customHeight="1">
      <c r="A127" s="23" t="s">
        <v>232</v>
      </c>
      <c r="B127" s="23" t="s">
        <v>233</v>
      </c>
      <c r="C127" s="23" t="s">
        <v>43</v>
      </c>
      <c r="D127" s="24">
        <v>2.0</v>
      </c>
      <c r="E127" s="24">
        <v>1200.0</v>
      </c>
      <c r="F127" s="24">
        <f t="shared" si="1"/>
        <v>0.973</v>
      </c>
      <c r="G127" s="6">
        <f t="shared" si="2"/>
        <v>14011.2</v>
      </c>
      <c r="H127" s="24">
        <v>203.0</v>
      </c>
      <c r="I127" s="24">
        <v>0.2712</v>
      </c>
      <c r="J127" s="24">
        <v>125.0</v>
      </c>
      <c r="K127" s="24">
        <v>277.0</v>
      </c>
      <c r="L127" s="1">
        <f t="shared" si="3"/>
        <v>152</v>
      </c>
      <c r="M127" s="1">
        <f t="shared" si="4"/>
        <v>78</v>
      </c>
      <c r="N127" s="1">
        <f t="shared" si="5"/>
        <v>0.5105263158</v>
      </c>
      <c r="O127" s="24">
        <v>0.2712</v>
      </c>
      <c r="P127" s="25">
        <v>100.0</v>
      </c>
      <c r="U127" s="8"/>
      <c r="V127" s="24">
        <v>125.0</v>
      </c>
      <c r="W127" s="1">
        <f t="shared" si="6"/>
        <v>190</v>
      </c>
      <c r="X127" s="1">
        <f t="shared" si="7"/>
        <v>106</v>
      </c>
      <c r="Y127" s="1">
        <f t="shared" si="8"/>
        <v>-75.183</v>
      </c>
      <c r="Z127" s="1">
        <f t="shared" si="9"/>
        <v>97.14529968</v>
      </c>
      <c r="AA127" s="1">
        <f t="shared" si="10"/>
        <v>125</v>
      </c>
      <c r="AB127" s="1">
        <f t="shared" si="11"/>
        <v>0.1</v>
      </c>
      <c r="AC127" s="1">
        <f t="shared" si="12"/>
        <v>0.77146</v>
      </c>
      <c r="AD127" s="1">
        <f t="shared" si="13"/>
        <v>96.4325</v>
      </c>
      <c r="AE127" s="8">
        <f t="shared" si="14"/>
        <v>67.50275</v>
      </c>
    </row>
    <row r="128" ht="15.75" customHeight="1">
      <c r="A128" s="23" t="s">
        <v>234</v>
      </c>
      <c r="B128" s="23" t="s">
        <v>233</v>
      </c>
      <c r="C128" s="23" t="s">
        <v>52</v>
      </c>
      <c r="D128" s="24">
        <v>1.0</v>
      </c>
      <c r="E128" s="24">
        <v>1400.0</v>
      </c>
      <c r="F128" s="24">
        <f t="shared" si="1"/>
        <v>0.973</v>
      </c>
      <c r="G128" s="6">
        <f t="shared" si="2"/>
        <v>16346.4</v>
      </c>
      <c r="H128" s="24">
        <v>240.0</v>
      </c>
      <c r="I128" s="24">
        <v>0.7616</v>
      </c>
      <c r="J128" s="24">
        <v>209.0</v>
      </c>
      <c r="K128" s="24">
        <v>384.0</v>
      </c>
      <c r="L128" s="1">
        <f t="shared" si="3"/>
        <v>175</v>
      </c>
      <c r="M128" s="1">
        <f t="shared" si="4"/>
        <v>31</v>
      </c>
      <c r="N128" s="1">
        <f t="shared" si="5"/>
        <v>0.2417142857</v>
      </c>
      <c r="O128" s="24">
        <v>0.7616</v>
      </c>
      <c r="P128" s="25">
        <v>100.0</v>
      </c>
      <c r="U128" s="8"/>
      <c r="V128" s="24">
        <v>209.0</v>
      </c>
      <c r="W128" s="1">
        <f t="shared" si="6"/>
        <v>218.75</v>
      </c>
      <c r="X128" s="1">
        <f t="shared" si="7"/>
        <v>187.125</v>
      </c>
      <c r="Y128" s="1">
        <f t="shared" si="8"/>
        <v>-86.559375</v>
      </c>
      <c r="Z128" s="1">
        <f t="shared" si="9"/>
        <v>132.2269043</v>
      </c>
      <c r="AA128" s="1">
        <f t="shared" si="10"/>
        <v>209</v>
      </c>
      <c r="AB128" s="1">
        <f t="shared" si="11"/>
        <v>0.1</v>
      </c>
      <c r="AC128" s="1">
        <f t="shared" si="12"/>
        <v>0.77146</v>
      </c>
      <c r="AD128" s="1">
        <f t="shared" si="13"/>
        <v>161.23514</v>
      </c>
      <c r="AE128" s="8">
        <f t="shared" si="14"/>
        <v>112.864598</v>
      </c>
    </row>
    <row r="129" ht="15.75" customHeight="1">
      <c r="A129" s="23" t="s">
        <v>235</v>
      </c>
      <c r="B129" s="23" t="s">
        <v>233</v>
      </c>
      <c r="C129" s="23" t="s">
        <v>52</v>
      </c>
      <c r="D129" s="24">
        <v>2.0</v>
      </c>
      <c r="E129" s="24">
        <v>1600.0</v>
      </c>
      <c r="F129" s="24">
        <f t="shared" si="1"/>
        <v>0.973</v>
      </c>
      <c r="G129" s="6">
        <f t="shared" si="2"/>
        <v>18681.6</v>
      </c>
      <c r="H129" s="24">
        <v>312.0</v>
      </c>
      <c r="I129" s="24">
        <v>0.6082</v>
      </c>
      <c r="J129" s="24">
        <v>220.0</v>
      </c>
      <c r="K129" s="24">
        <v>418.0</v>
      </c>
      <c r="L129" s="1">
        <f t="shared" si="3"/>
        <v>198</v>
      </c>
      <c r="M129" s="1">
        <f t="shared" si="4"/>
        <v>92</v>
      </c>
      <c r="N129" s="1">
        <f t="shared" si="5"/>
        <v>0.4717171717</v>
      </c>
      <c r="O129" s="24">
        <v>0.6082</v>
      </c>
      <c r="P129" s="25">
        <v>100.0</v>
      </c>
      <c r="U129" s="8"/>
      <c r="V129" s="24">
        <v>220.0</v>
      </c>
      <c r="W129" s="1">
        <f t="shared" si="6"/>
        <v>247.5</v>
      </c>
      <c r="X129" s="1">
        <f t="shared" si="7"/>
        <v>195.25</v>
      </c>
      <c r="Y129" s="1">
        <f t="shared" si="8"/>
        <v>-97.93575</v>
      </c>
      <c r="Z129" s="1">
        <f t="shared" si="9"/>
        <v>144.4480493</v>
      </c>
      <c r="AA129" s="1">
        <f t="shared" si="10"/>
        <v>220</v>
      </c>
      <c r="AB129" s="1">
        <f t="shared" si="11"/>
        <v>0.1</v>
      </c>
      <c r="AC129" s="1">
        <f t="shared" si="12"/>
        <v>0.77146</v>
      </c>
      <c r="AD129" s="1">
        <f t="shared" si="13"/>
        <v>169.7212</v>
      </c>
      <c r="AE129" s="8">
        <f t="shared" si="14"/>
        <v>118.80484</v>
      </c>
    </row>
    <row r="130" ht="15.75" customHeight="1">
      <c r="A130" s="23" t="s">
        <v>236</v>
      </c>
      <c r="B130" s="23" t="s">
        <v>237</v>
      </c>
      <c r="C130" s="23" t="s">
        <v>43</v>
      </c>
      <c r="D130" s="24">
        <v>1.0</v>
      </c>
      <c r="E130" s="24">
        <v>1105.0</v>
      </c>
      <c r="F130" s="24">
        <f t="shared" si="1"/>
        <v>0.973</v>
      </c>
      <c r="G130" s="6">
        <f t="shared" si="2"/>
        <v>12901.98</v>
      </c>
      <c r="H130" s="24">
        <v>111.0</v>
      </c>
      <c r="I130" s="24">
        <v>0.611</v>
      </c>
      <c r="J130" s="24">
        <v>82.0</v>
      </c>
      <c r="K130" s="24">
        <v>235.0</v>
      </c>
      <c r="L130" s="1">
        <f t="shared" si="3"/>
        <v>153</v>
      </c>
      <c r="M130" s="1">
        <f t="shared" si="4"/>
        <v>29</v>
      </c>
      <c r="N130" s="1">
        <f t="shared" si="5"/>
        <v>0.2516339869</v>
      </c>
      <c r="O130" s="24">
        <v>0.611</v>
      </c>
      <c r="P130" s="25">
        <v>100.0</v>
      </c>
      <c r="U130" s="8"/>
      <c r="V130" s="24">
        <v>82.0</v>
      </c>
      <c r="W130" s="1">
        <f t="shared" si="6"/>
        <v>191.25</v>
      </c>
      <c r="X130" s="1">
        <f t="shared" si="7"/>
        <v>62.875</v>
      </c>
      <c r="Y130" s="1">
        <f t="shared" si="8"/>
        <v>-75.677625</v>
      </c>
      <c r="Z130" s="1">
        <f t="shared" si="9"/>
        <v>84.06113294</v>
      </c>
      <c r="AA130" s="1">
        <f t="shared" si="10"/>
        <v>84.06113294</v>
      </c>
      <c r="AB130" s="1">
        <f t="shared" si="11"/>
        <v>0.1107771657</v>
      </c>
      <c r="AC130" s="1">
        <f t="shared" si="12"/>
        <v>0.7629309511</v>
      </c>
      <c r="AD130" s="1">
        <f t="shared" si="13"/>
        <v>64.1328401</v>
      </c>
      <c r="AE130" s="8">
        <f t="shared" si="14"/>
        <v>44.89298807</v>
      </c>
    </row>
    <row r="131" ht="15.75" customHeight="1">
      <c r="A131" s="23" t="s">
        <v>238</v>
      </c>
      <c r="B131" s="23" t="s">
        <v>237</v>
      </c>
      <c r="C131" s="23" t="s">
        <v>43</v>
      </c>
      <c r="D131" s="24">
        <v>2.0</v>
      </c>
      <c r="E131" s="24">
        <v>1665.0</v>
      </c>
      <c r="F131" s="24">
        <f t="shared" si="1"/>
        <v>0.973</v>
      </c>
      <c r="G131" s="6">
        <f t="shared" si="2"/>
        <v>19440.54</v>
      </c>
      <c r="H131" s="24">
        <v>169.0</v>
      </c>
      <c r="I131" s="24">
        <v>0.3068</v>
      </c>
      <c r="J131" s="24">
        <v>130.0</v>
      </c>
      <c r="K131" s="24">
        <v>200.0</v>
      </c>
      <c r="L131" s="1">
        <f t="shared" si="3"/>
        <v>70</v>
      </c>
      <c r="M131" s="1">
        <f t="shared" si="4"/>
        <v>39</v>
      </c>
      <c r="N131" s="1">
        <f t="shared" si="5"/>
        <v>0.5457142857</v>
      </c>
      <c r="O131" s="24">
        <v>0.3068</v>
      </c>
      <c r="P131" s="25">
        <v>100.0</v>
      </c>
      <c r="U131" s="8"/>
      <c r="V131" s="24">
        <v>130.0</v>
      </c>
      <c r="W131" s="1">
        <f t="shared" si="6"/>
        <v>87.5</v>
      </c>
      <c r="X131" s="1">
        <f t="shared" si="7"/>
        <v>121.25</v>
      </c>
      <c r="Y131" s="1">
        <f t="shared" si="8"/>
        <v>-34.62375</v>
      </c>
      <c r="Z131" s="1">
        <f t="shared" si="9"/>
        <v>67.42124558</v>
      </c>
      <c r="AA131" s="1">
        <f t="shared" si="10"/>
        <v>130</v>
      </c>
      <c r="AB131" s="1">
        <f t="shared" si="11"/>
        <v>0.1</v>
      </c>
      <c r="AC131" s="1">
        <f t="shared" si="12"/>
        <v>0.77146</v>
      </c>
      <c r="AD131" s="1">
        <f t="shared" si="13"/>
        <v>100.2898</v>
      </c>
      <c r="AE131" s="8">
        <f t="shared" si="14"/>
        <v>70.20286</v>
      </c>
    </row>
    <row r="132" ht="15.75" customHeight="1">
      <c r="A132" s="23" t="s">
        <v>239</v>
      </c>
      <c r="B132" s="23" t="s">
        <v>237</v>
      </c>
      <c r="C132" s="23" t="s">
        <v>52</v>
      </c>
      <c r="D132" s="24">
        <v>1.0</v>
      </c>
      <c r="E132" s="24">
        <v>1175.0</v>
      </c>
      <c r="F132" s="24">
        <f t="shared" si="1"/>
        <v>0.973</v>
      </c>
      <c r="G132" s="6">
        <f t="shared" si="2"/>
        <v>13719.3</v>
      </c>
      <c r="H132" s="24">
        <v>201.0</v>
      </c>
      <c r="I132" s="24">
        <v>0.5233</v>
      </c>
      <c r="J132" s="24">
        <v>106.0</v>
      </c>
      <c r="K132" s="24">
        <v>267.0</v>
      </c>
      <c r="L132" s="1">
        <f t="shared" si="3"/>
        <v>161</v>
      </c>
      <c r="M132" s="1">
        <f t="shared" si="4"/>
        <v>95</v>
      </c>
      <c r="N132" s="1">
        <f t="shared" si="5"/>
        <v>0.5720496894</v>
      </c>
      <c r="O132" s="24">
        <v>0.5233</v>
      </c>
      <c r="P132" s="25">
        <v>100.0</v>
      </c>
      <c r="U132" s="8"/>
      <c r="V132" s="24">
        <v>106.0</v>
      </c>
      <c r="W132" s="1">
        <f t="shared" si="6"/>
        <v>201.25</v>
      </c>
      <c r="X132" s="1">
        <f t="shared" si="7"/>
        <v>85.875</v>
      </c>
      <c r="Y132" s="1">
        <f t="shared" si="8"/>
        <v>-79.634625</v>
      </c>
      <c r="Z132" s="1">
        <f t="shared" si="9"/>
        <v>94.62956768</v>
      </c>
      <c r="AA132" s="1">
        <f t="shared" si="10"/>
        <v>106</v>
      </c>
      <c r="AB132" s="1">
        <f t="shared" si="11"/>
        <v>0.1</v>
      </c>
      <c r="AC132" s="1">
        <f t="shared" si="12"/>
        <v>0.77146</v>
      </c>
      <c r="AD132" s="1">
        <f t="shared" si="13"/>
        <v>81.77476</v>
      </c>
      <c r="AE132" s="8">
        <f t="shared" si="14"/>
        <v>57.242332</v>
      </c>
    </row>
    <row r="133" ht="15.75" customHeight="1">
      <c r="A133" s="23" t="s">
        <v>240</v>
      </c>
      <c r="B133" s="23" t="s">
        <v>237</v>
      </c>
      <c r="C133" s="23" t="s">
        <v>52</v>
      </c>
      <c r="D133" s="24">
        <v>2.0</v>
      </c>
      <c r="E133" s="24">
        <v>1725.0</v>
      </c>
      <c r="F133" s="24">
        <f t="shared" si="1"/>
        <v>0.973</v>
      </c>
      <c r="G133" s="6">
        <f t="shared" si="2"/>
        <v>20141.1</v>
      </c>
      <c r="H133" s="24">
        <v>242.0</v>
      </c>
      <c r="I133" s="24">
        <v>0.4822</v>
      </c>
      <c r="J133" s="24">
        <v>195.0</v>
      </c>
      <c r="K133" s="24">
        <v>305.0</v>
      </c>
      <c r="L133" s="1">
        <f t="shared" si="3"/>
        <v>110</v>
      </c>
      <c r="M133" s="1">
        <f t="shared" si="4"/>
        <v>47</v>
      </c>
      <c r="N133" s="1">
        <f t="shared" si="5"/>
        <v>0.4418181818</v>
      </c>
      <c r="O133" s="24">
        <v>0.4822</v>
      </c>
      <c r="P133" s="25">
        <v>100.0</v>
      </c>
      <c r="U133" s="8"/>
      <c r="V133" s="24">
        <v>195.0</v>
      </c>
      <c r="W133" s="1">
        <f t="shared" si="6"/>
        <v>137.5</v>
      </c>
      <c r="X133" s="1">
        <f t="shared" si="7"/>
        <v>181.25</v>
      </c>
      <c r="Y133" s="1">
        <f t="shared" si="8"/>
        <v>-54.40875</v>
      </c>
      <c r="Z133" s="1">
        <f t="shared" si="9"/>
        <v>103.0397854</v>
      </c>
      <c r="AA133" s="1">
        <f t="shared" si="10"/>
        <v>195</v>
      </c>
      <c r="AB133" s="1">
        <f t="shared" si="11"/>
        <v>0.1</v>
      </c>
      <c r="AC133" s="1">
        <f t="shared" si="12"/>
        <v>0.77146</v>
      </c>
      <c r="AD133" s="1">
        <f t="shared" si="13"/>
        <v>150.4347</v>
      </c>
      <c r="AE133" s="8">
        <f t="shared" si="14"/>
        <v>105.30429</v>
      </c>
    </row>
    <row r="134" ht="15.75" customHeight="1">
      <c r="A134" s="23" t="s">
        <v>241</v>
      </c>
      <c r="B134" s="23" t="s">
        <v>242</v>
      </c>
      <c r="C134" s="23" t="s">
        <v>43</v>
      </c>
      <c r="D134" s="24">
        <v>1.0</v>
      </c>
      <c r="E134" s="24">
        <v>709.0</v>
      </c>
      <c r="F134" s="24">
        <f t="shared" si="1"/>
        <v>0.973</v>
      </c>
      <c r="G134" s="6">
        <f t="shared" si="2"/>
        <v>8278.284</v>
      </c>
      <c r="H134" s="24">
        <v>158.0</v>
      </c>
      <c r="I134" s="24">
        <v>0.2219</v>
      </c>
      <c r="J134" s="24">
        <v>86.0</v>
      </c>
      <c r="K134" s="24">
        <v>192.0</v>
      </c>
      <c r="L134" s="1">
        <f t="shared" si="3"/>
        <v>106</v>
      </c>
      <c r="M134" s="1">
        <f t="shared" si="4"/>
        <v>72</v>
      </c>
      <c r="N134" s="1">
        <f t="shared" si="5"/>
        <v>0.6433962264</v>
      </c>
      <c r="O134" s="24">
        <v>0.2219</v>
      </c>
      <c r="P134" s="25">
        <v>100.0</v>
      </c>
      <c r="U134" s="8"/>
      <c r="V134" s="24">
        <v>86.0</v>
      </c>
      <c r="W134" s="1">
        <f t="shared" si="6"/>
        <v>132.5</v>
      </c>
      <c r="X134" s="1">
        <f t="shared" si="7"/>
        <v>72.75</v>
      </c>
      <c r="Y134" s="1">
        <f t="shared" si="8"/>
        <v>-52.43025</v>
      </c>
      <c r="Z134" s="1">
        <f t="shared" si="9"/>
        <v>67.37934095</v>
      </c>
      <c r="AA134" s="1">
        <f t="shared" si="10"/>
        <v>86</v>
      </c>
      <c r="AB134" s="1">
        <f t="shared" si="11"/>
        <v>0.1</v>
      </c>
      <c r="AC134" s="1">
        <f t="shared" si="12"/>
        <v>0.77146</v>
      </c>
      <c r="AD134" s="1">
        <f t="shared" si="13"/>
        <v>66.34556</v>
      </c>
      <c r="AE134" s="8">
        <f t="shared" si="14"/>
        <v>46.441892</v>
      </c>
    </row>
    <row r="135" ht="15.75" customHeight="1">
      <c r="A135" s="23" t="s">
        <v>243</v>
      </c>
      <c r="B135" s="23" t="s">
        <v>242</v>
      </c>
      <c r="C135" s="23" t="s">
        <v>43</v>
      </c>
      <c r="D135" s="24">
        <v>2.0</v>
      </c>
      <c r="E135" s="24">
        <v>869.0</v>
      </c>
      <c r="F135" s="24">
        <f t="shared" si="1"/>
        <v>0.973</v>
      </c>
      <c r="G135" s="6">
        <f t="shared" si="2"/>
        <v>10146.444</v>
      </c>
      <c r="H135" s="24">
        <v>246.0</v>
      </c>
      <c r="I135" s="24">
        <v>0.389</v>
      </c>
      <c r="J135" s="24">
        <v>135.0</v>
      </c>
      <c r="K135" s="24">
        <v>305.0</v>
      </c>
      <c r="L135" s="1">
        <f t="shared" si="3"/>
        <v>170</v>
      </c>
      <c r="M135" s="1">
        <f t="shared" si="4"/>
        <v>111</v>
      </c>
      <c r="N135" s="1">
        <f t="shared" si="5"/>
        <v>0.6223529412</v>
      </c>
      <c r="O135" s="24">
        <v>0.389</v>
      </c>
      <c r="P135" s="25">
        <v>100.0</v>
      </c>
      <c r="U135" s="8"/>
      <c r="V135" s="24">
        <v>135.0</v>
      </c>
      <c r="W135" s="1">
        <f t="shared" si="6"/>
        <v>212.5</v>
      </c>
      <c r="X135" s="1">
        <f t="shared" si="7"/>
        <v>113.75</v>
      </c>
      <c r="Y135" s="1">
        <f t="shared" si="8"/>
        <v>-84.08625</v>
      </c>
      <c r="Z135" s="1">
        <f t="shared" si="9"/>
        <v>107.1453707</v>
      </c>
      <c r="AA135" s="1">
        <f t="shared" si="10"/>
        <v>135</v>
      </c>
      <c r="AB135" s="1">
        <f t="shared" si="11"/>
        <v>0.1</v>
      </c>
      <c r="AC135" s="1">
        <f t="shared" si="12"/>
        <v>0.77146</v>
      </c>
      <c r="AD135" s="1">
        <f t="shared" si="13"/>
        <v>104.1471</v>
      </c>
      <c r="AE135" s="8">
        <f t="shared" si="14"/>
        <v>72.90297</v>
      </c>
    </row>
    <row r="136" ht="15.75" customHeight="1">
      <c r="A136" s="23" t="s">
        <v>244</v>
      </c>
      <c r="B136" s="23" t="s">
        <v>242</v>
      </c>
      <c r="C136" s="23" t="s">
        <v>52</v>
      </c>
      <c r="D136" s="24">
        <v>1.0</v>
      </c>
      <c r="E136" s="24">
        <v>925.0</v>
      </c>
      <c r="F136" s="24">
        <f t="shared" si="1"/>
        <v>0.973</v>
      </c>
      <c r="G136" s="6">
        <f t="shared" si="2"/>
        <v>10800.3</v>
      </c>
      <c r="H136" s="24">
        <v>207.0</v>
      </c>
      <c r="I136" s="24">
        <v>0.4164</v>
      </c>
      <c r="J136" s="24">
        <v>125.0</v>
      </c>
      <c r="K136" s="24">
        <v>288.0</v>
      </c>
      <c r="L136" s="1">
        <f t="shared" si="3"/>
        <v>163</v>
      </c>
      <c r="M136" s="1">
        <f t="shared" si="4"/>
        <v>82</v>
      </c>
      <c r="N136" s="1">
        <f t="shared" si="5"/>
        <v>0.5024539877</v>
      </c>
      <c r="O136" s="24">
        <v>0.4164</v>
      </c>
      <c r="P136" s="25">
        <v>100.0</v>
      </c>
      <c r="U136" s="8"/>
      <c r="V136" s="24">
        <v>125.0</v>
      </c>
      <c r="W136" s="1">
        <f t="shared" si="6"/>
        <v>203.75</v>
      </c>
      <c r="X136" s="1">
        <f t="shared" si="7"/>
        <v>104.625</v>
      </c>
      <c r="Y136" s="1">
        <f t="shared" si="8"/>
        <v>-80.623875</v>
      </c>
      <c r="Z136" s="1">
        <f t="shared" si="9"/>
        <v>101.3427171</v>
      </c>
      <c r="AA136" s="1">
        <f t="shared" si="10"/>
        <v>125</v>
      </c>
      <c r="AB136" s="1">
        <f t="shared" si="11"/>
        <v>0.1</v>
      </c>
      <c r="AC136" s="1">
        <f t="shared" si="12"/>
        <v>0.77146</v>
      </c>
      <c r="AD136" s="1">
        <f t="shared" si="13"/>
        <v>96.4325</v>
      </c>
      <c r="AE136" s="8">
        <f t="shared" si="14"/>
        <v>67.50275</v>
      </c>
    </row>
    <row r="137" ht="15.75" customHeight="1">
      <c r="A137" s="23" t="s">
        <v>245</v>
      </c>
      <c r="B137" s="23" t="s">
        <v>242</v>
      </c>
      <c r="C137" s="23" t="s">
        <v>52</v>
      </c>
      <c r="D137" s="24">
        <v>2.0</v>
      </c>
      <c r="E137" s="24">
        <v>1350.0</v>
      </c>
      <c r="F137" s="24">
        <f t="shared" si="1"/>
        <v>0.973</v>
      </c>
      <c r="G137" s="6">
        <f t="shared" si="2"/>
        <v>15762.6</v>
      </c>
      <c r="H137" s="24">
        <v>224.0</v>
      </c>
      <c r="I137" s="24">
        <v>0.4849</v>
      </c>
      <c r="J137" s="24">
        <v>119.0</v>
      </c>
      <c r="K137" s="24">
        <v>360.0</v>
      </c>
      <c r="L137" s="1">
        <f t="shared" si="3"/>
        <v>241</v>
      </c>
      <c r="M137" s="1">
        <f t="shared" si="4"/>
        <v>105</v>
      </c>
      <c r="N137" s="1">
        <f t="shared" si="5"/>
        <v>0.4485477178</v>
      </c>
      <c r="O137" s="24">
        <v>0.4849</v>
      </c>
      <c r="P137" s="25">
        <v>100.0</v>
      </c>
      <c r="U137" s="8"/>
      <c r="V137" s="24">
        <v>119.0</v>
      </c>
      <c r="W137" s="1">
        <f t="shared" si="6"/>
        <v>301.25</v>
      </c>
      <c r="X137" s="1">
        <f t="shared" si="7"/>
        <v>88.875</v>
      </c>
      <c r="Y137" s="1">
        <f t="shared" si="8"/>
        <v>-119.204625</v>
      </c>
      <c r="Z137" s="1">
        <f t="shared" si="9"/>
        <v>129.2272806</v>
      </c>
      <c r="AA137" s="1">
        <f t="shared" si="10"/>
        <v>129.2272806</v>
      </c>
      <c r="AB137" s="1">
        <f t="shared" si="11"/>
        <v>0.1339494792</v>
      </c>
      <c r="AC137" s="1">
        <f t="shared" si="12"/>
        <v>0.7445923821</v>
      </c>
      <c r="AD137" s="1">
        <f t="shared" si="13"/>
        <v>96.22164871</v>
      </c>
      <c r="AE137" s="8">
        <f t="shared" si="14"/>
        <v>67.3551541</v>
      </c>
    </row>
    <row r="138" ht="15.75" customHeight="1">
      <c r="A138" s="23" t="s">
        <v>246</v>
      </c>
      <c r="B138" s="23" t="s">
        <v>247</v>
      </c>
      <c r="C138" s="23" t="s">
        <v>43</v>
      </c>
      <c r="D138" s="24">
        <v>1.0</v>
      </c>
      <c r="E138" s="24">
        <v>900.0</v>
      </c>
      <c r="F138" s="24">
        <f t="shared" si="1"/>
        <v>0.973</v>
      </c>
      <c r="G138" s="6">
        <f t="shared" si="2"/>
        <v>10508.4</v>
      </c>
      <c r="H138" s="24">
        <v>139.0</v>
      </c>
      <c r="I138" s="24">
        <v>0.5507</v>
      </c>
      <c r="J138" s="24">
        <v>89.0</v>
      </c>
      <c r="K138" s="24">
        <v>177.0</v>
      </c>
      <c r="L138" s="1">
        <f t="shared" si="3"/>
        <v>88</v>
      </c>
      <c r="M138" s="1">
        <f t="shared" si="4"/>
        <v>50</v>
      </c>
      <c r="N138" s="1">
        <f t="shared" si="5"/>
        <v>0.5545454545</v>
      </c>
      <c r="O138" s="24">
        <v>0.5507</v>
      </c>
      <c r="P138" s="25">
        <v>100.0</v>
      </c>
      <c r="U138" s="8"/>
      <c r="V138" s="24">
        <v>89.0</v>
      </c>
      <c r="W138" s="1">
        <f t="shared" si="6"/>
        <v>110</v>
      </c>
      <c r="X138" s="1">
        <f t="shared" si="7"/>
        <v>78</v>
      </c>
      <c r="Y138" s="1">
        <f t="shared" si="8"/>
        <v>-43.527</v>
      </c>
      <c r="Z138" s="1">
        <f t="shared" si="9"/>
        <v>61.45031064</v>
      </c>
      <c r="AA138" s="1">
        <f t="shared" si="10"/>
        <v>89</v>
      </c>
      <c r="AB138" s="1">
        <f t="shared" si="11"/>
        <v>0.1</v>
      </c>
      <c r="AC138" s="1">
        <f t="shared" si="12"/>
        <v>0.77146</v>
      </c>
      <c r="AD138" s="1">
        <f t="shared" si="13"/>
        <v>68.65994</v>
      </c>
      <c r="AE138" s="8">
        <f t="shared" si="14"/>
        <v>48.061958</v>
      </c>
    </row>
    <row r="139" ht="15.75" customHeight="1">
      <c r="A139" s="23" t="s">
        <v>248</v>
      </c>
      <c r="B139" s="23" t="s">
        <v>247</v>
      </c>
      <c r="C139" s="23" t="s">
        <v>43</v>
      </c>
      <c r="D139" s="24">
        <v>2.0</v>
      </c>
      <c r="E139" s="24">
        <v>1325.0</v>
      </c>
      <c r="F139" s="24">
        <f t="shared" si="1"/>
        <v>0.973</v>
      </c>
      <c r="G139" s="6">
        <f t="shared" si="2"/>
        <v>15470.7</v>
      </c>
      <c r="H139" s="24">
        <v>283.0</v>
      </c>
      <c r="I139" s="24">
        <v>0.2932</v>
      </c>
      <c r="J139" s="24">
        <v>161.0</v>
      </c>
      <c r="K139" s="24">
        <v>319.0</v>
      </c>
      <c r="L139" s="1">
        <f t="shared" si="3"/>
        <v>158</v>
      </c>
      <c r="M139" s="1">
        <f t="shared" si="4"/>
        <v>122</v>
      </c>
      <c r="N139" s="1">
        <f t="shared" si="5"/>
        <v>0.717721519</v>
      </c>
      <c r="O139" s="24">
        <v>0.2932</v>
      </c>
      <c r="P139" s="25">
        <v>100.0</v>
      </c>
      <c r="U139" s="8"/>
      <c r="V139" s="24">
        <v>161.0</v>
      </c>
      <c r="W139" s="1">
        <f t="shared" si="6"/>
        <v>197.5</v>
      </c>
      <c r="X139" s="1">
        <f t="shared" si="7"/>
        <v>141.25</v>
      </c>
      <c r="Y139" s="1">
        <f t="shared" si="8"/>
        <v>-78.15075</v>
      </c>
      <c r="Z139" s="1">
        <f t="shared" si="9"/>
        <v>110.7084514</v>
      </c>
      <c r="AA139" s="1">
        <f t="shared" si="10"/>
        <v>161</v>
      </c>
      <c r="AB139" s="1">
        <f t="shared" si="11"/>
        <v>0.1</v>
      </c>
      <c r="AC139" s="1">
        <f t="shared" si="12"/>
        <v>0.77146</v>
      </c>
      <c r="AD139" s="1">
        <f t="shared" si="13"/>
        <v>124.20506</v>
      </c>
      <c r="AE139" s="8">
        <f t="shared" si="14"/>
        <v>86.943542</v>
      </c>
    </row>
    <row r="140" ht="15.75" customHeight="1">
      <c r="A140" s="23" t="s">
        <v>249</v>
      </c>
      <c r="B140" s="23" t="s">
        <v>247</v>
      </c>
      <c r="C140" s="23" t="s">
        <v>52</v>
      </c>
      <c r="D140" s="24">
        <v>1.0</v>
      </c>
      <c r="E140" s="24">
        <v>975.0</v>
      </c>
      <c r="F140" s="24">
        <f t="shared" si="1"/>
        <v>0.973</v>
      </c>
      <c r="G140" s="6">
        <f t="shared" si="2"/>
        <v>11384.1</v>
      </c>
      <c r="H140" s="24">
        <v>192.0</v>
      </c>
      <c r="I140" s="24">
        <v>0.5014</v>
      </c>
      <c r="J140" s="24">
        <v>145.0</v>
      </c>
      <c r="K140" s="24">
        <v>300.0</v>
      </c>
      <c r="L140" s="1">
        <f t="shared" si="3"/>
        <v>155</v>
      </c>
      <c r="M140" s="1">
        <f t="shared" si="4"/>
        <v>47</v>
      </c>
      <c r="N140" s="1">
        <f t="shared" si="5"/>
        <v>0.3425806452</v>
      </c>
      <c r="O140" s="24">
        <v>0.5014</v>
      </c>
      <c r="P140" s="25">
        <v>100.0</v>
      </c>
      <c r="U140" s="8"/>
      <c r="V140" s="24">
        <v>145.0</v>
      </c>
      <c r="W140" s="1">
        <f t="shared" si="6"/>
        <v>193.75</v>
      </c>
      <c r="X140" s="1">
        <f t="shared" si="7"/>
        <v>125.625</v>
      </c>
      <c r="Y140" s="1">
        <f t="shared" si="8"/>
        <v>-76.666875</v>
      </c>
      <c r="Z140" s="1">
        <f t="shared" si="9"/>
        <v>104.5531895</v>
      </c>
      <c r="AA140" s="1">
        <f t="shared" si="10"/>
        <v>145</v>
      </c>
      <c r="AB140" s="1">
        <f t="shared" si="11"/>
        <v>0.1</v>
      </c>
      <c r="AC140" s="1">
        <f t="shared" si="12"/>
        <v>0.77146</v>
      </c>
      <c r="AD140" s="1">
        <f t="shared" si="13"/>
        <v>111.8617</v>
      </c>
      <c r="AE140" s="8">
        <f t="shared" si="14"/>
        <v>78.30319</v>
      </c>
    </row>
    <row r="141" ht="15.75" customHeight="1">
      <c r="A141" s="23" t="s">
        <v>250</v>
      </c>
      <c r="B141" s="23" t="s">
        <v>247</v>
      </c>
      <c r="C141" s="23" t="s">
        <v>52</v>
      </c>
      <c r="D141" s="24">
        <v>2.0</v>
      </c>
      <c r="E141" s="24">
        <v>1550.0</v>
      </c>
      <c r="F141" s="24">
        <f t="shared" si="1"/>
        <v>0.973</v>
      </c>
      <c r="G141" s="6">
        <f t="shared" si="2"/>
        <v>18097.8</v>
      </c>
      <c r="H141" s="24">
        <v>307.0</v>
      </c>
      <c r="I141" s="24">
        <v>0.3014</v>
      </c>
      <c r="J141" s="24">
        <v>185.0</v>
      </c>
      <c r="K141" s="24">
        <v>376.0</v>
      </c>
      <c r="L141" s="1">
        <f t="shared" si="3"/>
        <v>191</v>
      </c>
      <c r="M141" s="1">
        <f t="shared" si="4"/>
        <v>122</v>
      </c>
      <c r="N141" s="1">
        <f t="shared" si="5"/>
        <v>0.6109947644</v>
      </c>
      <c r="O141" s="24">
        <v>0.3014</v>
      </c>
      <c r="P141" s="25">
        <v>100.0</v>
      </c>
      <c r="U141" s="8"/>
      <c r="V141" s="24">
        <v>185.0</v>
      </c>
      <c r="W141" s="1">
        <f t="shared" si="6"/>
        <v>238.75</v>
      </c>
      <c r="X141" s="1">
        <f t="shared" si="7"/>
        <v>161.125</v>
      </c>
      <c r="Y141" s="1">
        <f t="shared" si="8"/>
        <v>-94.473375</v>
      </c>
      <c r="Z141" s="1">
        <f t="shared" si="9"/>
        <v>130.8164712</v>
      </c>
      <c r="AA141" s="1">
        <f t="shared" si="10"/>
        <v>185</v>
      </c>
      <c r="AB141" s="1">
        <f t="shared" si="11"/>
        <v>0.1</v>
      </c>
      <c r="AC141" s="1">
        <f t="shared" si="12"/>
        <v>0.77146</v>
      </c>
      <c r="AD141" s="1">
        <f t="shared" si="13"/>
        <v>142.7201</v>
      </c>
      <c r="AE141" s="8">
        <f t="shared" si="14"/>
        <v>99.90407</v>
      </c>
    </row>
    <row r="142" ht="15.75" customHeight="1">
      <c r="A142" s="23" t="s">
        <v>251</v>
      </c>
      <c r="B142" s="23" t="s">
        <v>252</v>
      </c>
      <c r="C142" s="23" t="s">
        <v>52</v>
      </c>
      <c r="D142" s="24">
        <v>1.0</v>
      </c>
      <c r="E142" s="24">
        <v>1400.0</v>
      </c>
      <c r="F142" s="24">
        <f t="shared" si="1"/>
        <v>0.973</v>
      </c>
      <c r="G142" s="6">
        <f t="shared" si="2"/>
        <v>16346.4</v>
      </c>
      <c r="H142" s="24">
        <v>232.0</v>
      </c>
      <c r="I142" s="24">
        <v>0.4986</v>
      </c>
      <c r="J142" s="24">
        <v>135.0</v>
      </c>
      <c r="K142" s="24">
        <v>287.0</v>
      </c>
      <c r="L142" s="1">
        <f t="shared" si="3"/>
        <v>152</v>
      </c>
      <c r="M142" s="1">
        <f t="shared" si="4"/>
        <v>97</v>
      </c>
      <c r="N142" s="1">
        <f t="shared" si="5"/>
        <v>0.6105263158</v>
      </c>
      <c r="O142" s="24">
        <v>0.4986</v>
      </c>
      <c r="P142" s="25">
        <v>100.0</v>
      </c>
      <c r="U142" s="8"/>
      <c r="V142" s="24">
        <v>135.0</v>
      </c>
      <c r="W142" s="1">
        <f t="shared" si="6"/>
        <v>190</v>
      </c>
      <c r="X142" s="1">
        <f t="shared" si="7"/>
        <v>116</v>
      </c>
      <c r="Y142" s="1">
        <f t="shared" si="8"/>
        <v>-75.183</v>
      </c>
      <c r="Z142" s="1">
        <f t="shared" si="9"/>
        <v>100.2768695</v>
      </c>
      <c r="AA142" s="1">
        <f t="shared" si="10"/>
        <v>135</v>
      </c>
      <c r="AB142" s="1">
        <f t="shared" si="11"/>
        <v>0.1</v>
      </c>
      <c r="AC142" s="1">
        <f t="shared" si="12"/>
        <v>0.77146</v>
      </c>
      <c r="AD142" s="1">
        <f t="shared" si="13"/>
        <v>104.1471</v>
      </c>
      <c r="AE142" s="8">
        <f t="shared" si="14"/>
        <v>72.90297</v>
      </c>
    </row>
    <row r="143" ht="15.75" customHeight="1">
      <c r="A143" s="23" t="s">
        <v>253</v>
      </c>
      <c r="B143" s="23" t="s">
        <v>252</v>
      </c>
      <c r="C143" s="23" t="s">
        <v>52</v>
      </c>
      <c r="D143" s="24">
        <v>2.0</v>
      </c>
      <c r="E143" s="24">
        <v>1995.0</v>
      </c>
      <c r="F143" s="24">
        <f t="shared" si="1"/>
        <v>0.973</v>
      </c>
      <c r="G143" s="6">
        <f t="shared" si="2"/>
        <v>23293.62</v>
      </c>
      <c r="H143" s="24">
        <v>292.0</v>
      </c>
      <c r="I143" s="24">
        <v>0.6384</v>
      </c>
      <c r="J143" s="24">
        <v>224.0</v>
      </c>
      <c r="K143" s="24">
        <v>331.0</v>
      </c>
      <c r="L143" s="1">
        <f t="shared" si="3"/>
        <v>107</v>
      </c>
      <c r="M143" s="1">
        <f t="shared" si="4"/>
        <v>68</v>
      </c>
      <c r="N143" s="1">
        <f t="shared" si="5"/>
        <v>0.608411215</v>
      </c>
      <c r="O143" s="24">
        <v>0.6384</v>
      </c>
      <c r="P143" s="25">
        <v>100.0</v>
      </c>
      <c r="U143" s="8"/>
      <c r="V143" s="24">
        <v>224.0</v>
      </c>
      <c r="W143" s="1">
        <f t="shared" si="6"/>
        <v>133.75</v>
      </c>
      <c r="X143" s="1">
        <f t="shared" si="7"/>
        <v>210.625</v>
      </c>
      <c r="Y143" s="1">
        <f t="shared" si="8"/>
        <v>-52.924875</v>
      </c>
      <c r="Z143" s="1">
        <f t="shared" si="9"/>
        <v>110.9765876</v>
      </c>
      <c r="AA143" s="1">
        <f t="shared" si="10"/>
        <v>224</v>
      </c>
      <c r="AB143" s="1">
        <f t="shared" si="11"/>
        <v>0.1</v>
      </c>
      <c r="AC143" s="1">
        <f t="shared" si="12"/>
        <v>0.77146</v>
      </c>
      <c r="AD143" s="1">
        <f t="shared" si="13"/>
        <v>172.80704</v>
      </c>
      <c r="AE143" s="8">
        <f t="shared" si="14"/>
        <v>120.964928</v>
      </c>
    </row>
    <row r="144" ht="15.75" customHeight="1">
      <c r="A144" s="23" t="s">
        <v>254</v>
      </c>
      <c r="B144" s="23" t="s">
        <v>255</v>
      </c>
      <c r="C144" s="23" t="s">
        <v>43</v>
      </c>
      <c r="D144" s="24">
        <v>1.0</v>
      </c>
      <c r="E144" s="24">
        <v>760.0</v>
      </c>
      <c r="F144" s="24">
        <f t="shared" si="1"/>
        <v>0.973</v>
      </c>
      <c r="G144" s="6">
        <f t="shared" si="2"/>
        <v>8873.76</v>
      </c>
      <c r="H144" s="24">
        <v>169.0</v>
      </c>
      <c r="I144" s="24">
        <v>0.2904</v>
      </c>
      <c r="J144" s="24">
        <v>100.0</v>
      </c>
      <c r="K144" s="24">
        <v>195.0</v>
      </c>
      <c r="L144" s="1">
        <f t="shared" si="3"/>
        <v>95</v>
      </c>
      <c r="M144" s="1">
        <f t="shared" si="4"/>
        <v>69</v>
      </c>
      <c r="N144" s="1">
        <f t="shared" si="5"/>
        <v>0.6810526316</v>
      </c>
      <c r="O144" s="24">
        <v>0.2904</v>
      </c>
      <c r="P144" s="25">
        <v>100.0</v>
      </c>
      <c r="U144" s="8"/>
      <c r="V144" s="24">
        <v>100.0</v>
      </c>
      <c r="W144" s="1">
        <f t="shared" si="6"/>
        <v>118.75</v>
      </c>
      <c r="X144" s="1">
        <f t="shared" si="7"/>
        <v>88.125</v>
      </c>
      <c r="Y144" s="1">
        <f t="shared" si="8"/>
        <v>-46.989375</v>
      </c>
      <c r="Z144" s="1">
        <f t="shared" si="9"/>
        <v>67.56612124</v>
      </c>
      <c r="AA144" s="1">
        <f t="shared" si="10"/>
        <v>100</v>
      </c>
      <c r="AB144" s="1">
        <f t="shared" si="11"/>
        <v>0.1</v>
      </c>
      <c r="AC144" s="1">
        <f t="shared" si="12"/>
        <v>0.77146</v>
      </c>
      <c r="AD144" s="1">
        <f t="shared" si="13"/>
        <v>77.146</v>
      </c>
      <c r="AE144" s="8">
        <f t="shared" si="14"/>
        <v>54.0022</v>
      </c>
    </row>
    <row r="145" ht="15.75" customHeight="1">
      <c r="A145" s="23" t="s">
        <v>256</v>
      </c>
      <c r="B145" s="23" t="s">
        <v>255</v>
      </c>
      <c r="C145" s="23" t="s">
        <v>43</v>
      </c>
      <c r="D145" s="24">
        <v>2.0</v>
      </c>
      <c r="E145" s="24">
        <v>965.0</v>
      </c>
      <c r="F145" s="24">
        <f t="shared" si="1"/>
        <v>0.973</v>
      </c>
      <c r="G145" s="6">
        <f t="shared" si="2"/>
        <v>11267.34</v>
      </c>
      <c r="H145" s="24">
        <v>189.0</v>
      </c>
      <c r="I145" s="24">
        <v>0.5397</v>
      </c>
      <c r="J145" s="24">
        <v>135.0</v>
      </c>
      <c r="K145" s="24">
        <v>284.0</v>
      </c>
      <c r="L145" s="1">
        <f t="shared" si="3"/>
        <v>149</v>
      </c>
      <c r="M145" s="1">
        <f t="shared" si="4"/>
        <v>54</v>
      </c>
      <c r="N145" s="1">
        <f t="shared" si="5"/>
        <v>0.3899328859</v>
      </c>
      <c r="O145" s="24">
        <v>0.5397</v>
      </c>
      <c r="P145" s="25">
        <v>100.0</v>
      </c>
      <c r="U145" s="8"/>
      <c r="V145" s="24">
        <v>135.0</v>
      </c>
      <c r="W145" s="1">
        <f t="shared" si="6"/>
        <v>186.25</v>
      </c>
      <c r="X145" s="1">
        <f t="shared" si="7"/>
        <v>116.375</v>
      </c>
      <c r="Y145" s="1">
        <f t="shared" si="8"/>
        <v>-73.699125</v>
      </c>
      <c r="Z145" s="1">
        <f t="shared" si="9"/>
        <v>99.13211927</v>
      </c>
      <c r="AA145" s="1">
        <f t="shared" si="10"/>
        <v>135</v>
      </c>
      <c r="AB145" s="1">
        <f t="shared" si="11"/>
        <v>0.1</v>
      </c>
      <c r="AC145" s="1">
        <f t="shared" si="12"/>
        <v>0.77146</v>
      </c>
      <c r="AD145" s="1">
        <f t="shared" si="13"/>
        <v>104.1471</v>
      </c>
      <c r="AE145" s="8">
        <f t="shared" si="14"/>
        <v>72.90297</v>
      </c>
    </row>
    <row r="146" ht="15.75" customHeight="1">
      <c r="A146" s="23" t="s">
        <v>257</v>
      </c>
      <c r="B146" s="23" t="s">
        <v>255</v>
      </c>
      <c r="C146" s="23" t="s">
        <v>52</v>
      </c>
      <c r="D146" s="24">
        <v>1.0</v>
      </c>
      <c r="E146" s="24">
        <v>1185.0</v>
      </c>
      <c r="F146" s="24">
        <f t="shared" si="1"/>
        <v>0.973</v>
      </c>
      <c r="G146" s="6">
        <f t="shared" si="2"/>
        <v>13836.06</v>
      </c>
      <c r="H146" s="24">
        <v>289.0</v>
      </c>
      <c r="I146" s="24">
        <v>0.2795</v>
      </c>
      <c r="J146" s="24">
        <v>157.0</v>
      </c>
      <c r="K146" s="24">
        <v>320.0</v>
      </c>
      <c r="L146" s="1">
        <f t="shared" si="3"/>
        <v>163</v>
      </c>
      <c r="M146" s="1">
        <f t="shared" si="4"/>
        <v>132</v>
      </c>
      <c r="N146" s="1">
        <f t="shared" si="5"/>
        <v>0.7478527607</v>
      </c>
      <c r="O146" s="24">
        <v>0.2795</v>
      </c>
      <c r="P146" s="25">
        <v>100.0</v>
      </c>
      <c r="U146" s="8"/>
      <c r="V146" s="24">
        <v>157.0</v>
      </c>
      <c r="W146" s="1">
        <f t="shared" si="6"/>
        <v>203.75</v>
      </c>
      <c r="X146" s="1">
        <f t="shared" si="7"/>
        <v>136.625</v>
      </c>
      <c r="Y146" s="1">
        <f t="shared" si="8"/>
        <v>-80.623875</v>
      </c>
      <c r="Z146" s="1">
        <f t="shared" si="9"/>
        <v>111.3637405</v>
      </c>
      <c r="AA146" s="1">
        <f t="shared" si="10"/>
        <v>157</v>
      </c>
      <c r="AB146" s="1">
        <f t="shared" si="11"/>
        <v>0.1</v>
      </c>
      <c r="AC146" s="1">
        <f t="shared" si="12"/>
        <v>0.77146</v>
      </c>
      <c r="AD146" s="1">
        <f t="shared" si="13"/>
        <v>121.11922</v>
      </c>
      <c r="AE146" s="8">
        <f t="shared" si="14"/>
        <v>84.783454</v>
      </c>
    </row>
    <row r="147" ht="15.75" customHeight="1">
      <c r="A147" s="23" t="s">
        <v>258</v>
      </c>
      <c r="B147" s="23" t="s">
        <v>255</v>
      </c>
      <c r="C147" s="23" t="s">
        <v>52</v>
      </c>
      <c r="D147" s="24">
        <v>2.0</v>
      </c>
      <c r="E147" s="24">
        <v>1340.0</v>
      </c>
      <c r="F147" s="24">
        <f t="shared" si="1"/>
        <v>0.973</v>
      </c>
      <c r="G147" s="6">
        <f t="shared" si="2"/>
        <v>15645.84</v>
      </c>
      <c r="H147" s="24">
        <v>278.0</v>
      </c>
      <c r="I147" s="24">
        <v>0.389</v>
      </c>
      <c r="J147" s="24">
        <v>135.0</v>
      </c>
      <c r="K147" s="24">
        <v>347.0</v>
      </c>
      <c r="L147" s="1">
        <f t="shared" si="3"/>
        <v>212</v>
      </c>
      <c r="M147" s="1">
        <f t="shared" si="4"/>
        <v>143</v>
      </c>
      <c r="N147" s="1">
        <f t="shared" si="5"/>
        <v>0.6396226415</v>
      </c>
      <c r="O147" s="24">
        <v>0.389</v>
      </c>
      <c r="P147" s="25">
        <v>100.0</v>
      </c>
      <c r="U147" s="8"/>
      <c r="V147" s="24">
        <v>135.0</v>
      </c>
      <c r="W147" s="1">
        <f t="shared" si="6"/>
        <v>265</v>
      </c>
      <c r="X147" s="1">
        <f t="shared" si="7"/>
        <v>108.5</v>
      </c>
      <c r="Y147" s="1">
        <f t="shared" si="8"/>
        <v>-104.8605</v>
      </c>
      <c r="Z147" s="1">
        <f t="shared" si="9"/>
        <v>123.1718736</v>
      </c>
      <c r="AA147" s="1">
        <f t="shared" si="10"/>
        <v>135</v>
      </c>
      <c r="AB147" s="1">
        <f t="shared" si="11"/>
        <v>0.1</v>
      </c>
      <c r="AC147" s="1">
        <f t="shared" si="12"/>
        <v>0.77146</v>
      </c>
      <c r="AD147" s="1">
        <f t="shared" si="13"/>
        <v>104.1471</v>
      </c>
      <c r="AE147" s="8">
        <f t="shared" si="14"/>
        <v>72.90297</v>
      </c>
    </row>
    <row r="148" ht="15.75" customHeight="1">
      <c r="A148" s="23" t="s">
        <v>259</v>
      </c>
      <c r="B148" s="23" t="s">
        <v>260</v>
      </c>
      <c r="C148" s="23" t="s">
        <v>43</v>
      </c>
      <c r="D148" s="24">
        <v>1.0</v>
      </c>
      <c r="E148" s="24">
        <v>1150.0</v>
      </c>
      <c r="F148" s="24">
        <f t="shared" si="1"/>
        <v>0.973</v>
      </c>
      <c r="G148" s="6">
        <f t="shared" si="2"/>
        <v>13427.4</v>
      </c>
      <c r="H148" s="24">
        <v>183.0</v>
      </c>
      <c r="I148" s="24">
        <v>0.5753</v>
      </c>
      <c r="J148" s="24">
        <v>80.0</v>
      </c>
      <c r="K148" s="24">
        <v>267.0</v>
      </c>
      <c r="L148" s="1">
        <f t="shared" si="3"/>
        <v>187</v>
      </c>
      <c r="M148" s="1">
        <f t="shared" si="4"/>
        <v>103</v>
      </c>
      <c r="N148" s="1">
        <f t="shared" si="5"/>
        <v>0.5406417112</v>
      </c>
      <c r="O148" s="24">
        <v>0.5753</v>
      </c>
      <c r="P148" s="25">
        <v>100.0</v>
      </c>
      <c r="U148" s="8"/>
      <c r="V148" s="24">
        <v>80.0</v>
      </c>
      <c r="W148" s="1">
        <f t="shared" si="6"/>
        <v>233.75</v>
      </c>
      <c r="X148" s="1">
        <f t="shared" si="7"/>
        <v>56.625</v>
      </c>
      <c r="Y148" s="1">
        <f t="shared" si="8"/>
        <v>-92.494875</v>
      </c>
      <c r="Z148" s="1">
        <f t="shared" si="9"/>
        <v>96.40865467</v>
      </c>
      <c r="AA148" s="1">
        <f t="shared" si="10"/>
        <v>96.40865467</v>
      </c>
      <c r="AB148" s="1">
        <f t="shared" si="11"/>
        <v>0.1701974531</v>
      </c>
      <c r="AC148" s="1">
        <f t="shared" si="12"/>
        <v>0.7159057356</v>
      </c>
      <c r="AD148" s="1">
        <f t="shared" si="13"/>
        <v>69.01950884</v>
      </c>
      <c r="AE148" s="8">
        <f t="shared" si="14"/>
        <v>48.31365619</v>
      </c>
    </row>
    <row r="149" ht="15.75" customHeight="1">
      <c r="A149" s="23" t="s">
        <v>261</v>
      </c>
      <c r="B149" s="23" t="s">
        <v>260</v>
      </c>
      <c r="C149" s="23" t="s">
        <v>43</v>
      </c>
      <c r="D149" s="24">
        <v>2.0</v>
      </c>
      <c r="E149" s="24">
        <v>2000.0</v>
      </c>
      <c r="F149" s="24">
        <f t="shared" si="1"/>
        <v>0.973</v>
      </c>
      <c r="G149" s="6">
        <f t="shared" si="2"/>
        <v>23352</v>
      </c>
      <c r="H149" s="24">
        <v>237.0</v>
      </c>
      <c r="I149" s="24">
        <v>0.3123</v>
      </c>
      <c r="J149" s="24">
        <v>160.0</v>
      </c>
      <c r="K149" s="24">
        <v>323.0</v>
      </c>
      <c r="L149" s="1">
        <f t="shared" si="3"/>
        <v>163</v>
      </c>
      <c r="M149" s="1">
        <f t="shared" si="4"/>
        <v>77</v>
      </c>
      <c r="N149" s="1">
        <f t="shared" si="5"/>
        <v>0.4779141104</v>
      </c>
      <c r="O149" s="24">
        <v>0.3123</v>
      </c>
      <c r="P149" s="25">
        <v>100.0</v>
      </c>
      <c r="U149" s="8"/>
      <c r="V149" s="24">
        <v>160.0</v>
      </c>
      <c r="W149" s="1">
        <f t="shared" si="6"/>
        <v>203.75</v>
      </c>
      <c r="X149" s="1">
        <f t="shared" si="7"/>
        <v>139.625</v>
      </c>
      <c r="Y149" s="1">
        <f t="shared" si="8"/>
        <v>-80.623875</v>
      </c>
      <c r="Z149" s="1">
        <f t="shared" si="9"/>
        <v>112.3032114</v>
      </c>
      <c r="AA149" s="1">
        <f t="shared" si="10"/>
        <v>160</v>
      </c>
      <c r="AB149" s="1">
        <f t="shared" si="11"/>
        <v>0.1</v>
      </c>
      <c r="AC149" s="1">
        <f t="shared" si="12"/>
        <v>0.77146</v>
      </c>
      <c r="AD149" s="1">
        <f t="shared" si="13"/>
        <v>123.4336</v>
      </c>
      <c r="AE149" s="8">
        <f t="shared" si="14"/>
        <v>86.40352</v>
      </c>
    </row>
    <row r="150" ht="15.75" customHeight="1">
      <c r="A150" s="23" t="s">
        <v>262</v>
      </c>
      <c r="B150" s="23" t="s">
        <v>260</v>
      </c>
      <c r="C150" s="23" t="s">
        <v>52</v>
      </c>
      <c r="D150" s="24">
        <v>1.0</v>
      </c>
      <c r="E150" s="24">
        <v>1600.0</v>
      </c>
      <c r="F150" s="24">
        <f t="shared" si="1"/>
        <v>0.973</v>
      </c>
      <c r="G150" s="6">
        <f t="shared" si="2"/>
        <v>18681.6</v>
      </c>
      <c r="H150" s="24">
        <v>297.0</v>
      </c>
      <c r="I150" s="24">
        <v>0.4521</v>
      </c>
      <c r="J150" s="24">
        <v>225.0</v>
      </c>
      <c r="K150" s="24">
        <v>406.0</v>
      </c>
      <c r="L150" s="1">
        <f t="shared" si="3"/>
        <v>181</v>
      </c>
      <c r="M150" s="1">
        <f t="shared" si="4"/>
        <v>72</v>
      </c>
      <c r="N150" s="1">
        <f t="shared" si="5"/>
        <v>0.4182320442</v>
      </c>
      <c r="O150" s="24">
        <v>0.4521</v>
      </c>
      <c r="P150" s="25">
        <v>100.0</v>
      </c>
      <c r="U150" s="8"/>
      <c r="V150" s="24">
        <v>225.0</v>
      </c>
      <c r="W150" s="1">
        <f t="shared" si="6"/>
        <v>226.25</v>
      </c>
      <c r="X150" s="1">
        <f t="shared" si="7"/>
        <v>202.375</v>
      </c>
      <c r="Y150" s="1">
        <f t="shared" si="8"/>
        <v>-89.527125</v>
      </c>
      <c r="Z150" s="1">
        <f t="shared" si="9"/>
        <v>139.5269164</v>
      </c>
      <c r="AA150" s="1">
        <f t="shared" si="10"/>
        <v>225</v>
      </c>
      <c r="AB150" s="1">
        <f t="shared" si="11"/>
        <v>0.1</v>
      </c>
      <c r="AC150" s="1">
        <f t="shared" si="12"/>
        <v>0.77146</v>
      </c>
      <c r="AD150" s="1">
        <f t="shared" si="13"/>
        <v>173.5785</v>
      </c>
      <c r="AE150" s="8">
        <f t="shared" si="14"/>
        <v>121.50495</v>
      </c>
    </row>
    <row r="151" ht="15.75" customHeight="1">
      <c r="A151" s="23" t="s">
        <v>263</v>
      </c>
      <c r="B151" s="23" t="s">
        <v>260</v>
      </c>
      <c r="C151" s="23" t="s">
        <v>52</v>
      </c>
      <c r="D151" s="24">
        <v>2.0</v>
      </c>
      <c r="E151" s="24">
        <v>2150.0</v>
      </c>
      <c r="F151" s="24">
        <f t="shared" si="1"/>
        <v>0.973</v>
      </c>
      <c r="G151" s="6">
        <f t="shared" si="2"/>
        <v>25103.4</v>
      </c>
      <c r="H151" s="24">
        <v>360.0</v>
      </c>
      <c r="I151" s="24">
        <v>0.5315</v>
      </c>
      <c r="J151" s="24">
        <v>170.0</v>
      </c>
      <c r="K151" s="24">
        <v>447.0</v>
      </c>
      <c r="L151" s="1">
        <f t="shared" si="3"/>
        <v>277</v>
      </c>
      <c r="M151" s="1">
        <f t="shared" si="4"/>
        <v>190</v>
      </c>
      <c r="N151" s="1">
        <f t="shared" si="5"/>
        <v>0.6487364621</v>
      </c>
      <c r="O151" s="24">
        <v>0.5315</v>
      </c>
      <c r="P151" s="25">
        <v>100.0</v>
      </c>
      <c r="U151" s="8"/>
      <c r="V151" s="24">
        <v>170.0</v>
      </c>
      <c r="W151" s="1">
        <f t="shared" si="6"/>
        <v>346.25</v>
      </c>
      <c r="X151" s="1">
        <f t="shared" si="7"/>
        <v>135.375</v>
      </c>
      <c r="Y151" s="1">
        <f t="shared" si="8"/>
        <v>-137.011125</v>
      </c>
      <c r="Z151" s="1">
        <f t="shared" si="9"/>
        <v>158.9352891</v>
      </c>
      <c r="AA151" s="1">
        <f t="shared" si="10"/>
        <v>170</v>
      </c>
      <c r="AB151" s="1">
        <f t="shared" si="11"/>
        <v>0.1</v>
      </c>
      <c r="AC151" s="1">
        <f t="shared" si="12"/>
        <v>0.77146</v>
      </c>
      <c r="AD151" s="1">
        <f t="shared" si="13"/>
        <v>131.1482</v>
      </c>
      <c r="AE151" s="8">
        <f t="shared" si="14"/>
        <v>91.80374</v>
      </c>
    </row>
    <row r="152" ht="15.75" customHeight="1">
      <c r="A152" s="23" t="s">
        <v>264</v>
      </c>
      <c r="B152" s="23" t="s">
        <v>42</v>
      </c>
      <c r="C152" s="23" t="s">
        <v>52</v>
      </c>
      <c r="D152" s="24">
        <v>2.0</v>
      </c>
      <c r="E152" s="24">
        <v>2000.0</v>
      </c>
      <c r="F152" s="24">
        <f t="shared" si="1"/>
        <v>0.973</v>
      </c>
      <c r="G152" s="6">
        <f t="shared" si="2"/>
        <v>23352</v>
      </c>
      <c r="H152" s="24">
        <v>199.0</v>
      </c>
      <c r="I152" s="24">
        <v>0.3123</v>
      </c>
      <c r="J152" s="24">
        <v>97.0</v>
      </c>
      <c r="K152" s="24">
        <v>240.0</v>
      </c>
      <c r="L152" s="1">
        <f t="shared" si="3"/>
        <v>143</v>
      </c>
      <c r="M152" s="1">
        <f t="shared" si="4"/>
        <v>102</v>
      </c>
      <c r="N152" s="1">
        <f t="shared" si="5"/>
        <v>0.6706293706</v>
      </c>
      <c r="O152" s="24">
        <v>0.3123</v>
      </c>
      <c r="P152" s="25">
        <v>100.0</v>
      </c>
      <c r="U152" s="8"/>
      <c r="V152" s="24">
        <v>97.0</v>
      </c>
      <c r="W152" s="1">
        <f t="shared" si="6"/>
        <v>178.75</v>
      </c>
      <c r="X152" s="1">
        <f t="shared" si="7"/>
        <v>79.125</v>
      </c>
      <c r="Y152" s="1">
        <f t="shared" si="8"/>
        <v>-70.731375</v>
      </c>
      <c r="Z152" s="1">
        <f t="shared" si="9"/>
        <v>84.94265362</v>
      </c>
      <c r="AA152" s="1">
        <f t="shared" si="10"/>
        <v>97</v>
      </c>
      <c r="AB152" s="1">
        <f t="shared" si="11"/>
        <v>0.1</v>
      </c>
      <c r="AC152" s="1">
        <f t="shared" si="12"/>
        <v>0.77146</v>
      </c>
      <c r="AD152" s="1">
        <f t="shared" si="13"/>
        <v>74.83162</v>
      </c>
      <c r="AE152" s="8">
        <f t="shared" si="14"/>
        <v>52.382134</v>
      </c>
    </row>
    <row r="153" ht="15.75" customHeight="1">
      <c r="A153" s="23" t="s">
        <v>265</v>
      </c>
      <c r="B153" s="23" t="s">
        <v>266</v>
      </c>
      <c r="C153" s="23" t="s">
        <v>52</v>
      </c>
      <c r="D153" s="24">
        <v>2.0</v>
      </c>
      <c r="E153" s="24">
        <v>2750.0</v>
      </c>
      <c r="F153" s="24">
        <f t="shared" si="1"/>
        <v>0.973</v>
      </c>
      <c r="G153" s="6">
        <f t="shared" si="2"/>
        <v>32109</v>
      </c>
      <c r="H153" s="24">
        <v>538.0</v>
      </c>
      <c r="I153" s="24">
        <v>0.6</v>
      </c>
      <c r="J153" s="24">
        <v>188.0</v>
      </c>
      <c r="K153" s="24">
        <v>810.0</v>
      </c>
      <c r="L153" s="1">
        <f t="shared" si="3"/>
        <v>622</v>
      </c>
      <c r="M153" s="1">
        <f t="shared" si="4"/>
        <v>350</v>
      </c>
      <c r="N153" s="1">
        <f t="shared" si="5"/>
        <v>0.5501607717</v>
      </c>
      <c r="O153" s="24">
        <v>0.6</v>
      </c>
      <c r="P153" s="25">
        <v>100.0</v>
      </c>
      <c r="U153" s="8"/>
      <c r="V153" s="24">
        <v>188.0</v>
      </c>
      <c r="W153" s="1">
        <f t="shared" si="6"/>
        <v>777.5</v>
      </c>
      <c r="X153" s="1">
        <f t="shared" si="7"/>
        <v>110.25</v>
      </c>
      <c r="Y153" s="1">
        <f t="shared" si="8"/>
        <v>-307.65675</v>
      </c>
      <c r="Z153" s="1">
        <f t="shared" si="9"/>
        <v>296.2183886</v>
      </c>
      <c r="AA153" s="1">
        <f t="shared" si="10"/>
        <v>296.2183886</v>
      </c>
      <c r="AB153" s="1">
        <f t="shared" si="11"/>
        <v>0.2391876381</v>
      </c>
      <c r="AC153" s="1">
        <f t="shared" si="12"/>
        <v>0.6613069032</v>
      </c>
      <c r="AD153" s="1">
        <f t="shared" si="13"/>
        <v>195.8912652</v>
      </c>
      <c r="AE153" s="8">
        <f t="shared" si="14"/>
        <v>137.1238857</v>
      </c>
    </row>
    <row r="154" ht="15.75" customHeight="1">
      <c r="A154" s="23" t="s">
        <v>267</v>
      </c>
      <c r="B154" s="23" t="s">
        <v>266</v>
      </c>
      <c r="C154" s="23" t="s">
        <v>43</v>
      </c>
      <c r="D154" s="24">
        <v>1.0</v>
      </c>
      <c r="E154" s="24">
        <v>1800.0</v>
      </c>
      <c r="F154" s="24">
        <f t="shared" si="1"/>
        <v>0.973</v>
      </c>
      <c r="G154" s="6">
        <f t="shared" si="2"/>
        <v>21016.8</v>
      </c>
      <c r="H154" s="24">
        <v>288.0</v>
      </c>
      <c r="I154" s="24">
        <v>0.2329</v>
      </c>
      <c r="J154" s="24">
        <v>89.0</v>
      </c>
      <c r="K154" s="24">
        <v>390.0</v>
      </c>
      <c r="L154" s="1">
        <f t="shared" si="3"/>
        <v>301</v>
      </c>
      <c r="M154" s="1">
        <f t="shared" si="4"/>
        <v>199</v>
      </c>
      <c r="N154" s="1">
        <f t="shared" si="5"/>
        <v>0.6289036545</v>
      </c>
      <c r="O154" s="24">
        <v>0.2329</v>
      </c>
      <c r="P154" s="25">
        <v>100.0</v>
      </c>
      <c r="U154" s="8"/>
      <c r="V154" s="24">
        <v>89.0</v>
      </c>
      <c r="W154" s="1">
        <f t="shared" si="6"/>
        <v>376.25</v>
      </c>
      <c r="X154" s="1">
        <f t="shared" si="7"/>
        <v>51.375</v>
      </c>
      <c r="Y154" s="1">
        <f t="shared" si="8"/>
        <v>-148.882125</v>
      </c>
      <c r="Z154" s="1">
        <f t="shared" si="9"/>
        <v>142.7275754</v>
      </c>
      <c r="AA154" s="1">
        <f t="shared" si="10"/>
        <v>142.7275754</v>
      </c>
      <c r="AB154" s="1">
        <f t="shared" si="11"/>
        <v>0.2427975425</v>
      </c>
      <c r="AC154" s="1">
        <f t="shared" si="12"/>
        <v>0.6584500249</v>
      </c>
      <c r="AD154" s="1">
        <f t="shared" si="13"/>
        <v>93.97897555</v>
      </c>
      <c r="AE154" s="8">
        <f t="shared" si="14"/>
        <v>65.78528289</v>
      </c>
    </row>
    <row r="155" ht="15.75" customHeight="1">
      <c r="A155" s="23" t="s">
        <v>268</v>
      </c>
      <c r="B155" s="23" t="s">
        <v>269</v>
      </c>
      <c r="C155" s="23" t="s">
        <v>43</v>
      </c>
      <c r="D155" s="24">
        <v>2.0</v>
      </c>
      <c r="E155" s="24">
        <v>3000.0</v>
      </c>
      <c r="F155" s="24">
        <f t="shared" si="1"/>
        <v>0.973</v>
      </c>
      <c r="G155" s="6">
        <f t="shared" si="2"/>
        <v>35028</v>
      </c>
      <c r="H155" s="24">
        <v>415.0</v>
      </c>
      <c r="I155" s="24">
        <v>0.4082</v>
      </c>
      <c r="J155" s="24">
        <v>193.0</v>
      </c>
      <c r="K155" s="24">
        <v>648.0</v>
      </c>
      <c r="L155" s="1">
        <f t="shared" si="3"/>
        <v>455</v>
      </c>
      <c r="M155" s="1">
        <f t="shared" si="4"/>
        <v>222</v>
      </c>
      <c r="N155" s="1">
        <f t="shared" si="5"/>
        <v>0.4903296703</v>
      </c>
      <c r="O155" s="24">
        <v>0.4082</v>
      </c>
      <c r="P155" s="25">
        <v>100.0</v>
      </c>
      <c r="U155" s="8"/>
      <c r="V155" s="24">
        <v>193.0</v>
      </c>
      <c r="W155" s="1">
        <f t="shared" si="6"/>
        <v>568.75</v>
      </c>
      <c r="X155" s="1">
        <f t="shared" si="7"/>
        <v>136.125</v>
      </c>
      <c r="Y155" s="1">
        <f t="shared" si="8"/>
        <v>-225.054375</v>
      </c>
      <c r="Z155" s="1">
        <f t="shared" si="9"/>
        <v>234.0597453</v>
      </c>
      <c r="AA155" s="1">
        <f t="shared" si="10"/>
        <v>234.0597453</v>
      </c>
      <c r="AB155" s="1">
        <f t="shared" si="11"/>
        <v>0.1721929587</v>
      </c>
      <c r="AC155" s="1">
        <f t="shared" si="12"/>
        <v>0.7143264925</v>
      </c>
      <c r="AD155" s="1">
        <f t="shared" si="13"/>
        <v>167.1950769</v>
      </c>
      <c r="AE155" s="8">
        <f t="shared" si="14"/>
        <v>117.0365538</v>
      </c>
    </row>
    <row r="156" ht="15.75" customHeight="1">
      <c r="A156" s="23" t="s">
        <v>270</v>
      </c>
      <c r="B156" s="23" t="s">
        <v>269</v>
      </c>
      <c r="C156" s="23" t="s">
        <v>52</v>
      </c>
      <c r="D156" s="24">
        <v>1.0</v>
      </c>
      <c r="E156" s="24">
        <v>2000.0</v>
      </c>
      <c r="F156" s="24">
        <f t="shared" si="1"/>
        <v>0.973</v>
      </c>
      <c r="G156" s="6">
        <f t="shared" si="2"/>
        <v>23352</v>
      </c>
      <c r="H156" s="24">
        <v>387.0</v>
      </c>
      <c r="I156" s="24">
        <v>0.326</v>
      </c>
      <c r="J156" s="24">
        <v>193.0</v>
      </c>
      <c r="K156" s="24">
        <v>600.0</v>
      </c>
      <c r="L156" s="1">
        <f t="shared" si="3"/>
        <v>407</v>
      </c>
      <c r="M156" s="1">
        <f t="shared" si="4"/>
        <v>194</v>
      </c>
      <c r="N156" s="1">
        <f t="shared" si="5"/>
        <v>0.4813267813</v>
      </c>
      <c r="O156" s="24">
        <v>0.326</v>
      </c>
      <c r="P156" s="25">
        <v>100.0</v>
      </c>
      <c r="U156" s="8"/>
      <c r="V156" s="24">
        <v>193.0</v>
      </c>
      <c r="W156" s="1">
        <f t="shared" si="6"/>
        <v>508.75</v>
      </c>
      <c r="X156" s="1">
        <f t="shared" si="7"/>
        <v>142.125</v>
      </c>
      <c r="Y156" s="1">
        <f t="shared" si="8"/>
        <v>-201.312375</v>
      </c>
      <c r="Z156" s="1">
        <f t="shared" si="9"/>
        <v>215.743742</v>
      </c>
      <c r="AA156" s="1">
        <f t="shared" si="10"/>
        <v>215.743742</v>
      </c>
      <c r="AB156" s="1">
        <f t="shared" si="11"/>
        <v>0.1447051439</v>
      </c>
      <c r="AC156" s="1">
        <f t="shared" si="12"/>
        <v>0.7360803491</v>
      </c>
      <c r="AD156" s="1">
        <f t="shared" si="13"/>
        <v>158.8047289</v>
      </c>
      <c r="AE156" s="8">
        <f t="shared" si="14"/>
        <v>111.1633102</v>
      </c>
    </row>
    <row r="157" ht="15.75" customHeight="1">
      <c r="A157" s="23" t="s">
        <v>271</v>
      </c>
      <c r="B157" s="23" t="s">
        <v>269</v>
      </c>
      <c r="C157" s="23" t="s">
        <v>52</v>
      </c>
      <c r="D157" s="24">
        <v>2.0</v>
      </c>
      <c r="E157" s="24">
        <v>2950.0</v>
      </c>
      <c r="F157" s="24">
        <f t="shared" si="1"/>
        <v>0.973</v>
      </c>
      <c r="G157" s="6">
        <f t="shared" si="2"/>
        <v>34444.2</v>
      </c>
      <c r="H157" s="24">
        <v>575.0</v>
      </c>
      <c r="I157" s="24">
        <v>0.389</v>
      </c>
      <c r="J157" s="24">
        <v>192.0</v>
      </c>
      <c r="K157" s="24">
        <v>829.0</v>
      </c>
      <c r="L157" s="1">
        <f t="shared" si="3"/>
        <v>637</v>
      </c>
      <c r="M157" s="1">
        <f t="shared" si="4"/>
        <v>383</v>
      </c>
      <c r="N157" s="1">
        <f t="shared" si="5"/>
        <v>0.5810047096</v>
      </c>
      <c r="O157" s="24">
        <v>0.389</v>
      </c>
      <c r="P157" s="25">
        <v>100.0</v>
      </c>
      <c r="U157" s="8"/>
      <c r="V157" s="24">
        <v>192.0</v>
      </c>
      <c r="W157" s="1">
        <f t="shared" si="6"/>
        <v>796.25</v>
      </c>
      <c r="X157" s="1">
        <f t="shared" si="7"/>
        <v>112.375</v>
      </c>
      <c r="Y157" s="1">
        <f t="shared" si="8"/>
        <v>-315.076125</v>
      </c>
      <c r="Z157" s="1">
        <f t="shared" si="9"/>
        <v>303.1947676</v>
      </c>
      <c r="AA157" s="1">
        <f t="shared" si="10"/>
        <v>303.1947676</v>
      </c>
      <c r="AB157" s="1">
        <f t="shared" si="11"/>
        <v>0.2396480597</v>
      </c>
      <c r="AC157" s="1">
        <f t="shared" si="12"/>
        <v>0.6609425255</v>
      </c>
      <c r="AD157" s="1">
        <f t="shared" si="13"/>
        <v>200.3943154</v>
      </c>
      <c r="AE157" s="8">
        <f t="shared" si="14"/>
        <v>140.2760208</v>
      </c>
    </row>
    <row r="158" ht="15.75" customHeight="1">
      <c r="A158" s="23" t="s">
        <v>272</v>
      </c>
      <c r="B158" s="23" t="s">
        <v>273</v>
      </c>
      <c r="C158" s="23" t="s">
        <v>52</v>
      </c>
      <c r="D158" s="24">
        <v>2.0</v>
      </c>
      <c r="E158" s="24">
        <v>3000.0</v>
      </c>
      <c r="F158" s="24">
        <f t="shared" si="1"/>
        <v>0.973</v>
      </c>
      <c r="G158" s="6">
        <f t="shared" si="2"/>
        <v>35028</v>
      </c>
      <c r="H158" s="24">
        <v>620.0</v>
      </c>
      <c r="I158" s="24">
        <v>0.2932</v>
      </c>
      <c r="J158" s="24">
        <v>195.0</v>
      </c>
      <c r="K158" s="24">
        <v>752.0</v>
      </c>
      <c r="L158" s="1">
        <f t="shared" si="3"/>
        <v>557</v>
      </c>
      <c r="M158" s="1">
        <f t="shared" si="4"/>
        <v>425</v>
      </c>
      <c r="N158" s="1">
        <f t="shared" si="5"/>
        <v>0.7104129264</v>
      </c>
      <c r="O158" s="24">
        <v>0.2932</v>
      </c>
      <c r="P158" s="25">
        <v>100.0</v>
      </c>
      <c r="U158" s="8"/>
      <c r="V158" s="24">
        <v>195.0</v>
      </c>
      <c r="W158" s="1">
        <f t="shared" si="6"/>
        <v>696.25</v>
      </c>
      <c r="X158" s="1">
        <f t="shared" si="7"/>
        <v>125.375</v>
      </c>
      <c r="Y158" s="1">
        <f t="shared" si="8"/>
        <v>-275.506125</v>
      </c>
      <c r="Z158" s="1">
        <f t="shared" si="9"/>
        <v>273.6075663</v>
      </c>
      <c r="AA158" s="1">
        <f t="shared" si="10"/>
        <v>273.6075663</v>
      </c>
      <c r="AB158" s="1">
        <f t="shared" si="11"/>
        <v>0.2129013519</v>
      </c>
      <c r="AC158" s="1">
        <f t="shared" si="12"/>
        <v>0.6821098701</v>
      </c>
      <c r="AD158" s="1">
        <f t="shared" si="13"/>
        <v>186.6304215</v>
      </c>
      <c r="AE158" s="8">
        <f t="shared" si="14"/>
        <v>130.641295</v>
      </c>
    </row>
    <row r="159" ht="15.75" customHeight="1">
      <c r="A159" s="23" t="s">
        <v>274</v>
      </c>
      <c r="B159" s="23" t="s">
        <v>273</v>
      </c>
      <c r="C159" s="23" t="s">
        <v>43</v>
      </c>
      <c r="D159" s="24">
        <v>1.0</v>
      </c>
      <c r="E159" s="24">
        <v>3000.0</v>
      </c>
      <c r="F159" s="24">
        <f t="shared" si="1"/>
        <v>0.973</v>
      </c>
      <c r="G159" s="6">
        <f t="shared" si="2"/>
        <v>35028</v>
      </c>
      <c r="H159" s="24">
        <v>235.0</v>
      </c>
      <c r="I159" s="24">
        <v>0.6411</v>
      </c>
      <c r="J159" s="24">
        <v>80.0</v>
      </c>
      <c r="K159" s="24">
        <v>469.0</v>
      </c>
      <c r="L159" s="1">
        <f t="shared" si="3"/>
        <v>389</v>
      </c>
      <c r="M159" s="1">
        <f t="shared" si="4"/>
        <v>155</v>
      </c>
      <c r="N159" s="1">
        <f t="shared" si="5"/>
        <v>0.4187660668</v>
      </c>
      <c r="O159" s="24">
        <v>0.6411</v>
      </c>
      <c r="P159" s="25">
        <v>100.0</v>
      </c>
      <c r="U159" s="8"/>
      <c r="V159" s="24">
        <v>80.0</v>
      </c>
      <c r="W159" s="1">
        <f t="shared" si="6"/>
        <v>486.25</v>
      </c>
      <c r="X159" s="1">
        <f t="shared" si="7"/>
        <v>31.375</v>
      </c>
      <c r="Y159" s="1">
        <f t="shared" si="8"/>
        <v>-192.409125</v>
      </c>
      <c r="Z159" s="1">
        <f t="shared" si="9"/>
        <v>173.488502</v>
      </c>
      <c r="AA159" s="1">
        <f t="shared" si="10"/>
        <v>173.488502</v>
      </c>
      <c r="AB159" s="1">
        <f t="shared" si="11"/>
        <v>0.2922642714</v>
      </c>
      <c r="AC159" s="1">
        <f t="shared" si="12"/>
        <v>0.6193020556</v>
      </c>
      <c r="AD159" s="1">
        <f t="shared" si="13"/>
        <v>107.4417859</v>
      </c>
      <c r="AE159" s="8">
        <f t="shared" si="14"/>
        <v>75.20925013</v>
      </c>
    </row>
    <row r="160" ht="15.75" customHeight="1">
      <c r="A160" s="23" t="s">
        <v>275</v>
      </c>
      <c r="B160" s="23" t="s">
        <v>276</v>
      </c>
      <c r="C160" s="23" t="s">
        <v>43</v>
      </c>
      <c r="D160" s="24">
        <v>2.0</v>
      </c>
      <c r="E160" s="24">
        <v>3900.0</v>
      </c>
      <c r="F160" s="24">
        <f t="shared" si="1"/>
        <v>0.973</v>
      </c>
      <c r="G160" s="6">
        <f t="shared" si="2"/>
        <v>45536.4</v>
      </c>
      <c r="H160" s="24">
        <v>284.0</v>
      </c>
      <c r="I160" s="24">
        <v>0.5041</v>
      </c>
      <c r="J160" s="24">
        <v>116.0</v>
      </c>
      <c r="K160" s="24">
        <v>361.0</v>
      </c>
      <c r="L160" s="1">
        <f t="shared" si="3"/>
        <v>245</v>
      </c>
      <c r="M160" s="1">
        <f t="shared" si="4"/>
        <v>168</v>
      </c>
      <c r="N160" s="1">
        <f t="shared" si="5"/>
        <v>0.6485714286</v>
      </c>
      <c r="O160" s="24">
        <v>0.5041</v>
      </c>
      <c r="P160" s="25">
        <v>100.0</v>
      </c>
      <c r="U160" s="8"/>
      <c r="V160" s="24">
        <v>116.0</v>
      </c>
      <c r="W160" s="1">
        <f t="shared" si="6"/>
        <v>306.25</v>
      </c>
      <c r="X160" s="1">
        <f t="shared" si="7"/>
        <v>85.375</v>
      </c>
      <c r="Y160" s="1">
        <f t="shared" si="8"/>
        <v>-121.183125</v>
      </c>
      <c r="Z160" s="1">
        <f t="shared" si="9"/>
        <v>129.8141433</v>
      </c>
      <c r="AA160" s="1">
        <f t="shared" si="10"/>
        <v>129.8141433</v>
      </c>
      <c r="AB160" s="1">
        <f t="shared" si="11"/>
        <v>0.1451074067</v>
      </c>
      <c r="AC160" s="1">
        <f t="shared" si="12"/>
        <v>0.7357619984</v>
      </c>
      <c r="AD160" s="1">
        <f t="shared" si="13"/>
        <v>95.51231348</v>
      </c>
      <c r="AE160" s="8">
        <f t="shared" si="14"/>
        <v>66.85861944</v>
      </c>
    </row>
    <row r="161" ht="15.75" customHeight="1">
      <c r="A161" s="23" t="s">
        <v>277</v>
      </c>
      <c r="B161" s="23" t="s">
        <v>276</v>
      </c>
      <c r="C161" s="23" t="s">
        <v>52</v>
      </c>
      <c r="D161" s="24">
        <v>1.0</v>
      </c>
      <c r="E161" s="24">
        <v>2800.0</v>
      </c>
      <c r="F161" s="24">
        <f t="shared" si="1"/>
        <v>0.973</v>
      </c>
      <c r="G161" s="6">
        <f t="shared" si="2"/>
        <v>32692.8</v>
      </c>
      <c r="H161" s="24">
        <v>355.0</v>
      </c>
      <c r="I161" s="24">
        <v>0.4027</v>
      </c>
      <c r="J161" s="24">
        <v>102.0</v>
      </c>
      <c r="K161" s="24">
        <v>799.0</v>
      </c>
      <c r="L161" s="1">
        <f t="shared" si="3"/>
        <v>697</v>
      </c>
      <c r="M161" s="1">
        <f t="shared" si="4"/>
        <v>253</v>
      </c>
      <c r="N161" s="1">
        <f t="shared" si="5"/>
        <v>0.3903873745</v>
      </c>
      <c r="O161" s="24">
        <v>0.4027</v>
      </c>
      <c r="P161" s="25">
        <v>100.0</v>
      </c>
      <c r="U161" s="8"/>
      <c r="V161" s="24">
        <v>102.0</v>
      </c>
      <c r="W161" s="1">
        <f t="shared" si="6"/>
        <v>871.25</v>
      </c>
      <c r="X161" s="1">
        <f t="shared" si="7"/>
        <v>14.875</v>
      </c>
      <c r="Y161" s="1">
        <f t="shared" si="8"/>
        <v>-344.753625</v>
      </c>
      <c r="Z161" s="1">
        <f t="shared" si="9"/>
        <v>297.9056435</v>
      </c>
      <c r="AA161" s="1">
        <f t="shared" si="10"/>
        <v>297.9056435</v>
      </c>
      <c r="AB161" s="1">
        <f t="shared" si="11"/>
        <v>0.3248558319</v>
      </c>
      <c r="AC161" s="1">
        <f t="shared" si="12"/>
        <v>0.5935090947</v>
      </c>
      <c r="AD161" s="1">
        <f t="shared" si="13"/>
        <v>176.8097088</v>
      </c>
      <c r="AE161" s="8">
        <f t="shared" si="14"/>
        <v>123.7667961</v>
      </c>
    </row>
    <row r="162" ht="15.75" customHeight="1">
      <c r="A162" s="23" t="s">
        <v>278</v>
      </c>
      <c r="B162" s="23" t="s">
        <v>276</v>
      </c>
      <c r="C162" s="23" t="s">
        <v>52</v>
      </c>
      <c r="D162" s="24">
        <v>2.0</v>
      </c>
      <c r="E162" s="24">
        <v>3500.0</v>
      </c>
      <c r="F162" s="24">
        <f t="shared" si="1"/>
        <v>0.973</v>
      </c>
      <c r="G162" s="6">
        <f t="shared" si="2"/>
        <v>40866</v>
      </c>
      <c r="H162" s="24">
        <v>436.0</v>
      </c>
      <c r="I162" s="24">
        <v>0.5068</v>
      </c>
      <c r="J162" s="24">
        <v>188.0</v>
      </c>
      <c r="K162" s="24">
        <v>724.0</v>
      </c>
      <c r="L162" s="1">
        <f t="shared" si="3"/>
        <v>536</v>
      </c>
      <c r="M162" s="1">
        <f t="shared" si="4"/>
        <v>248</v>
      </c>
      <c r="N162" s="1">
        <f t="shared" si="5"/>
        <v>0.4701492537</v>
      </c>
      <c r="O162" s="24">
        <v>0.5068</v>
      </c>
      <c r="P162" s="25">
        <v>100.0</v>
      </c>
      <c r="U162" s="8"/>
      <c r="V162" s="24">
        <v>188.0</v>
      </c>
      <c r="W162" s="1">
        <f t="shared" si="6"/>
        <v>670</v>
      </c>
      <c r="X162" s="1">
        <f t="shared" si="7"/>
        <v>121</v>
      </c>
      <c r="Y162" s="1">
        <f t="shared" si="8"/>
        <v>-265.119</v>
      </c>
      <c r="Z162" s="1">
        <f t="shared" si="9"/>
        <v>263.402216</v>
      </c>
      <c r="AA162" s="1">
        <f t="shared" si="10"/>
        <v>263.402216</v>
      </c>
      <c r="AB162" s="1">
        <f t="shared" si="11"/>
        <v>0.2125406209</v>
      </c>
      <c r="AC162" s="1">
        <f t="shared" si="12"/>
        <v>0.6823953526</v>
      </c>
      <c r="AD162" s="1">
        <f t="shared" si="13"/>
        <v>179.7444481</v>
      </c>
      <c r="AE162" s="8">
        <f t="shared" si="14"/>
        <v>125.8211136</v>
      </c>
    </row>
    <row r="163" ht="15.75" customHeight="1">
      <c r="A163" s="23" t="s">
        <v>279</v>
      </c>
      <c r="B163" s="23" t="s">
        <v>269</v>
      </c>
      <c r="C163" s="23" t="s">
        <v>43</v>
      </c>
      <c r="D163" s="24">
        <v>1.0</v>
      </c>
      <c r="E163" s="24">
        <v>1700.0</v>
      </c>
      <c r="F163" s="24">
        <f t="shared" si="1"/>
        <v>0.973</v>
      </c>
      <c r="G163" s="6">
        <f t="shared" si="2"/>
        <v>19849.2</v>
      </c>
      <c r="H163" s="24">
        <v>228.0</v>
      </c>
      <c r="I163" s="24">
        <v>0.5205</v>
      </c>
      <c r="J163" s="24">
        <v>98.0</v>
      </c>
      <c r="K163" s="24">
        <v>432.0</v>
      </c>
      <c r="L163" s="1">
        <f t="shared" si="3"/>
        <v>334</v>
      </c>
      <c r="M163" s="1">
        <f t="shared" si="4"/>
        <v>130</v>
      </c>
      <c r="N163" s="1">
        <f t="shared" si="5"/>
        <v>0.4113772455</v>
      </c>
      <c r="O163" s="24">
        <v>0.5205</v>
      </c>
      <c r="P163" s="25">
        <v>100.0</v>
      </c>
      <c r="U163" s="8"/>
      <c r="V163" s="24">
        <v>98.0</v>
      </c>
      <c r="W163" s="1">
        <f t="shared" si="6"/>
        <v>417.5</v>
      </c>
      <c r="X163" s="1">
        <f t="shared" si="7"/>
        <v>56.25</v>
      </c>
      <c r="Y163" s="1">
        <f t="shared" si="8"/>
        <v>-165.20475</v>
      </c>
      <c r="Z163" s="1">
        <f t="shared" si="9"/>
        <v>158.1382405</v>
      </c>
      <c r="AA163" s="1">
        <f t="shared" si="10"/>
        <v>158.1382405</v>
      </c>
      <c r="AB163" s="1">
        <f t="shared" si="11"/>
        <v>0.2440436898</v>
      </c>
      <c r="AC163" s="1">
        <f t="shared" si="12"/>
        <v>0.6574638239</v>
      </c>
      <c r="AD163" s="1">
        <f t="shared" si="13"/>
        <v>103.9701723</v>
      </c>
      <c r="AE163" s="8">
        <f t="shared" si="14"/>
        <v>72.7791206</v>
      </c>
    </row>
    <row r="164" ht="15.75" customHeight="1">
      <c r="A164" s="23" t="s">
        <v>280</v>
      </c>
      <c r="B164" s="23" t="s">
        <v>276</v>
      </c>
      <c r="C164" s="23" t="s">
        <v>43</v>
      </c>
      <c r="D164" s="24">
        <v>1.0</v>
      </c>
      <c r="E164" s="24">
        <v>2600.0</v>
      </c>
      <c r="F164" s="24">
        <f t="shared" si="1"/>
        <v>0.973</v>
      </c>
      <c r="G164" s="6">
        <f t="shared" si="2"/>
        <v>30357.6</v>
      </c>
      <c r="H164" s="24">
        <v>250.0</v>
      </c>
      <c r="I164" s="24">
        <v>0.3699</v>
      </c>
      <c r="J164" s="24">
        <v>69.0</v>
      </c>
      <c r="K164" s="24">
        <v>406.0</v>
      </c>
      <c r="L164" s="1">
        <f t="shared" si="3"/>
        <v>337</v>
      </c>
      <c r="M164" s="1">
        <f t="shared" si="4"/>
        <v>181</v>
      </c>
      <c r="N164" s="1">
        <f t="shared" si="5"/>
        <v>0.5296735905</v>
      </c>
      <c r="O164" s="24">
        <v>0.3699</v>
      </c>
      <c r="P164" s="25">
        <v>100.0</v>
      </c>
      <c r="U164" s="8"/>
      <c r="V164" s="24">
        <v>69.0</v>
      </c>
      <c r="W164" s="1">
        <f t="shared" si="6"/>
        <v>421.25</v>
      </c>
      <c r="X164" s="1">
        <f t="shared" si="7"/>
        <v>26.875</v>
      </c>
      <c r="Y164" s="1">
        <f t="shared" si="8"/>
        <v>-166.688625</v>
      </c>
      <c r="Z164" s="1">
        <f t="shared" si="9"/>
        <v>150.2014383</v>
      </c>
      <c r="AA164" s="1">
        <f t="shared" si="10"/>
        <v>150.2014383</v>
      </c>
      <c r="AB164" s="1">
        <f t="shared" si="11"/>
        <v>0.2927630582</v>
      </c>
      <c r="AC164" s="1">
        <f t="shared" si="12"/>
        <v>0.6189073157</v>
      </c>
      <c r="AD164" s="1">
        <f t="shared" si="13"/>
        <v>92.96076898</v>
      </c>
      <c r="AE164" s="8">
        <f t="shared" si="14"/>
        <v>65.07253828</v>
      </c>
    </row>
    <row r="165" ht="15.75" customHeight="1">
      <c r="A165" s="23" t="s">
        <v>281</v>
      </c>
      <c r="B165" s="23" t="s">
        <v>282</v>
      </c>
      <c r="C165" s="23" t="s">
        <v>43</v>
      </c>
      <c r="D165" s="24">
        <v>2.0</v>
      </c>
      <c r="E165" s="24">
        <v>2695.0</v>
      </c>
      <c r="F165" s="24">
        <f t="shared" si="1"/>
        <v>0.973</v>
      </c>
      <c r="G165" s="6">
        <f t="shared" si="2"/>
        <v>31466.82</v>
      </c>
      <c r="H165" s="24">
        <v>443.0</v>
      </c>
      <c r="I165" s="24">
        <v>0.2356</v>
      </c>
      <c r="J165" s="24">
        <v>265.0</v>
      </c>
      <c r="K165" s="24">
        <v>534.0</v>
      </c>
      <c r="L165" s="1">
        <f t="shared" si="3"/>
        <v>269</v>
      </c>
      <c r="M165" s="1">
        <f t="shared" si="4"/>
        <v>178</v>
      </c>
      <c r="N165" s="1">
        <f t="shared" si="5"/>
        <v>0.6293680297</v>
      </c>
      <c r="O165" s="24">
        <v>0.2356</v>
      </c>
      <c r="P165" s="25">
        <v>100.0</v>
      </c>
      <c r="U165" s="8"/>
      <c r="V165" s="24">
        <v>265.0</v>
      </c>
      <c r="W165" s="1">
        <f t="shared" si="6"/>
        <v>336.25</v>
      </c>
      <c r="X165" s="1">
        <f t="shared" si="7"/>
        <v>231.375</v>
      </c>
      <c r="Y165" s="1">
        <f t="shared" si="8"/>
        <v>-133.054125</v>
      </c>
      <c r="Z165" s="1">
        <f t="shared" si="9"/>
        <v>185.632535</v>
      </c>
      <c r="AA165" s="1">
        <f t="shared" si="10"/>
        <v>265</v>
      </c>
      <c r="AB165" s="1">
        <f t="shared" si="11"/>
        <v>0.1</v>
      </c>
      <c r="AC165" s="1">
        <f t="shared" si="12"/>
        <v>0.77146</v>
      </c>
      <c r="AD165" s="1">
        <f t="shared" si="13"/>
        <v>204.4369</v>
      </c>
      <c r="AE165" s="8">
        <f t="shared" si="14"/>
        <v>143.10583</v>
      </c>
    </row>
    <row r="166" ht="15.75" customHeight="1">
      <c r="A166" s="23" t="s">
        <v>283</v>
      </c>
      <c r="B166" s="23" t="s">
        <v>282</v>
      </c>
      <c r="C166" s="23" t="s">
        <v>52</v>
      </c>
      <c r="D166" s="24">
        <v>1.0</v>
      </c>
      <c r="E166" s="24">
        <v>3000.0</v>
      </c>
      <c r="F166" s="24">
        <f t="shared" si="1"/>
        <v>0.973</v>
      </c>
      <c r="G166" s="6">
        <f t="shared" si="2"/>
        <v>35028</v>
      </c>
      <c r="H166" s="24">
        <v>343.0</v>
      </c>
      <c r="I166" s="24">
        <v>0.5808</v>
      </c>
      <c r="J166" s="24">
        <v>158.0</v>
      </c>
      <c r="K166" s="24">
        <v>706.0</v>
      </c>
      <c r="L166" s="1">
        <f t="shared" si="3"/>
        <v>548</v>
      </c>
      <c r="M166" s="1">
        <f t="shared" si="4"/>
        <v>185</v>
      </c>
      <c r="N166" s="1">
        <f t="shared" si="5"/>
        <v>0.3700729927</v>
      </c>
      <c r="O166" s="24">
        <v>0.5808</v>
      </c>
      <c r="P166" s="25">
        <v>100.0</v>
      </c>
      <c r="U166" s="8"/>
      <c r="V166" s="24">
        <v>158.0</v>
      </c>
      <c r="W166" s="1">
        <f t="shared" si="6"/>
        <v>685</v>
      </c>
      <c r="X166" s="1">
        <f t="shared" si="7"/>
        <v>89.5</v>
      </c>
      <c r="Y166" s="1">
        <f t="shared" si="8"/>
        <v>-271.0545</v>
      </c>
      <c r="Z166" s="1">
        <f t="shared" si="9"/>
        <v>258.5865074</v>
      </c>
      <c r="AA166" s="1">
        <f t="shared" si="10"/>
        <v>258.5865074</v>
      </c>
      <c r="AB166" s="1">
        <f t="shared" si="11"/>
        <v>0.2468416167</v>
      </c>
      <c r="AC166" s="1">
        <f t="shared" si="12"/>
        <v>0.6552495446</v>
      </c>
      <c r="AD166" s="1">
        <f t="shared" si="13"/>
        <v>169.4386912</v>
      </c>
      <c r="AE166" s="8">
        <f t="shared" si="14"/>
        <v>118.6070839</v>
      </c>
    </row>
    <row r="167" ht="15.75" customHeight="1">
      <c r="A167" s="23" t="s">
        <v>284</v>
      </c>
      <c r="B167" s="23" t="s">
        <v>282</v>
      </c>
      <c r="C167" s="23" t="s">
        <v>52</v>
      </c>
      <c r="D167" s="24">
        <v>2.0</v>
      </c>
      <c r="E167" s="24">
        <v>4000.0</v>
      </c>
      <c r="F167" s="24">
        <f t="shared" si="1"/>
        <v>0.973</v>
      </c>
      <c r="G167" s="6">
        <f t="shared" si="2"/>
        <v>46704</v>
      </c>
      <c r="H167" s="24">
        <v>739.0</v>
      </c>
      <c r="I167" s="24">
        <v>0.0192</v>
      </c>
      <c r="J167" s="24">
        <v>306.0</v>
      </c>
      <c r="K167" s="24">
        <v>781.0</v>
      </c>
      <c r="L167" s="1">
        <f t="shared" si="3"/>
        <v>475</v>
      </c>
      <c r="M167" s="1">
        <f t="shared" si="4"/>
        <v>433</v>
      </c>
      <c r="N167" s="1">
        <f t="shared" si="5"/>
        <v>0.8292631579</v>
      </c>
      <c r="O167" s="24">
        <v>0.0192</v>
      </c>
      <c r="P167" s="25">
        <v>100.0</v>
      </c>
      <c r="U167" s="8"/>
      <c r="V167" s="24">
        <v>306.0</v>
      </c>
      <c r="W167" s="1">
        <f t="shared" si="6"/>
        <v>593.75</v>
      </c>
      <c r="X167" s="1">
        <f t="shared" si="7"/>
        <v>246.625</v>
      </c>
      <c r="Y167" s="1">
        <f t="shared" si="8"/>
        <v>-234.946875</v>
      </c>
      <c r="Z167" s="1">
        <f t="shared" si="9"/>
        <v>277.0781521</v>
      </c>
      <c r="AA167" s="1">
        <f t="shared" si="10"/>
        <v>306</v>
      </c>
      <c r="AB167" s="1">
        <f t="shared" si="11"/>
        <v>0.1</v>
      </c>
      <c r="AC167" s="1">
        <f t="shared" si="12"/>
        <v>0.77146</v>
      </c>
      <c r="AD167" s="1">
        <f t="shared" si="13"/>
        <v>236.06676</v>
      </c>
      <c r="AE167" s="8">
        <f t="shared" si="14"/>
        <v>165.246732</v>
      </c>
    </row>
    <row r="168" ht="15.75" customHeight="1">
      <c r="A168" s="23" t="s">
        <v>285</v>
      </c>
      <c r="B168" s="23" t="s">
        <v>282</v>
      </c>
      <c r="C168" s="23" t="s">
        <v>43</v>
      </c>
      <c r="D168" s="24">
        <v>1.0</v>
      </c>
      <c r="E168" s="24">
        <v>2295.0</v>
      </c>
      <c r="F168" s="24">
        <f t="shared" si="1"/>
        <v>0.973</v>
      </c>
      <c r="G168" s="6">
        <f t="shared" si="2"/>
        <v>26796.42</v>
      </c>
      <c r="H168" s="24">
        <v>270.0</v>
      </c>
      <c r="I168" s="24">
        <v>0.4685</v>
      </c>
      <c r="J168" s="24">
        <v>100.0</v>
      </c>
      <c r="K168" s="24">
        <v>469.0</v>
      </c>
      <c r="L168" s="1">
        <f t="shared" si="3"/>
        <v>369</v>
      </c>
      <c r="M168" s="1">
        <f t="shared" si="4"/>
        <v>170</v>
      </c>
      <c r="N168" s="1">
        <f t="shared" si="5"/>
        <v>0.4685636856</v>
      </c>
      <c r="O168" s="24">
        <v>0.4685</v>
      </c>
      <c r="P168" s="25">
        <v>100.0</v>
      </c>
      <c r="U168" s="8"/>
      <c r="V168" s="24">
        <v>100.0</v>
      </c>
      <c r="W168" s="1">
        <f t="shared" si="6"/>
        <v>461.25</v>
      </c>
      <c r="X168" s="1">
        <f t="shared" si="7"/>
        <v>53.875</v>
      </c>
      <c r="Y168" s="1">
        <f t="shared" si="8"/>
        <v>-182.516625</v>
      </c>
      <c r="Z168" s="1">
        <f t="shared" si="9"/>
        <v>172.1199735</v>
      </c>
      <c r="AA168" s="1">
        <f t="shared" si="10"/>
        <v>172.1199735</v>
      </c>
      <c r="AB168" s="1">
        <f t="shared" si="11"/>
        <v>0.2563576662</v>
      </c>
      <c r="AC168" s="1">
        <f t="shared" si="12"/>
        <v>0.647718543</v>
      </c>
      <c r="AD168" s="1">
        <f t="shared" si="13"/>
        <v>111.4852985</v>
      </c>
      <c r="AE168" s="8">
        <f t="shared" si="14"/>
        <v>78.03970893</v>
      </c>
    </row>
    <row r="169" ht="15.75" customHeight="1">
      <c r="A169" s="23" t="s">
        <v>286</v>
      </c>
      <c r="B169" s="23" t="s">
        <v>287</v>
      </c>
      <c r="C169" s="23" t="s">
        <v>43</v>
      </c>
      <c r="D169" s="24">
        <v>2.0</v>
      </c>
      <c r="E169" s="24">
        <v>3000.0</v>
      </c>
      <c r="F169" s="24">
        <f t="shared" si="1"/>
        <v>0.973</v>
      </c>
      <c r="G169" s="6">
        <f t="shared" si="2"/>
        <v>35028</v>
      </c>
      <c r="H169" s="24">
        <v>424.0</v>
      </c>
      <c r="I169" s="24">
        <v>0.3425</v>
      </c>
      <c r="J169" s="24">
        <v>270.0</v>
      </c>
      <c r="K169" s="24">
        <v>543.0</v>
      </c>
      <c r="L169" s="1">
        <f t="shared" si="3"/>
        <v>273</v>
      </c>
      <c r="M169" s="1">
        <f t="shared" si="4"/>
        <v>154</v>
      </c>
      <c r="N169" s="1">
        <f t="shared" si="5"/>
        <v>0.5512820513</v>
      </c>
      <c r="O169" s="24">
        <v>0.3425</v>
      </c>
      <c r="P169" s="25">
        <v>100.0</v>
      </c>
      <c r="U169" s="8"/>
      <c r="V169" s="24">
        <v>270.0</v>
      </c>
      <c r="W169" s="1">
        <f t="shared" si="6"/>
        <v>341.25</v>
      </c>
      <c r="X169" s="1">
        <f t="shared" si="7"/>
        <v>235.875</v>
      </c>
      <c r="Y169" s="1">
        <f t="shared" si="8"/>
        <v>-135.032625</v>
      </c>
      <c r="Z169" s="1">
        <f t="shared" si="9"/>
        <v>188.7246535</v>
      </c>
      <c r="AA169" s="1">
        <f t="shared" si="10"/>
        <v>270</v>
      </c>
      <c r="AB169" s="1">
        <f t="shared" si="11"/>
        <v>0.1</v>
      </c>
      <c r="AC169" s="1">
        <f t="shared" si="12"/>
        <v>0.77146</v>
      </c>
      <c r="AD169" s="1">
        <f t="shared" si="13"/>
        <v>208.2942</v>
      </c>
      <c r="AE169" s="8">
        <f t="shared" si="14"/>
        <v>145.80594</v>
      </c>
    </row>
    <row r="170" ht="15.75" customHeight="1">
      <c r="A170" s="23" t="s">
        <v>288</v>
      </c>
      <c r="B170" s="23" t="s">
        <v>287</v>
      </c>
      <c r="C170" s="23" t="s">
        <v>52</v>
      </c>
      <c r="D170" s="24">
        <v>1.0</v>
      </c>
      <c r="E170" s="24">
        <v>3300.0</v>
      </c>
      <c r="F170" s="24">
        <f t="shared" si="1"/>
        <v>0.973</v>
      </c>
      <c r="G170" s="6">
        <f t="shared" si="2"/>
        <v>38530.8</v>
      </c>
      <c r="H170" s="24">
        <v>980.0</v>
      </c>
      <c r="I170" s="24">
        <v>0.2712</v>
      </c>
      <c r="J170" s="24">
        <v>283.0</v>
      </c>
      <c r="K170" s="24">
        <v>1261.0</v>
      </c>
      <c r="L170" s="1">
        <f t="shared" si="3"/>
        <v>978</v>
      </c>
      <c r="M170" s="1">
        <f t="shared" si="4"/>
        <v>697</v>
      </c>
      <c r="N170" s="1">
        <f t="shared" si="5"/>
        <v>0.6701431493</v>
      </c>
      <c r="O170" s="24">
        <v>0.2712</v>
      </c>
      <c r="P170" s="25">
        <v>100.0</v>
      </c>
      <c r="U170" s="8"/>
      <c r="V170" s="24">
        <v>283.0</v>
      </c>
      <c r="W170" s="1">
        <f t="shared" si="6"/>
        <v>1222.5</v>
      </c>
      <c r="X170" s="1">
        <f t="shared" si="7"/>
        <v>160.75</v>
      </c>
      <c r="Y170" s="1">
        <f t="shared" si="8"/>
        <v>-483.74325</v>
      </c>
      <c r="Z170" s="1">
        <f t="shared" si="9"/>
        <v>461.811993</v>
      </c>
      <c r="AA170" s="1">
        <f t="shared" si="10"/>
        <v>461.811993</v>
      </c>
      <c r="AB170" s="1">
        <f t="shared" si="11"/>
        <v>0.2462674789</v>
      </c>
      <c r="AC170" s="1">
        <f t="shared" si="12"/>
        <v>0.6557039172</v>
      </c>
      <c r="AD170" s="1">
        <f t="shared" si="13"/>
        <v>302.8119328</v>
      </c>
      <c r="AE170" s="8">
        <f t="shared" si="14"/>
        <v>211.968353</v>
      </c>
    </row>
    <row r="171" ht="15.75" customHeight="1">
      <c r="A171" s="23" t="s">
        <v>289</v>
      </c>
      <c r="B171" s="23" t="s">
        <v>290</v>
      </c>
      <c r="C171" s="23" t="s">
        <v>43</v>
      </c>
      <c r="D171" s="24">
        <v>1.0</v>
      </c>
      <c r="E171" s="24">
        <v>3000.0</v>
      </c>
      <c r="F171" s="24">
        <f t="shared" si="1"/>
        <v>0.973</v>
      </c>
      <c r="G171" s="6">
        <f t="shared" si="2"/>
        <v>35028</v>
      </c>
      <c r="H171" s="24">
        <v>337.0</v>
      </c>
      <c r="I171" s="24">
        <v>0.463</v>
      </c>
      <c r="J171" s="24">
        <v>87.0</v>
      </c>
      <c r="K171" s="24">
        <v>512.0</v>
      </c>
      <c r="L171" s="1">
        <f t="shared" si="3"/>
        <v>425</v>
      </c>
      <c r="M171" s="1">
        <f t="shared" si="4"/>
        <v>250</v>
      </c>
      <c r="N171" s="1">
        <f t="shared" si="5"/>
        <v>0.5705882353</v>
      </c>
      <c r="O171" s="24">
        <v>0.463</v>
      </c>
      <c r="P171" s="25">
        <v>100.0</v>
      </c>
      <c r="U171" s="8"/>
      <c r="V171" s="24">
        <v>87.0</v>
      </c>
      <c r="W171" s="1">
        <f t="shared" si="6"/>
        <v>531.25</v>
      </c>
      <c r="X171" s="1">
        <f t="shared" si="7"/>
        <v>33.875</v>
      </c>
      <c r="Y171" s="1">
        <f t="shared" si="8"/>
        <v>-210.215625</v>
      </c>
      <c r="Z171" s="1">
        <f t="shared" si="9"/>
        <v>189.4176033</v>
      </c>
      <c r="AA171" s="1">
        <f t="shared" si="10"/>
        <v>189.4176033</v>
      </c>
      <c r="AB171" s="1">
        <f t="shared" si="11"/>
        <v>0.2927860768</v>
      </c>
      <c r="AC171" s="1">
        <f t="shared" si="12"/>
        <v>0.6188890988</v>
      </c>
      <c r="AD171" s="1">
        <f t="shared" si="13"/>
        <v>117.2284898</v>
      </c>
      <c r="AE171" s="8">
        <f t="shared" si="14"/>
        <v>82.05994287</v>
      </c>
    </row>
    <row r="172" ht="15.75" customHeight="1">
      <c r="A172" s="23" t="s">
        <v>291</v>
      </c>
      <c r="B172" s="23" t="s">
        <v>290</v>
      </c>
      <c r="C172" s="23" t="s">
        <v>43</v>
      </c>
      <c r="D172" s="24">
        <v>2.0</v>
      </c>
      <c r="E172" s="24">
        <v>3200.0</v>
      </c>
      <c r="F172" s="24">
        <f t="shared" si="1"/>
        <v>0.973</v>
      </c>
      <c r="G172" s="6">
        <f t="shared" si="2"/>
        <v>37363.2</v>
      </c>
      <c r="H172" s="24">
        <v>154.0</v>
      </c>
      <c r="I172" s="24">
        <v>0.6795</v>
      </c>
      <c r="J172" s="24">
        <v>154.0</v>
      </c>
      <c r="K172" s="24">
        <v>480.0</v>
      </c>
      <c r="L172" s="1">
        <f t="shared" si="3"/>
        <v>326</v>
      </c>
      <c r="M172" s="1">
        <f t="shared" si="4"/>
        <v>0</v>
      </c>
      <c r="N172" s="1">
        <f t="shared" si="5"/>
        <v>0.1</v>
      </c>
      <c r="O172" s="24">
        <v>0.6795</v>
      </c>
      <c r="P172" s="25">
        <v>100.0</v>
      </c>
      <c r="U172" s="8"/>
      <c r="V172" s="24">
        <v>154.0</v>
      </c>
      <c r="W172" s="1">
        <f t="shared" si="6"/>
        <v>407.5</v>
      </c>
      <c r="X172" s="1">
        <f t="shared" si="7"/>
        <v>113.25</v>
      </c>
      <c r="Y172" s="1">
        <f t="shared" si="8"/>
        <v>-161.24775</v>
      </c>
      <c r="Z172" s="1">
        <f t="shared" si="9"/>
        <v>172.6223641</v>
      </c>
      <c r="AA172" s="1">
        <f t="shared" si="10"/>
        <v>172.6223641</v>
      </c>
      <c r="AB172" s="1">
        <f t="shared" si="11"/>
        <v>0.1456990531</v>
      </c>
      <c r="AC172" s="1">
        <f t="shared" si="12"/>
        <v>0.7352937694</v>
      </c>
      <c r="AD172" s="1">
        <f t="shared" si="13"/>
        <v>126.9281488</v>
      </c>
      <c r="AE172" s="8">
        <f t="shared" si="14"/>
        <v>88.84970416</v>
      </c>
    </row>
    <row r="173" ht="15.75" customHeight="1">
      <c r="A173" s="23" t="s">
        <v>292</v>
      </c>
      <c r="B173" s="23" t="s">
        <v>293</v>
      </c>
      <c r="C173" s="23" t="s">
        <v>43</v>
      </c>
      <c r="D173" s="24">
        <v>2.0</v>
      </c>
      <c r="E173" s="24">
        <v>4500.0</v>
      </c>
      <c r="F173" s="24">
        <f t="shared" si="1"/>
        <v>0.973</v>
      </c>
      <c r="G173" s="6">
        <f t="shared" si="2"/>
        <v>52542</v>
      </c>
      <c r="H173" s="24">
        <v>432.0</v>
      </c>
      <c r="I173" s="24">
        <v>0.6822</v>
      </c>
      <c r="J173" s="24">
        <v>273.0</v>
      </c>
      <c r="K173" s="24">
        <v>853.0</v>
      </c>
      <c r="L173" s="1">
        <f t="shared" si="3"/>
        <v>580</v>
      </c>
      <c r="M173" s="1">
        <f t="shared" si="4"/>
        <v>159</v>
      </c>
      <c r="N173" s="1">
        <f t="shared" si="5"/>
        <v>0.3193103448</v>
      </c>
      <c r="O173" s="24">
        <v>0.6822</v>
      </c>
      <c r="P173" s="25">
        <v>100.0</v>
      </c>
      <c r="U173" s="8"/>
      <c r="V173" s="24">
        <v>273.0</v>
      </c>
      <c r="W173" s="1">
        <f t="shared" si="6"/>
        <v>725</v>
      </c>
      <c r="X173" s="1">
        <f t="shared" si="7"/>
        <v>200.5</v>
      </c>
      <c r="Y173" s="1">
        <f t="shared" si="8"/>
        <v>-286.8825</v>
      </c>
      <c r="Z173" s="1">
        <f t="shared" si="9"/>
        <v>306.810229</v>
      </c>
      <c r="AA173" s="1">
        <f t="shared" si="10"/>
        <v>306.810229</v>
      </c>
      <c r="AB173" s="1">
        <f t="shared" si="11"/>
        <v>0.1466347986</v>
      </c>
      <c r="AC173" s="1">
        <f t="shared" si="12"/>
        <v>0.7345532204</v>
      </c>
      <c r="AD173" s="1">
        <f t="shared" si="13"/>
        <v>225.3684418</v>
      </c>
      <c r="AE173" s="8">
        <f t="shared" si="14"/>
        <v>157.7579092</v>
      </c>
    </row>
    <row r="174" ht="15.75" customHeight="1">
      <c r="A174" s="23" t="s">
        <v>294</v>
      </c>
      <c r="B174" s="23" t="s">
        <v>42</v>
      </c>
      <c r="C174" s="23" t="s">
        <v>43</v>
      </c>
      <c r="D174" s="24">
        <v>1.0</v>
      </c>
      <c r="E174" s="24">
        <v>800.0</v>
      </c>
      <c r="F174" s="24">
        <f t="shared" si="1"/>
        <v>0.973</v>
      </c>
      <c r="G174" s="6">
        <f t="shared" si="2"/>
        <v>9340.8</v>
      </c>
      <c r="H174" s="24">
        <v>104.0</v>
      </c>
      <c r="I174" s="24">
        <v>0.5699</v>
      </c>
      <c r="J174" s="24">
        <v>53.0</v>
      </c>
      <c r="K174" s="24">
        <v>188.0</v>
      </c>
      <c r="L174" s="1">
        <f t="shared" si="3"/>
        <v>135</v>
      </c>
      <c r="M174" s="1">
        <f t="shared" si="4"/>
        <v>51</v>
      </c>
      <c r="N174" s="1">
        <f t="shared" si="5"/>
        <v>0.4022222222</v>
      </c>
      <c r="O174" s="24">
        <v>0.5699</v>
      </c>
      <c r="P174" s="25">
        <v>100.0</v>
      </c>
      <c r="U174" s="8"/>
      <c r="V174" s="24">
        <v>53.0</v>
      </c>
      <c r="W174" s="1">
        <f t="shared" si="6"/>
        <v>168.75</v>
      </c>
      <c r="X174" s="1">
        <f t="shared" si="7"/>
        <v>36.125</v>
      </c>
      <c r="Y174" s="1">
        <f t="shared" si="8"/>
        <v>-66.774375</v>
      </c>
      <c r="Z174" s="1">
        <f t="shared" si="9"/>
        <v>68.11107928</v>
      </c>
      <c r="AA174" s="1">
        <f t="shared" si="10"/>
        <v>68.11107928</v>
      </c>
      <c r="AB174" s="1">
        <f t="shared" si="11"/>
        <v>0.1895471365</v>
      </c>
      <c r="AC174" s="1">
        <f t="shared" si="12"/>
        <v>0.7005923962</v>
      </c>
      <c r="AD174" s="1">
        <f t="shared" si="13"/>
        <v>47.71810424</v>
      </c>
      <c r="AE174" s="8">
        <f t="shared" si="14"/>
        <v>33.40267297</v>
      </c>
    </row>
    <row r="175" ht="15.75" customHeight="1">
      <c r="A175" s="23" t="s">
        <v>295</v>
      </c>
      <c r="B175" s="23" t="s">
        <v>293</v>
      </c>
      <c r="C175" s="23" t="s">
        <v>52</v>
      </c>
      <c r="D175" s="24">
        <v>1.0</v>
      </c>
      <c r="E175" s="24">
        <v>4500.0</v>
      </c>
      <c r="F175" s="24">
        <f t="shared" si="1"/>
        <v>0.973</v>
      </c>
      <c r="G175" s="6">
        <f t="shared" si="2"/>
        <v>52542</v>
      </c>
      <c r="H175" s="24">
        <v>200.0</v>
      </c>
      <c r="I175" s="24">
        <v>0.8685</v>
      </c>
      <c r="J175" s="24">
        <v>103.0</v>
      </c>
      <c r="K175" s="24">
        <v>807.0</v>
      </c>
      <c r="L175" s="1">
        <f t="shared" si="3"/>
        <v>704</v>
      </c>
      <c r="M175" s="1">
        <f t="shared" si="4"/>
        <v>97</v>
      </c>
      <c r="N175" s="1">
        <f t="shared" si="5"/>
        <v>0.2102272727</v>
      </c>
      <c r="O175" s="24">
        <v>0.8685</v>
      </c>
      <c r="P175" s="25">
        <v>100.0</v>
      </c>
      <c r="U175" s="8"/>
      <c r="V175" s="24">
        <v>103.0</v>
      </c>
      <c r="W175" s="1">
        <f t="shared" si="6"/>
        <v>880</v>
      </c>
      <c r="X175" s="1">
        <f t="shared" si="7"/>
        <v>15</v>
      </c>
      <c r="Y175" s="1">
        <f t="shared" si="8"/>
        <v>-348.216</v>
      </c>
      <c r="Z175" s="1">
        <f t="shared" si="9"/>
        <v>300.8898843</v>
      </c>
      <c r="AA175" s="1">
        <f t="shared" si="10"/>
        <v>300.8898843</v>
      </c>
      <c r="AB175" s="1">
        <f t="shared" si="11"/>
        <v>0.3248748685</v>
      </c>
      <c r="AC175" s="1">
        <f t="shared" si="12"/>
        <v>0.5934940291</v>
      </c>
      <c r="AD175" s="1">
        <f t="shared" si="13"/>
        <v>178.5763497</v>
      </c>
      <c r="AE175" s="8">
        <f t="shared" si="14"/>
        <v>125.0034448</v>
      </c>
    </row>
    <row r="176" ht="15.75" customHeight="1">
      <c r="A176" s="23" t="s">
        <v>296</v>
      </c>
      <c r="B176" s="23" t="s">
        <v>293</v>
      </c>
      <c r="C176" s="23" t="s">
        <v>52</v>
      </c>
      <c r="D176" s="24">
        <v>2.0</v>
      </c>
      <c r="E176" s="24">
        <v>5500.0</v>
      </c>
      <c r="F176" s="24">
        <f t="shared" si="1"/>
        <v>0.973</v>
      </c>
      <c r="G176" s="6">
        <f t="shared" si="2"/>
        <v>64218</v>
      </c>
      <c r="H176" s="24">
        <v>428.0</v>
      </c>
      <c r="I176" s="24">
        <v>0.5233</v>
      </c>
      <c r="J176" s="24">
        <v>200.0</v>
      </c>
      <c r="K176" s="24">
        <v>770.0</v>
      </c>
      <c r="L176" s="1">
        <f t="shared" si="3"/>
        <v>570</v>
      </c>
      <c r="M176" s="1">
        <f t="shared" si="4"/>
        <v>228</v>
      </c>
      <c r="N176" s="1">
        <f t="shared" si="5"/>
        <v>0.42</v>
      </c>
      <c r="O176" s="24">
        <v>0.5233</v>
      </c>
      <c r="P176" s="25">
        <v>100.0</v>
      </c>
      <c r="U176" s="8"/>
      <c r="V176" s="24">
        <v>200.0</v>
      </c>
      <c r="W176" s="1">
        <f t="shared" si="6"/>
        <v>712.5</v>
      </c>
      <c r="X176" s="1">
        <f t="shared" si="7"/>
        <v>128.75</v>
      </c>
      <c r="Y176" s="1">
        <f t="shared" si="8"/>
        <v>-281.93625</v>
      </c>
      <c r="Z176" s="1">
        <f t="shared" si="9"/>
        <v>280.1339354</v>
      </c>
      <c r="AA176" s="1">
        <f t="shared" si="10"/>
        <v>280.1339354</v>
      </c>
      <c r="AB176" s="1">
        <f t="shared" si="11"/>
        <v>0.2124686813</v>
      </c>
      <c r="AC176" s="1">
        <f t="shared" si="12"/>
        <v>0.6824522856</v>
      </c>
      <c r="AD176" s="1">
        <f t="shared" si="13"/>
        <v>191.1780445</v>
      </c>
      <c r="AE176" s="8">
        <f t="shared" si="14"/>
        <v>133.8246312</v>
      </c>
    </row>
    <row r="177" ht="15.75" customHeight="1">
      <c r="A177" s="23" t="s">
        <v>297</v>
      </c>
      <c r="B177" s="23" t="s">
        <v>293</v>
      </c>
      <c r="C177" s="23" t="s">
        <v>43</v>
      </c>
      <c r="D177" s="24">
        <v>1.0</v>
      </c>
      <c r="E177" s="24">
        <v>3500.0</v>
      </c>
      <c r="F177" s="24">
        <f t="shared" si="1"/>
        <v>0.973</v>
      </c>
      <c r="G177" s="6">
        <f t="shared" si="2"/>
        <v>40866</v>
      </c>
      <c r="H177" s="24">
        <v>576.0</v>
      </c>
      <c r="I177" s="24">
        <v>0.4603</v>
      </c>
      <c r="J177" s="24">
        <v>151.0</v>
      </c>
      <c r="K177" s="24">
        <v>890.0</v>
      </c>
      <c r="L177" s="1">
        <f t="shared" si="3"/>
        <v>739</v>
      </c>
      <c r="M177" s="1">
        <f t="shared" si="4"/>
        <v>425</v>
      </c>
      <c r="N177" s="1">
        <f t="shared" si="5"/>
        <v>0.5600811908</v>
      </c>
      <c r="O177" s="24">
        <v>0.4603</v>
      </c>
      <c r="P177" s="25">
        <v>100.0</v>
      </c>
      <c r="U177" s="8"/>
      <c r="V177" s="24">
        <v>151.0</v>
      </c>
      <c r="W177" s="1">
        <f t="shared" si="6"/>
        <v>923.75</v>
      </c>
      <c r="X177" s="1">
        <f t="shared" si="7"/>
        <v>58.625</v>
      </c>
      <c r="Y177" s="1">
        <f t="shared" si="8"/>
        <v>-365.527875</v>
      </c>
      <c r="Z177" s="1">
        <f t="shared" si="9"/>
        <v>329.2768384</v>
      </c>
      <c r="AA177" s="1">
        <f t="shared" si="10"/>
        <v>329.2768384</v>
      </c>
      <c r="AB177" s="1">
        <f t="shared" si="11"/>
        <v>0.2929925179</v>
      </c>
      <c r="AC177" s="1">
        <f t="shared" si="12"/>
        <v>0.6187257213</v>
      </c>
      <c r="AD177" s="1">
        <f t="shared" si="13"/>
        <v>203.7320494</v>
      </c>
      <c r="AE177" s="8">
        <f t="shared" si="14"/>
        <v>142.6124346</v>
      </c>
    </row>
    <row r="178" ht="15.75" customHeight="1">
      <c r="A178" s="23" t="s">
        <v>298</v>
      </c>
      <c r="B178" s="23" t="s">
        <v>229</v>
      </c>
      <c r="C178" s="23" t="s">
        <v>52</v>
      </c>
      <c r="D178" s="24">
        <v>1.0</v>
      </c>
      <c r="E178" s="24">
        <v>2700.0</v>
      </c>
      <c r="F178" s="24">
        <f t="shared" si="1"/>
        <v>0.973</v>
      </c>
      <c r="G178" s="6">
        <f t="shared" si="2"/>
        <v>31525.2</v>
      </c>
      <c r="H178" s="24">
        <v>389.0</v>
      </c>
      <c r="I178" s="24">
        <v>0.5123</v>
      </c>
      <c r="J178" s="24">
        <v>202.0</v>
      </c>
      <c r="K178" s="24">
        <v>629.0</v>
      </c>
      <c r="L178" s="1">
        <f t="shared" si="3"/>
        <v>427</v>
      </c>
      <c r="M178" s="1">
        <f t="shared" si="4"/>
        <v>187</v>
      </c>
      <c r="N178" s="1">
        <f t="shared" si="5"/>
        <v>0.4503512881</v>
      </c>
      <c r="O178" s="24">
        <v>0.5123</v>
      </c>
      <c r="P178" s="25">
        <v>100.0</v>
      </c>
      <c r="U178" s="8"/>
      <c r="V178" s="24">
        <v>202.0</v>
      </c>
      <c r="W178" s="1">
        <f t="shared" si="6"/>
        <v>533.75</v>
      </c>
      <c r="X178" s="1">
        <f t="shared" si="7"/>
        <v>148.625</v>
      </c>
      <c r="Y178" s="1">
        <f t="shared" si="8"/>
        <v>-211.204875</v>
      </c>
      <c r="Z178" s="1">
        <f t="shared" si="9"/>
        <v>226.1938228</v>
      </c>
      <c r="AA178" s="1">
        <f t="shared" si="10"/>
        <v>226.1938228</v>
      </c>
      <c r="AB178" s="1">
        <f t="shared" si="11"/>
        <v>0.1453280053</v>
      </c>
      <c r="AC178" s="1">
        <f t="shared" si="12"/>
        <v>0.7355874166</v>
      </c>
      <c r="AD178" s="1">
        <f t="shared" si="13"/>
        <v>166.3853298</v>
      </c>
      <c r="AE178" s="8">
        <f t="shared" si="14"/>
        <v>116.4697309</v>
      </c>
    </row>
    <row r="179" ht="15.75" customHeight="1">
      <c r="A179" s="23" t="s">
        <v>299</v>
      </c>
      <c r="B179" s="23" t="s">
        <v>229</v>
      </c>
      <c r="C179" s="23" t="s">
        <v>52</v>
      </c>
      <c r="D179" s="24">
        <v>2.0</v>
      </c>
      <c r="E179" s="24">
        <v>3200.0</v>
      </c>
      <c r="F179" s="24">
        <f t="shared" si="1"/>
        <v>0.973</v>
      </c>
      <c r="G179" s="6">
        <f t="shared" si="2"/>
        <v>37363.2</v>
      </c>
      <c r="H179" s="24">
        <v>325.0</v>
      </c>
      <c r="I179" s="24">
        <v>0.8164</v>
      </c>
      <c r="J179" s="24">
        <v>195.0</v>
      </c>
      <c r="K179" s="24">
        <v>844.0</v>
      </c>
      <c r="L179" s="1">
        <f t="shared" si="3"/>
        <v>649</v>
      </c>
      <c r="M179" s="1">
        <f t="shared" si="4"/>
        <v>130</v>
      </c>
      <c r="N179" s="1">
        <f t="shared" si="5"/>
        <v>0.2602465331</v>
      </c>
      <c r="O179" s="24">
        <v>0.8164</v>
      </c>
      <c r="P179" s="25">
        <v>100.0</v>
      </c>
      <c r="U179" s="8"/>
      <c r="V179" s="24">
        <v>195.0</v>
      </c>
      <c r="W179" s="1">
        <f t="shared" si="6"/>
        <v>811.25</v>
      </c>
      <c r="X179" s="1">
        <f t="shared" si="7"/>
        <v>113.875</v>
      </c>
      <c r="Y179" s="1">
        <f t="shared" si="8"/>
        <v>-321.011625</v>
      </c>
      <c r="Z179" s="1">
        <f t="shared" si="9"/>
        <v>308.7132393</v>
      </c>
      <c r="AA179" s="1">
        <f t="shared" si="10"/>
        <v>308.7132393</v>
      </c>
      <c r="AB179" s="1">
        <f t="shared" si="11"/>
        <v>0.2401704029</v>
      </c>
      <c r="AC179" s="1">
        <f t="shared" si="12"/>
        <v>0.6605291432</v>
      </c>
      <c r="AD179" s="1">
        <f t="shared" si="13"/>
        <v>203.9140915</v>
      </c>
      <c r="AE179" s="8">
        <f t="shared" si="14"/>
        <v>142.739864</v>
      </c>
    </row>
    <row r="180" ht="15.75" customHeight="1">
      <c r="A180" s="23" t="s">
        <v>300</v>
      </c>
      <c r="B180" s="23" t="s">
        <v>229</v>
      </c>
      <c r="C180" s="23" t="s">
        <v>43</v>
      </c>
      <c r="D180" s="24">
        <v>1.0</v>
      </c>
      <c r="E180" s="24">
        <v>1700.0</v>
      </c>
      <c r="F180" s="24">
        <f t="shared" si="1"/>
        <v>0.973</v>
      </c>
      <c r="G180" s="6">
        <f t="shared" si="2"/>
        <v>19849.2</v>
      </c>
      <c r="H180" s="24">
        <v>239.0</v>
      </c>
      <c r="I180" s="24">
        <v>0.6767</v>
      </c>
      <c r="J180" s="24">
        <v>98.0</v>
      </c>
      <c r="K180" s="24">
        <v>430.0</v>
      </c>
      <c r="L180" s="1">
        <f t="shared" si="3"/>
        <v>332</v>
      </c>
      <c r="M180" s="1">
        <f t="shared" si="4"/>
        <v>141</v>
      </c>
      <c r="N180" s="1">
        <f t="shared" si="5"/>
        <v>0.4397590361</v>
      </c>
      <c r="O180" s="24">
        <v>0.6767</v>
      </c>
      <c r="P180" s="25">
        <v>100.0</v>
      </c>
      <c r="U180" s="8"/>
      <c r="V180" s="24">
        <v>98.0</v>
      </c>
      <c r="W180" s="1">
        <f t="shared" si="6"/>
        <v>415</v>
      </c>
      <c r="X180" s="1">
        <f t="shared" si="7"/>
        <v>56.5</v>
      </c>
      <c r="Y180" s="1">
        <f t="shared" si="8"/>
        <v>-164.2155</v>
      </c>
      <c r="Z180" s="1">
        <f t="shared" si="9"/>
        <v>157.3750737</v>
      </c>
      <c r="AA180" s="1">
        <f t="shared" si="10"/>
        <v>157.3750737</v>
      </c>
      <c r="AB180" s="1">
        <f t="shared" si="11"/>
        <v>0.2430724667</v>
      </c>
      <c r="AC180" s="1">
        <f t="shared" si="12"/>
        <v>0.6582324499</v>
      </c>
      <c r="AD180" s="1">
        <f t="shared" si="13"/>
        <v>103.5893803</v>
      </c>
      <c r="AE180" s="8">
        <f t="shared" si="14"/>
        <v>72.5125662</v>
      </c>
    </row>
    <row r="181" ht="15.75" customHeight="1">
      <c r="A181" s="23" t="s">
        <v>301</v>
      </c>
      <c r="B181" s="23" t="s">
        <v>302</v>
      </c>
      <c r="C181" s="23" t="s">
        <v>43</v>
      </c>
      <c r="D181" s="24">
        <v>1.0</v>
      </c>
      <c r="E181" s="24">
        <v>1600.0</v>
      </c>
      <c r="F181" s="24">
        <f t="shared" si="1"/>
        <v>0.973</v>
      </c>
      <c r="G181" s="6">
        <f t="shared" si="2"/>
        <v>18681.6</v>
      </c>
      <c r="H181" s="24">
        <v>209.0</v>
      </c>
      <c r="I181" s="24">
        <v>0.5397</v>
      </c>
      <c r="J181" s="24">
        <v>94.0</v>
      </c>
      <c r="K181" s="24">
        <v>411.0</v>
      </c>
      <c r="L181" s="1">
        <f t="shared" si="3"/>
        <v>317</v>
      </c>
      <c r="M181" s="1">
        <f t="shared" si="4"/>
        <v>115</v>
      </c>
      <c r="N181" s="1">
        <f t="shared" si="5"/>
        <v>0.3902208202</v>
      </c>
      <c r="O181" s="24">
        <v>0.5397</v>
      </c>
      <c r="P181" s="25">
        <v>100.0</v>
      </c>
      <c r="U181" s="8"/>
      <c r="V181" s="24">
        <v>94.0</v>
      </c>
      <c r="W181" s="1">
        <f t="shared" si="6"/>
        <v>396.25</v>
      </c>
      <c r="X181" s="1">
        <f t="shared" si="7"/>
        <v>54.375</v>
      </c>
      <c r="Y181" s="1">
        <f t="shared" si="8"/>
        <v>-156.796125</v>
      </c>
      <c r="Z181" s="1">
        <f t="shared" si="9"/>
        <v>150.3986947</v>
      </c>
      <c r="AA181" s="1">
        <f t="shared" si="10"/>
        <v>150.3986947</v>
      </c>
      <c r="AB181" s="1">
        <f t="shared" si="11"/>
        <v>0.2423310908</v>
      </c>
      <c r="AC181" s="1">
        <f t="shared" si="12"/>
        <v>0.6588191748</v>
      </c>
      <c r="AD181" s="1">
        <f t="shared" si="13"/>
        <v>99.08554394</v>
      </c>
      <c r="AE181" s="8">
        <f t="shared" si="14"/>
        <v>69.35988076</v>
      </c>
    </row>
    <row r="182" ht="15.75" customHeight="1">
      <c r="A182" s="23" t="s">
        <v>303</v>
      </c>
      <c r="B182" s="23" t="s">
        <v>302</v>
      </c>
      <c r="C182" s="23" t="s">
        <v>43</v>
      </c>
      <c r="D182" s="24">
        <v>2.0</v>
      </c>
      <c r="E182" s="24">
        <v>2100.0</v>
      </c>
      <c r="F182" s="24">
        <f t="shared" si="1"/>
        <v>0.973</v>
      </c>
      <c r="G182" s="6">
        <f t="shared" si="2"/>
        <v>24519.6</v>
      </c>
      <c r="H182" s="24">
        <v>265.0</v>
      </c>
      <c r="I182" s="24">
        <v>0.4027</v>
      </c>
      <c r="J182" s="24">
        <v>130.0</v>
      </c>
      <c r="K182" s="24">
        <v>438.0</v>
      </c>
      <c r="L182" s="1">
        <f t="shared" si="3"/>
        <v>308</v>
      </c>
      <c r="M182" s="1">
        <f t="shared" si="4"/>
        <v>135</v>
      </c>
      <c r="N182" s="1">
        <f t="shared" si="5"/>
        <v>0.4506493506</v>
      </c>
      <c r="O182" s="24">
        <v>0.4027</v>
      </c>
      <c r="P182" s="25">
        <v>100.0</v>
      </c>
      <c r="U182" s="8"/>
      <c r="V182" s="24">
        <v>130.0</v>
      </c>
      <c r="W182" s="1">
        <f t="shared" si="6"/>
        <v>385</v>
      </c>
      <c r="X182" s="1">
        <f t="shared" si="7"/>
        <v>91.5</v>
      </c>
      <c r="Y182" s="1">
        <f t="shared" si="8"/>
        <v>-152.3445</v>
      </c>
      <c r="Z182" s="1">
        <f t="shared" si="9"/>
        <v>158.2380954</v>
      </c>
      <c r="AA182" s="1">
        <f t="shared" si="10"/>
        <v>158.2380954</v>
      </c>
      <c r="AB182" s="1">
        <f t="shared" si="11"/>
        <v>0.1733457023</v>
      </c>
      <c r="AC182" s="1">
        <f t="shared" si="12"/>
        <v>0.7134142112</v>
      </c>
      <c r="AD182" s="1">
        <f t="shared" si="13"/>
        <v>112.889306</v>
      </c>
      <c r="AE182" s="8">
        <f t="shared" si="14"/>
        <v>79.0225142</v>
      </c>
    </row>
    <row r="183" ht="15.75" customHeight="1">
      <c r="A183" s="23" t="s">
        <v>304</v>
      </c>
      <c r="B183" s="23" t="s">
        <v>302</v>
      </c>
      <c r="C183" s="23" t="s">
        <v>52</v>
      </c>
      <c r="D183" s="24">
        <v>1.0</v>
      </c>
      <c r="E183" s="24">
        <v>1200.0</v>
      </c>
      <c r="F183" s="24">
        <f t="shared" si="1"/>
        <v>0.973</v>
      </c>
      <c r="G183" s="6">
        <f t="shared" si="2"/>
        <v>14011.2</v>
      </c>
      <c r="H183" s="24">
        <v>435.0</v>
      </c>
      <c r="I183" s="24">
        <v>0.4</v>
      </c>
      <c r="J183" s="24">
        <v>162.0</v>
      </c>
      <c r="K183" s="24">
        <v>504.0</v>
      </c>
      <c r="L183" s="1">
        <f t="shared" si="3"/>
        <v>342</v>
      </c>
      <c r="M183" s="1">
        <f t="shared" si="4"/>
        <v>273</v>
      </c>
      <c r="N183" s="1">
        <f t="shared" si="5"/>
        <v>0.7385964912</v>
      </c>
      <c r="O183" s="24">
        <v>0.4</v>
      </c>
      <c r="P183" s="25">
        <v>100.0</v>
      </c>
      <c r="U183" s="8"/>
      <c r="V183" s="24">
        <v>162.0</v>
      </c>
      <c r="W183" s="1">
        <f t="shared" si="6"/>
        <v>427.5</v>
      </c>
      <c r="X183" s="1">
        <f t="shared" si="7"/>
        <v>119.25</v>
      </c>
      <c r="Y183" s="1">
        <f t="shared" si="8"/>
        <v>-169.16175</v>
      </c>
      <c r="Z183" s="1">
        <f t="shared" si="9"/>
        <v>181.2329544</v>
      </c>
      <c r="AA183" s="1">
        <f t="shared" si="10"/>
        <v>181.2329544</v>
      </c>
      <c r="AB183" s="1">
        <f t="shared" si="11"/>
        <v>0.1449893671</v>
      </c>
      <c r="AC183" s="1">
        <f t="shared" si="12"/>
        <v>0.7358554149</v>
      </c>
      <c r="AD183" s="1">
        <f t="shared" si="13"/>
        <v>133.3612509</v>
      </c>
      <c r="AE183" s="8">
        <f t="shared" si="14"/>
        <v>93.35287561</v>
      </c>
    </row>
    <row r="184" ht="15.75" customHeight="1">
      <c r="A184" s="23" t="s">
        <v>305</v>
      </c>
      <c r="B184" s="23" t="s">
        <v>302</v>
      </c>
      <c r="C184" s="23" t="s">
        <v>52</v>
      </c>
      <c r="D184" s="24">
        <v>2.0</v>
      </c>
      <c r="E184" s="24">
        <v>2100.0</v>
      </c>
      <c r="F184" s="24">
        <f t="shared" si="1"/>
        <v>0.973</v>
      </c>
      <c r="G184" s="6">
        <f t="shared" si="2"/>
        <v>24519.6</v>
      </c>
      <c r="H184" s="24">
        <v>487.0</v>
      </c>
      <c r="I184" s="24">
        <v>0.4301</v>
      </c>
      <c r="J184" s="24">
        <v>175.0</v>
      </c>
      <c r="K184" s="24">
        <v>755.0</v>
      </c>
      <c r="L184" s="1">
        <f t="shared" si="3"/>
        <v>580</v>
      </c>
      <c r="M184" s="1">
        <f t="shared" si="4"/>
        <v>312</v>
      </c>
      <c r="N184" s="1">
        <f t="shared" si="5"/>
        <v>0.5303448276</v>
      </c>
      <c r="O184" s="24">
        <v>0.4301</v>
      </c>
      <c r="P184" s="25">
        <v>100.0</v>
      </c>
      <c r="U184" s="8"/>
      <c r="V184" s="24">
        <v>175.0</v>
      </c>
      <c r="W184" s="1">
        <f t="shared" si="6"/>
        <v>725</v>
      </c>
      <c r="X184" s="1">
        <f t="shared" si="7"/>
        <v>102.5</v>
      </c>
      <c r="Y184" s="1">
        <f t="shared" si="8"/>
        <v>-286.8825</v>
      </c>
      <c r="Z184" s="1">
        <f t="shared" si="9"/>
        <v>276.120845</v>
      </c>
      <c r="AA184" s="1">
        <f t="shared" si="10"/>
        <v>276.120845</v>
      </c>
      <c r="AB184" s="1">
        <f t="shared" si="11"/>
        <v>0.2394770275</v>
      </c>
      <c r="AC184" s="1">
        <f t="shared" si="12"/>
        <v>0.6610778804</v>
      </c>
      <c r="AD184" s="1">
        <f t="shared" si="13"/>
        <v>182.5373829</v>
      </c>
      <c r="AE184" s="8">
        <f t="shared" si="14"/>
        <v>127.776168</v>
      </c>
    </row>
    <row r="185" ht="15.75" customHeight="1">
      <c r="A185" s="23" t="s">
        <v>306</v>
      </c>
      <c r="B185" s="23" t="s">
        <v>266</v>
      </c>
      <c r="C185" s="23" t="s">
        <v>43</v>
      </c>
      <c r="D185" s="24">
        <v>2.0</v>
      </c>
      <c r="E185" s="24">
        <v>2500.0</v>
      </c>
      <c r="F185" s="24">
        <f t="shared" si="1"/>
        <v>0.973</v>
      </c>
      <c r="G185" s="6">
        <f t="shared" si="2"/>
        <v>29190</v>
      </c>
      <c r="H185" s="24">
        <v>231.0</v>
      </c>
      <c r="I185" s="24">
        <v>0.4027</v>
      </c>
      <c r="J185" s="24">
        <v>129.0</v>
      </c>
      <c r="K185" s="24">
        <v>431.0</v>
      </c>
      <c r="L185" s="1">
        <f t="shared" si="3"/>
        <v>302</v>
      </c>
      <c r="M185" s="1">
        <f t="shared" si="4"/>
        <v>102</v>
      </c>
      <c r="N185" s="1">
        <f t="shared" si="5"/>
        <v>0.3701986755</v>
      </c>
      <c r="O185" s="24">
        <v>0.4027</v>
      </c>
      <c r="P185" s="25">
        <v>100.0</v>
      </c>
      <c r="U185" s="8"/>
      <c r="V185" s="24">
        <v>129.0</v>
      </c>
      <c r="W185" s="1">
        <f t="shared" si="6"/>
        <v>377.5</v>
      </c>
      <c r="X185" s="1">
        <f t="shared" si="7"/>
        <v>91.25</v>
      </c>
      <c r="Y185" s="1">
        <f t="shared" si="8"/>
        <v>-149.37675</v>
      </c>
      <c r="Z185" s="1">
        <f t="shared" si="9"/>
        <v>155.635438</v>
      </c>
      <c r="AA185" s="1">
        <f t="shared" si="10"/>
        <v>155.635438</v>
      </c>
      <c r="AB185" s="1">
        <f t="shared" si="11"/>
        <v>0.1705574516</v>
      </c>
      <c r="AC185" s="1">
        <f t="shared" si="12"/>
        <v>0.7156208328</v>
      </c>
      <c r="AD185" s="1">
        <f t="shared" si="13"/>
        <v>111.3759617</v>
      </c>
      <c r="AE185" s="8">
        <f t="shared" si="14"/>
        <v>77.96317322</v>
      </c>
    </row>
    <row r="186" ht="15.75" customHeight="1">
      <c r="A186" s="23" t="s">
        <v>307</v>
      </c>
      <c r="B186" s="23" t="s">
        <v>308</v>
      </c>
      <c r="C186" s="23" t="s">
        <v>43</v>
      </c>
      <c r="D186" s="24">
        <v>2.0</v>
      </c>
      <c r="E186" s="24">
        <v>4000.0</v>
      </c>
      <c r="F186" s="24">
        <f t="shared" si="1"/>
        <v>0.973</v>
      </c>
      <c r="G186" s="6">
        <f t="shared" si="2"/>
        <v>46704</v>
      </c>
      <c r="H186" s="24">
        <v>560.0</v>
      </c>
      <c r="I186" s="24">
        <v>0.3534</v>
      </c>
      <c r="J186" s="24">
        <v>218.0</v>
      </c>
      <c r="K186" s="24">
        <v>681.0</v>
      </c>
      <c r="L186" s="1">
        <f t="shared" si="3"/>
        <v>463</v>
      </c>
      <c r="M186" s="1">
        <f t="shared" si="4"/>
        <v>342</v>
      </c>
      <c r="N186" s="1">
        <f t="shared" si="5"/>
        <v>0.6909287257</v>
      </c>
      <c r="O186" s="24">
        <v>0.3534</v>
      </c>
      <c r="P186" s="25">
        <v>100.0</v>
      </c>
      <c r="U186" s="8"/>
      <c r="V186" s="24">
        <v>218.0</v>
      </c>
      <c r="W186" s="1">
        <f t="shared" si="6"/>
        <v>578.75</v>
      </c>
      <c r="X186" s="1">
        <f t="shared" si="7"/>
        <v>160.125</v>
      </c>
      <c r="Y186" s="1">
        <f t="shared" si="8"/>
        <v>-229.011375</v>
      </c>
      <c r="Z186" s="1">
        <f t="shared" si="9"/>
        <v>244.941337</v>
      </c>
      <c r="AA186" s="1">
        <f t="shared" si="10"/>
        <v>244.941337</v>
      </c>
      <c r="AB186" s="1">
        <f t="shared" si="11"/>
        <v>0.1465509063</v>
      </c>
      <c r="AC186" s="1">
        <f t="shared" si="12"/>
        <v>0.7346196128</v>
      </c>
      <c r="AD186" s="1">
        <f t="shared" si="13"/>
        <v>179.9387101</v>
      </c>
      <c r="AE186" s="8">
        <f t="shared" si="14"/>
        <v>125.9570971</v>
      </c>
    </row>
    <row r="187" ht="15.75" customHeight="1">
      <c r="A187" s="23" t="s">
        <v>309</v>
      </c>
      <c r="B187" s="23" t="s">
        <v>266</v>
      </c>
      <c r="C187" s="23" t="s">
        <v>52</v>
      </c>
      <c r="D187" s="24">
        <v>1.0</v>
      </c>
      <c r="E187" s="24">
        <v>2500.0</v>
      </c>
      <c r="F187" s="24">
        <f t="shared" si="1"/>
        <v>0.973</v>
      </c>
      <c r="G187" s="6">
        <f t="shared" si="2"/>
        <v>29190</v>
      </c>
      <c r="H187" s="24">
        <v>490.0</v>
      </c>
      <c r="I187" s="24">
        <v>0.2301</v>
      </c>
      <c r="J187" s="24">
        <v>186.0</v>
      </c>
      <c r="K187" s="24">
        <v>578.0</v>
      </c>
      <c r="L187" s="1">
        <f t="shared" si="3"/>
        <v>392</v>
      </c>
      <c r="M187" s="1">
        <f t="shared" si="4"/>
        <v>304</v>
      </c>
      <c r="N187" s="1">
        <f t="shared" si="5"/>
        <v>0.7204081633</v>
      </c>
      <c r="O187" s="24">
        <v>0.2301</v>
      </c>
      <c r="P187" s="25">
        <v>100.0</v>
      </c>
      <c r="U187" s="8"/>
      <c r="V187" s="24">
        <v>186.0</v>
      </c>
      <c r="W187" s="1">
        <f t="shared" si="6"/>
        <v>490</v>
      </c>
      <c r="X187" s="1">
        <f t="shared" si="7"/>
        <v>137</v>
      </c>
      <c r="Y187" s="1">
        <f t="shared" si="8"/>
        <v>-193.893</v>
      </c>
      <c r="Z187" s="1">
        <f t="shared" si="9"/>
        <v>207.8278921</v>
      </c>
      <c r="AA187" s="1">
        <f t="shared" si="10"/>
        <v>207.8278921</v>
      </c>
      <c r="AB187" s="1">
        <f t="shared" si="11"/>
        <v>0.1445467185</v>
      </c>
      <c r="AC187" s="1">
        <f t="shared" si="12"/>
        <v>0.736205727</v>
      </c>
      <c r="AD187" s="1">
        <f t="shared" si="13"/>
        <v>153.0040844</v>
      </c>
      <c r="AE187" s="8">
        <f t="shared" si="14"/>
        <v>107.1028591</v>
      </c>
    </row>
    <row r="188" ht="15.75" customHeight="1">
      <c r="A188" s="23" t="s">
        <v>310</v>
      </c>
      <c r="B188" s="23" t="s">
        <v>308</v>
      </c>
      <c r="C188" s="23" t="s">
        <v>43</v>
      </c>
      <c r="D188" s="24">
        <v>1.0</v>
      </c>
      <c r="E188" s="24">
        <v>3000.0</v>
      </c>
      <c r="F188" s="24">
        <f t="shared" si="1"/>
        <v>0.973</v>
      </c>
      <c r="G188" s="6">
        <f t="shared" si="2"/>
        <v>35028</v>
      </c>
      <c r="H188" s="24">
        <v>288.0</v>
      </c>
      <c r="I188" s="24">
        <v>0.4986</v>
      </c>
      <c r="J188" s="24">
        <v>109.0</v>
      </c>
      <c r="K188" s="24">
        <v>640.0</v>
      </c>
      <c r="L188" s="1">
        <f t="shared" si="3"/>
        <v>531</v>
      </c>
      <c r="M188" s="1">
        <f t="shared" si="4"/>
        <v>179</v>
      </c>
      <c r="N188" s="1">
        <f t="shared" si="5"/>
        <v>0.3696798493</v>
      </c>
      <c r="O188" s="24">
        <v>0.4986</v>
      </c>
      <c r="P188" s="25">
        <v>100.0</v>
      </c>
      <c r="U188" s="8"/>
      <c r="V188" s="24">
        <v>109.0</v>
      </c>
      <c r="W188" s="1">
        <f t="shared" si="6"/>
        <v>663.75</v>
      </c>
      <c r="X188" s="1">
        <f t="shared" si="7"/>
        <v>42.625</v>
      </c>
      <c r="Y188" s="1">
        <f t="shared" si="8"/>
        <v>-262.645875</v>
      </c>
      <c r="Z188" s="1">
        <f t="shared" si="9"/>
        <v>236.7548975</v>
      </c>
      <c r="AA188" s="1">
        <f t="shared" si="10"/>
        <v>236.7548975</v>
      </c>
      <c r="AB188" s="1">
        <f t="shared" si="11"/>
        <v>0.2924744219</v>
      </c>
      <c r="AC188" s="1">
        <f t="shared" si="12"/>
        <v>0.6191357425</v>
      </c>
      <c r="AD188" s="1">
        <f t="shared" si="13"/>
        <v>146.5834193</v>
      </c>
      <c r="AE188" s="8">
        <f t="shared" si="14"/>
        <v>102.6083935</v>
      </c>
    </row>
    <row r="189" ht="15.75" customHeight="1">
      <c r="A189" s="23" t="s">
        <v>311</v>
      </c>
      <c r="B189" s="23" t="s">
        <v>312</v>
      </c>
      <c r="C189" s="23" t="s">
        <v>43</v>
      </c>
      <c r="D189" s="24">
        <v>2.0</v>
      </c>
      <c r="E189" s="24">
        <v>5600.0</v>
      </c>
      <c r="F189" s="24">
        <f t="shared" si="1"/>
        <v>0.973</v>
      </c>
      <c r="G189" s="6">
        <f t="shared" si="2"/>
        <v>65385.6</v>
      </c>
      <c r="H189" s="24">
        <v>373.0</v>
      </c>
      <c r="I189" s="24">
        <v>0.5151</v>
      </c>
      <c r="J189" s="24">
        <v>196.0</v>
      </c>
      <c r="K189" s="24">
        <v>612.0</v>
      </c>
      <c r="L189" s="1">
        <f t="shared" si="3"/>
        <v>416</v>
      </c>
      <c r="M189" s="1">
        <f t="shared" si="4"/>
        <v>177</v>
      </c>
      <c r="N189" s="1">
        <f t="shared" si="5"/>
        <v>0.4403846154</v>
      </c>
      <c r="O189" s="24">
        <v>0.5151</v>
      </c>
      <c r="P189" s="25">
        <v>100.0</v>
      </c>
      <c r="U189" s="8"/>
      <c r="V189" s="24">
        <v>196.0</v>
      </c>
      <c r="W189" s="1">
        <f t="shared" si="6"/>
        <v>520</v>
      </c>
      <c r="X189" s="1">
        <f t="shared" si="7"/>
        <v>144</v>
      </c>
      <c r="Y189" s="1">
        <f t="shared" si="8"/>
        <v>-205.764</v>
      </c>
      <c r="Z189" s="1">
        <f t="shared" si="9"/>
        <v>220.1174635</v>
      </c>
      <c r="AA189" s="1">
        <f t="shared" si="10"/>
        <v>220.1174635</v>
      </c>
      <c r="AB189" s="1">
        <f t="shared" si="11"/>
        <v>0.1463797375</v>
      </c>
      <c r="AC189" s="1">
        <f t="shared" si="12"/>
        <v>0.7347550757</v>
      </c>
      <c r="AD189" s="1">
        <f t="shared" si="13"/>
        <v>161.7324236</v>
      </c>
      <c r="AE189" s="8">
        <f t="shared" si="14"/>
        <v>113.2126965</v>
      </c>
    </row>
    <row r="190" ht="15.75" customHeight="1">
      <c r="A190" s="23" t="s">
        <v>313</v>
      </c>
      <c r="B190" s="23" t="s">
        <v>312</v>
      </c>
      <c r="C190" s="23" t="s">
        <v>52</v>
      </c>
      <c r="D190" s="24">
        <v>1.0</v>
      </c>
      <c r="E190" s="24">
        <v>3200.0</v>
      </c>
      <c r="F190" s="24">
        <f t="shared" si="1"/>
        <v>0.973</v>
      </c>
      <c r="G190" s="6">
        <f t="shared" si="2"/>
        <v>37363.2</v>
      </c>
      <c r="H190" s="24">
        <v>420.0</v>
      </c>
      <c r="I190" s="24">
        <v>0.8712</v>
      </c>
      <c r="J190" s="24">
        <v>165.0</v>
      </c>
      <c r="K190" s="24">
        <v>1296.0</v>
      </c>
      <c r="L190" s="1">
        <f t="shared" si="3"/>
        <v>1131</v>
      </c>
      <c r="M190" s="1">
        <f t="shared" si="4"/>
        <v>255</v>
      </c>
      <c r="N190" s="1">
        <f t="shared" si="5"/>
        <v>0.2803713528</v>
      </c>
      <c r="O190" s="24">
        <v>0.8712</v>
      </c>
      <c r="P190" s="25">
        <v>100.0</v>
      </c>
      <c r="U190" s="8"/>
      <c r="V190" s="24">
        <v>165.0</v>
      </c>
      <c r="W190" s="1">
        <f t="shared" si="6"/>
        <v>1413.75</v>
      </c>
      <c r="X190" s="1">
        <f t="shared" si="7"/>
        <v>23.625</v>
      </c>
      <c r="Y190" s="1">
        <f t="shared" si="8"/>
        <v>-559.420875</v>
      </c>
      <c r="Z190" s="1">
        <f t="shared" si="9"/>
        <v>483.2417299</v>
      </c>
      <c r="AA190" s="1">
        <f t="shared" si="10"/>
        <v>483.2417299</v>
      </c>
      <c r="AB190" s="1">
        <f t="shared" si="11"/>
        <v>0.3251046719</v>
      </c>
      <c r="AC190" s="1">
        <f t="shared" si="12"/>
        <v>0.5933121626</v>
      </c>
      <c r="AD190" s="1">
        <f t="shared" si="13"/>
        <v>286.7131959</v>
      </c>
      <c r="AE190" s="8">
        <f t="shared" si="14"/>
        <v>200.6992371</v>
      </c>
    </row>
    <row r="191" ht="15.75" customHeight="1">
      <c r="A191" s="23" t="s">
        <v>314</v>
      </c>
      <c r="B191" s="23" t="s">
        <v>312</v>
      </c>
      <c r="C191" s="23" t="s">
        <v>52</v>
      </c>
      <c r="D191" s="24">
        <v>2.0</v>
      </c>
      <c r="E191" s="24">
        <v>3500.0</v>
      </c>
      <c r="F191" s="24">
        <f t="shared" si="1"/>
        <v>0.973</v>
      </c>
      <c r="G191" s="6">
        <f t="shared" si="2"/>
        <v>40866</v>
      </c>
      <c r="H191" s="24">
        <v>593.0</v>
      </c>
      <c r="I191" s="24">
        <v>0.5068</v>
      </c>
      <c r="J191" s="24">
        <v>268.0</v>
      </c>
      <c r="K191" s="24">
        <v>1032.0</v>
      </c>
      <c r="L191" s="1">
        <f t="shared" si="3"/>
        <v>764</v>
      </c>
      <c r="M191" s="1">
        <f t="shared" si="4"/>
        <v>325</v>
      </c>
      <c r="N191" s="1">
        <f t="shared" si="5"/>
        <v>0.4403141361</v>
      </c>
      <c r="O191" s="24">
        <v>0.5068</v>
      </c>
      <c r="P191" s="25">
        <v>100.0</v>
      </c>
      <c r="U191" s="8"/>
      <c r="V191" s="24">
        <v>268.0</v>
      </c>
      <c r="W191" s="1">
        <f t="shared" si="6"/>
        <v>955</v>
      </c>
      <c r="X191" s="1">
        <f t="shared" si="7"/>
        <v>172.5</v>
      </c>
      <c r="Y191" s="1">
        <f t="shared" si="8"/>
        <v>-377.8935</v>
      </c>
      <c r="Z191" s="1">
        <f t="shared" si="9"/>
        <v>375.4557902</v>
      </c>
      <c r="AA191" s="1">
        <f t="shared" si="10"/>
        <v>375.4557902</v>
      </c>
      <c r="AB191" s="1">
        <f t="shared" si="11"/>
        <v>0.212519152</v>
      </c>
      <c r="AC191" s="1">
        <f t="shared" si="12"/>
        <v>0.6824123431</v>
      </c>
      <c r="AD191" s="1">
        <f t="shared" si="13"/>
        <v>256.2156655</v>
      </c>
      <c r="AE191" s="8">
        <f t="shared" si="14"/>
        <v>179.3509658</v>
      </c>
    </row>
    <row r="192" ht="15.75" customHeight="1">
      <c r="A192" s="23" t="s">
        <v>315</v>
      </c>
      <c r="B192" s="23" t="s">
        <v>312</v>
      </c>
      <c r="C192" s="23" t="s">
        <v>43</v>
      </c>
      <c r="D192" s="24">
        <v>1.0</v>
      </c>
      <c r="E192" s="24">
        <v>3400.0</v>
      </c>
      <c r="F192" s="24">
        <f t="shared" si="1"/>
        <v>0.973</v>
      </c>
      <c r="G192" s="6">
        <f t="shared" si="2"/>
        <v>39698.4</v>
      </c>
      <c r="H192" s="24">
        <v>436.0</v>
      </c>
      <c r="I192" s="24">
        <v>0.2822</v>
      </c>
      <c r="J192" s="24">
        <v>106.0</v>
      </c>
      <c r="K192" s="24">
        <v>624.0</v>
      </c>
      <c r="L192" s="1">
        <f t="shared" si="3"/>
        <v>518</v>
      </c>
      <c r="M192" s="1">
        <f t="shared" si="4"/>
        <v>330</v>
      </c>
      <c r="N192" s="1">
        <f t="shared" si="5"/>
        <v>0.6096525097</v>
      </c>
      <c r="O192" s="24">
        <v>0.2822</v>
      </c>
      <c r="P192" s="25">
        <v>100.0</v>
      </c>
      <c r="U192" s="8"/>
      <c r="V192" s="24">
        <v>106.0</v>
      </c>
      <c r="W192" s="1">
        <f t="shared" si="6"/>
        <v>647.5</v>
      </c>
      <c r="X192" s="1">
        <f t="shared" si="7"/>
        <v>41.25</v>
      </c>
      <c r="Y192" s="1">
        <f t="shared" si="8"/>
        <v>-256.21575</v>
      </c>
      <c r="Z192" s="1">
        <f t="shared" si="9"/>
        <v>230.8548424</v>
      </c>
      <c r="AA192" s="1">
        <f t="shared" si="10"/>
        <v>230.8548424</v>
      </c>
      <c r="AB192" s="1">
        <f t="shared" si="11"/>
        <v>0.2928260114</v>
      </c>
      <c r="AC192" s="1">
        <f t="shared" si="12"/>
        <v>0.6188574946</v>
      </c>
      <c r="AD192" s="1">
        <f t="shared" si="13"/>
        <v>142.8662494</v>
      </c>
      <c r="AE192" s="8">
        <f t="shared" si="14"/>
        <v>100.0063746</v>
      </c>
    </row>
    <row r="193" ht="15.75" customHeight="1">
      <c r="A193" s="23" t="s">
        <v>316</v>
      </c>
      <c r="B193" s="23" t="s">
        <v>197</v>
      </c>
      <c r="C193" s="23" t="s">
        <v>52</v>
      </c>
      <c r="D193" s="24">
        <v>2.0</v>
      </c>
      <c r="E193" s="24">
        <v>1900.0</v>
      </c>
      <c r="F193" s="24">
        <f t="shared" si="1"/>
        <v>0.973</v>
      </c>
      <c r="G193" s="6">
        <f t="shared" si="2"/>
        <v>22184.4</v>
      </c>
      <c r="H193" s="24">
        <v>568.0</v>
      </c>
      <c r="I193" s="24">
        <v>0.189</v>
      </c>
      <c r="J193" s="24">
        <v>227.0</v>
      </c>
      <c r="K193" s="24">
        <v>861.0</v>
      </c>
      <c r="L193" s="1">
        <f t="shared" si="3"/>
        <v>634</v>
      </c>
      <c r="M193" s="1">
        <f t="shared" si="4"/>
        <v>341</v>
      </c>
      <c r="N193" s="1">
        <f t="shared" si="5"/>
        <v>0.5302839117</v>
      </c>
      <c r="O193" s="24">
        <v>0.189</v>
      </c>
      <c r="P193" s="25">
        <v>100.0</v>
      </c>
      <c r="U193" s="8"/>
      <c r="V193" s="24">
        <v>227.0</v>
      </c>
      <c r="W193" s="1">
        <f t="shared" si="6"/>
        <v>792.5</v>
      </c>
      <c r="X193" s="1">
        <f t="shared" si="7"/>
        <v>147.75</v>
      </c>
      <c r="Y193" s="1">
        <f t="shared" si="8"/>
        <v>-313.59225</v>
      </c>
      <c r="Z193" s="1">
        <f t="shared" si="9"/>
        <v>313.0105116</v>
      </c>
      <c r="AA193" s="1">
        <f t="shared" si="10"/>
        <v>313.0105116</v>
      </c>
      <c r="AB193" s="1">
        <f t="shared" si="11"/>
        <v>0.2085306141</v>
      </c>
      <c r="AC193" s="1">
        <f t="shared" si="12"/>
        <v>0.685568872</v>
      </c>
      <c r="AD193" s="1">
        <f t="shared" si="13"/>
        <v>214.5902634</v>
      </c>
      <c r="AE193" s="8">
        <f t="shared" si="14"/>
        <v>150.2131844</v>
      </c>
    </row>
    <row r="194" ht="15.75" customHeight="1">
      <c r="A194" s="23" t="s">
        <v>317</v>
      </c>
      <c r="B194" s="23" t="s">
        <v>202</v>
      </c>
      <c r="C194" s="23" t="s">
        <v>43</v>
      </c>
      <c r="D194" s="24">
        <v>1.0</v>
      </c>
      <c r="E194" s="24">
        <v>900.0</v>
      </c>
      <c r="F194" s="24">
        <f t="shared" si="1"/>
        <v>0.973</v>
      </c>
      <c r="G194" s="6">
        <f t="shared" si="2"/>
        <v>10508.4</v>
      </c>
      <c r="H194" s="24">
        <v>318.0</v>
      </c>
      <c r="I194" s="24">
        <v>0.2904</v>
      </c>
      <c r="J194" s="24">
        <v>176.0</v>
      </c>
      <c r="K194" s="24">
        <v>440.0</v>
      </c>
      <c r="L194" s="1">
        <f t="shared" si="3"/>
        <v>264</v>
      </c>
      <c r="M194" s="1">
        <f t="shared" si="4"/>
        <v>142</v>
      </c>
      <c r="N194" s="1">
        <f t="shared" si="5"/>
        <v>0.5303030303</v>
      </c>
      <c r="O194" s="24">
        <v>0.2904</v>
      </c>
      <c r="P194" s="25">
        <v>100.0</v>
      </c>
      <c r="U194" s="8"/>
      <c r="V194" s="24">
        <v>176.0</v>
      </c>
      <c r="W194" s="1">
        <f t="shared" si="6"/>
        <v>330</v>
      </c>
      <c r="X194" s="1">
        <f t="shared" si="7"/>
        <v>143</v>
      </c>
      <c r="Y194" s="1">
        <f t="shared" si="8"/>
        <v>-130.581</v>
      </c>
      <c r="Z194" s="1">
        <f t="shared" si="9"/>
        <v>155.8536467</v>
      </c>
      <c r="AA194" s="1">
        <f t="shared" si="10"/>
        <v>176</v>
      </c>
      <c r="AB194" s="1">
        <f t="shared" si="11"/>
        <v>0.1</v>
      </c>
      <c r="AC194" s="1">
        <f t="shared" si="12"/>
        <v>0.77146</v>
      </c>
      <c r="AD194" s="1">
        <f t="shared" si="13"/>
        <v>135.77696</v>
      </c>
      <c r="AE194" s="8">
        <f t="shared" si="14"/>
        <v>95.043872</v>
      </c>
    </row>
    <row r="195" ht="15.75" customHeight="1">
      <c r="A195" s="23" t="s">
        <v>318</v>
      </c>
      <c r="B195" s="23" t="s">
        <v>319</v>
      </c>
      <c r="C195" s="23" t="s">
        <v>43</v>
      </c>
      <c r="D195" s="24">
        <v>2.0</v>
      </c>
      <c r="E195" s="24">
        <v>4200.0</v>
      </c>
      <c r="F195" s="24">
        <f t="shared" si="1"/>
        <v>0.973</v>
      </c>
      <c r="G195" s="6">
        <f t="shared" si="2"/>
        <v>49039.2</v>
      </c>
      <c r="H195" s="24">
        <v>426.0</v>
      </c>
      <c r="I195" s="24">
        <v>0.5425</v>
      </c>
      <c r="J195" s="24">
        <v>210.0</v>
      </c>
      <c r="K195" s="24">
        <v>654.0</v>
      </c>
      <c r="L195" s="1">
        <f t="shared" si="3"/>
        <v>444</v>
      </c>
      <c r="M195" s="1">
        <f t="shared" si="4"/>
        <v>216</v>
      </c>
      <c r="N195" s="1">
        <f t="shared" si="5"/>
        <v>0.4891891892</v>
      </c>
      <c r="O195" s="24">
        <v>0.5425</v>
      </c>
      <c r="P195" s="25">
        <v>100.0</v>
      </c>
      <c r="U195" s="8"/>
      <c r="V195" s="24">
        <v>210.0</v>
      </c>
      <c r="W195" s="1">
        <f t="shared" si="6"/>
        <v>555</v>
      </c>
      <c r="X195" s="1">
        <f t="shared" si="7"/>
        <v>154.5</v>
      </c>
      <c r="Y195" s="1">
        <f t="shared" si="8"/>
        <v>-219.6135</v>
      </c>
      <c r="Z195" s="1">
        <f t="shared" si="9"/>
        <v>235.1859965</v>
      </c>
      <c r="AA195" s="1">
        <f t="shared" si="10"/>
        <v>235.1859965</v>
      </c>
      <c r="AB195" s="1">
        <f t="shared" si="11"/>
        <v>0.1453801739</v>
      </c>
      <c r="AC195" s="1">
        <f t="shared" si="12"/>
        <v>0.7355461304</v>
      </c>
      <c r="AD195" s="1">
        <f t="shared" si="13"/>
        <v>172.9901497</v>
      </c>
      <c r="AE195" s="8">
        <f t="shared" si="14"/>
        <v>121.0931048</v>
      </c>
    </row>
    <row r="196" ht="15.75" customHeight="1">
      <c r="A196" s="23" t="s">
        <v>320</v>
      </c>
      <c r="B196" s="23" t="s">
        <v>202</v>
      </c>
      <c r="C196" s="23" t="s">
        <v>43</v>
      </c>
      <c r="D196" s="24">
        <v>2.0</v>
      </c>
      <c r="E196" s="24">
        <v>1100.0</v>
      </c>
      <c r="F196" s="24">
        <f t="shared" si="1"/>
        <v>0.973</v>
      </c>
      <c r="G196" s="6">
        <f t="shared" si="2"/>
        <v>12843.6</v>
      </c>
      <c r="H196" s="24">
        <v>538.0</v>
      </c>
      <c r="I196" s="24">
        <v>0.5808</v>
      </c>
      <c r="J196" s="24">
        <v>225.0</v>
      </c>
      <c r="K196" s="24">
        <v>1033.0</v>
      </c>
      <c r="L196" s="1">
        <f t="shared" si="3"/>
        <v>808</v>
      </c>
      <c r="M196" s="1">
        <f t="shared" si="4"/>
        <v>313</v>
      </c>
      <c r="N196" s="1">
        <f t="shared" si="5"/>
        <v>0.4099009901</v>
      </c>
      <c r="O196" s="24">
        <v>0.5808</v>
      </c>
      <c r="P196" s="25">
        <v>100.0</v>
      </c>
      <c r="U196" s="8"/>
      <c r="V196" s="24">
        <v>225.0</v>
      </c>
      <c r="W196" s="1">
        <f t="shared" si="6"/>
        <v>1010</v>
      </c>
      <c r="X196" s="1">
        <f t="shared" si="7"/>
        <v>124</v>
      </c>
      <c r="Y196" s="1">
        <f t="shared" si="8"/>
        <v>-399.657</v>
      </c>
      <c r="Z196" s="1">
        <f t="shared" si="9"/>
        <v>378.7797097</v>
      </c>
      <c r="AA196" s="1">
        <f t="shared" si="10"/>
        <v>378.7797097</v>
      </c>
      <c r="AB196" s="1">
        <f t="shared" si="11"/>
        <v>0.2522571383</v>
      </c>
      <c r="AC196" s="1">
        <f t="shared" si="12"/>
        <v>0.6509637007</v>
      </c>
      <c r="AD196" s="1">
        <f t="shared" si="13"/>
        <v>246.5718416</v>
      </c>
      <c r="AE196" s="8">
        <f t="shared" si="14"/>
        <v>172.6002891</v>
      </c>
    </row>
    <row r="197" ht="15.75" customHeight="1">
      <c r="A197" s="23" t="s">
        <v>321</v>
      </c>
      <c r="B197" s="23" t="s">
        <v>322</v>
      </c>
      <c r="C197" s="23" t="s">
        <v>43</v>
      </c>
      <c r="D197" s="24">
        <v>2.0</v>
      </c>
      <c r="E197" s="24">
        <v>1100.0</v>
      </c>
      <c r="F197" s="24">
        <f t="shared" si="1"/>
        <v>0.973</v>
      </c>
      <c r="G197" s="6">
        <f t="shared" si="2"/>
        <v>12843.6</v>
      </c>
      <c r="H197" s="24">
        <v>142.0</v>
      </c>
      <c r="I197" s="24">
        <v>0.0822</v>
      </c>
      <c r="J197" s="24">
        <v>111.0</v>
      </c>
      <c r="K197" s="24">
        <v>148.0</v>
      </c>
      <c r="L197" s="1">
        <f t="shared" si="3"/>
        <v>37</v>
      </c>
      <c r="M197" s="1">
        <f t="shared" si="4"/>
        <v>31</v>
      </c>
      <c r="N197" s="1">
        <f t="shared" si="5"/>
        <v>0.7702702703</v>
      </c>
      <c r="O197" s="24">
        <v>0.0822</v>
      </c>
      <c r="P197" s="25">
        <v>100.0</v>
      </c>
      <c r="U197" s="8"/>
      <c r="V197" s="24">
        <v>111.0</v>
      </c>
      <c r="W197" s="1">
        <f t="shared" si="6"/>
        <v>46.25</v>
      </c>
      <c r="X197" s="1">
        <f t="shared" si="7"/>
        <v>106.375</v>
      </c>
      <c r="Y197" s="1">
        <f t="shared" si="8"/>
        <v>-18.301125</v>
      </c>
      <c r="Z197" s="1">
        <f t="shared" si="9"/>
        <v>48.87901067</v>
      </c>
      <c r="AA197" s="1">
        <f t="shared" si="10"/>
        <v>111</v>
      </c>
      <c r="AB197" s="1">
        <f t="shared" si="11"/>
        <v>0.1</v>
      </c>
      <c r="AC197" s="1">
        <f t="shared" si="12"/>
        <v>0.77146</v>
      </c>
      <c r="AD197" s="1">
        <f t="shared" si="13"/>
        <v>85.63206</v>
      </c>
      <c r="AE197" s="8">
        <f t="shared" si="14"/>
        <v>59.942442</v>
      </c>
    </row>
    <row r="198" ht="15.75" customHeight="1">
      <c r="A198" s="23" t="s">
        <v>323</v>
      </c>
      <c r="B198" s="23" t="s">
        <v>319</v>
      </c>
      <c r="C198" s="23" t="s">
        <v>52</v>
      </c>
      <c r="D198" s="24">
        <v>1.0</v>
      </c>
      <c r="E198" s="24">
        <v>3000.0</v>
      </c>
      <c r="F198" s="24">
        <f t="shared" si="1"/>
        <v>0.973</v>
      </c>
      <c r="G198" s="6">
        <f t="shared" si="2"/>
        <v>35028</v>
      </c>
      <c r="H198" s="24">
        <v>621.0</v>
      </c>
      <c r="I198" s="24">
        <v>0.3479</v>
      </c>
      <c r="J198" s="24">
        <v>133.0</v>
      </c>
      <c r="K198" s="24">
        <v>1040.0</v>
      </c>
      <c r="L198" s="1">
        <f t="shared" si="3"/>
        <v>907</v>
      </c>
      <c r="M198" s="1">
        <f t="shared" si="4"/>
        <v>488</v>
      </c>
      <c r="N198" s="1">
        <f t="shared" si="5"/>
        <v>0.530429989</v>
      </c>
      <c r="O198" s="24">
        <v>0.3479</v>
      </c>
      <c r="P198" s="25">
        <v>100.0</v>
      </c>
      <c r="U198" s="8"/>
      <c r="V198" s="24">
        <v>133.0</v>
      </c>
      <c r="W198" s="1">
        <f t="shared" si="6"/>
        <v>1133.75</v>
      </c>
      <c r="X198" s="1">
        <f t="shared" si="7"/>
        <v>19.625</v>
      </c>
      <c r="Y198" s="1">
        <f t="shared" si="8"/>
        <v>-448.624875</v>
      </c>
      <c r="Z198" s="1">
        <f t="shared" si="9"/>
        <v>387.7460244</v>
      </c>
      <c r="AA198" s="1">
        <f t="shared" si="10"/>
        <v>387.7460244</v>
      </c>
      <c r="AB198" s="1">
        <f t="shared" si="11"/>
        <v>0.3246932961</v>
      </c>
      <c r="AC198" s="1">
        <f t="shared" si="12"/>
        <v>0.5936377255</v>
      </c>
      <c r="AD198" s="1">
        <f t="shared" si="13"/>
        <v>230.180668</v>
      </c>
      <c r="AE198" s="8">
        <f t="shared" si="14"/>
        <v>161.1264676</v>
      </c>
    </row>
    <row r="199" ht="15.75" customHeight="1">
      <c r="A199" s="23" t="s">
        <v>324</v>
      </c>
      <c r="B199" s="23" t="s">
        <v>319</v>
      </c>
      <c r="C199" s="23" t="s">
        <v>52</v>
      </c>
      <c r="D199" s="24">
        <v>2.0</v>
      </c>
      <c r="E199" s="24">
        <v>3900.0</v>
      </c>
      <c r="F199" s="24">
        <f t="shared" si="1"/>
        <v>0.973</v>
      </c>
      <c r="G199" s="6">
        <f t="shared" si="2"/>
        <v>45536.4</v>
      </c>
      <c r="H199" s="24">
        <v>535.0</v>
      </c>
      <c r="I199" s="24">
        <v>0.4767</v>
      </c>
      <c r="J199" s="24">
        <v>231.0</v>
      </c>
      <c r="K199" s="24">
        <v>888.0</v>
      </c>
      <c r="L199" s="1">
        <f t="shared" si="3"/>
        <v>657</v>
      </c>
      <c r="M199" s="1">
        <f t="shared" si="4"/>
        <v>304</v>
      </c>
      <c r="N199" s="1">
        <f t="shared" si="5"/>
        <v>0.4701674277</v>
      </c>
      <c r="O199" s="24">
        <v>0.4767</v>
      </c>
      <c r="P199" s="25">
        <v>100.0</v>
      </c>
      <c r="U199" s="8"/>
      <c r="V199" s="24">
        <v>231.0</v>
      </c>
      <c r="W199" s="1">
        <f t="shared" si="6"/>
        <v>821.25</v>
      </c>
      <c r="X199" s="1">
        <f t="shared" si="7"/>
        <v>148.875</v>
      </c>
      <c r="Y199" s="1">
        <f t="shared" si="8"/>
        <v>-324.968625</v>
      </c>
      <c r="Z199" s="1">
        <f t="shared" si="9"/>
        <v>323.0395578</v>
      </c>
      <c r="AA199" s="1">
        <f t="shared" si="10"/>
        <v>323.0395578</v>
      </c>
      <c r="AB199" s="1">
        <f t="shared" si="11"/>
        <v>0.2120725209</v>
      </c>
      <c r="AC199" s="1">
        <f t="shared" si="12"/>
        <v>0.6827658069</v>
      </c>
      <c r="AD199" s="1">
        <f t="shared" si="13"/>
        <v>220.5603644</v>
      </c>
      <c r="AE199" s="8">
        <f t="shared" si="14"/>
        <v>154.3922551</v>
      </c>
    </row>
    <row r="200" ht="15.75" customHeight="1">
      <c r="A200" s="23" t="s">
        <v>325</v>
      </c>
      <c r="B200" s="23" t="s">
        <v>227</v>
      </c>
      <c r="C200" s="23" t="s">
        <v>52</v>
      </c>
      <c r="D200" s="24">
        <v>2.0</v>
      </c>
      <c r="E200" s="24">
        <v>1480.0</v>
      </c>
      <c r="F200" s="24">
        <f t="shared" si="1"/>
        <v>0.973</v>
      </c>
      <c r="G200" s="6">
        <f t="shared" si="2"/>
        <v>17280.48</v>
      </c>
      <c r="H200" s="24">
        <v>249.0</v>
      </c>
      <c r="I200" s="24">
        <v>0.4411</v>
      </c>
      <c r="J200" s="24">
        <v>175.0</v>
      </c>
      <c r="K200" s="24">
        <v>310.0</v>
      </c>
      <c r="L200" s="1">
        <f t="shared" si="3"/>
        <v>135</v>
      </c>
      <c r="M200" s="1">
        <f t="shared" si="4"/>
        <v>74</v>
      </c>
      <c r="N200" s="1">
        <f t="shared" si="5"/>
        <v>0.5385185185</v>
      </c>
      <c r="O200" s="24">
        <v>0.4411</v>
      </c>
      <c r="P200" s="25">
        <v>100.0</v>
      </c>
      <c r="U200" s="8"/>
      <c r="V200" s="24">
        <v>175.0</v>
      </c>
      <c r="W200" s="1">
        <f t="shared" si="6"/>
        <v>168.75</v>
      </c>
      <c r="X200" s="1">
        <f t="shared" si="7"/>
        <v>158.125</v>
      </c>
      <c r="Y200" s="1">
        <f t="shared" si="8"/>
        <v>-66.774375</v>
      </c>
      <c r="Z200" s="1">
        <f t="shared" si="9"/>
        <v>106.3162308</v>
      </c>
      <c r="AA200" s="1">
        <f t="shared" si="10"/>
        <v>175</v>
      </c>
      <c r="AB200" s="1">
        <f t="shared" si="11"/>
        <v>0.1</v>
      </c>
      <c r="AC200" s="1">
        <f t="shared" si="12"/>
        <v>0.77146</v>
      </c>
      <c r="AD200" s="1">
        <f t="shared" si="13"/>
        <v>135.0055</v>
      </c>
      <c r="AE200" s="8">
        <f t="shared" si="14"/>
        <v>94.50385</v>
      </c>
    </row>
    <row r="201" ht="15.75" customHeight="1">
      <c r="A201" s="23" t="s">
        <v>326</v>
      </c>
      <c r="B201" s="23" t="s">
        <v>327</v>
      </c>
      <c r="C201" s="23" t="s">
        <v>43</v>
      </c>
      <c r="D201" s="24">
        <v>1.0</v>
      </c>
      <c r="E201" s="24">
        <v>650.0</v>
      </c>
      <c r="F201" s="24">
        <f t="shared" si="1"/>
        <v>0.973</v>
      </c>
      <c r="G201" s="6">
        <f t="shared" si="2"/>
        <v>7589.4</v>
      </c>
      <c r="H201" s="24">
        <v>107.0</v>
      </c>
      <c r="I201" s="24">
        <v>0.4795</v>
      </c>
      <c r="J201" s="24">
        <v>80.0</v>
      </c>
      <c r="K201" s="24">
        <v>156.0</v>
      </c>
      <c r="L201" s="1">
        <f t="shared" si="3"/>
        <v>76</v>
      </c>
      <c r="M201" s="1">
        <f t="shared" si="4"/>
        <v>27</v>
      </c>
      <c r="N201" s="1">
        <f t="shared" si="5"/>
        <v>0.3842105263</v>
      </c>
      <c r="O201" s="24">
        <v>0.4795</v>
      </c>
      <c r="P201" s="25">
        <v>100.0</v>
      </c>
      <c r="U201" s="8"/>
      <c r="V201" s="24">
        <v>80.0</v>
      </c>
      <c r="W201" s="1">
        <f t="shared" si="6"/>
        <v>95</v>
      </c>
      <c r="X201" s="1">
        <f t="shared" si="7"/>
        <v>70.5</v>
      </c>
      <c r="Y201" s="1">
        <f t="shared" si="8"/>
        <v>-37.5915</v>
      </c>
      <c r="Z201" s="1">
        <f t="shared" si="9"/>
        <v>54.05289699</v>
      </c>
      <c r="AA201" s="1">
        <f t="shared" si="10"/>
        <v>80</v>
      </c>
      <c r="AB201" s="1">
        <f t="shared" si="11"/>
        <v>0.1</v>
      </c>
      <c r="AC201" s="1">
        <f t="shared" si="12"/>
        <v>0.77146</v>
      </c>
      <c r="AD201" s="1">
        <f t="shared" si="13"/>
        <v>61.7168</v>
      </c>
      <c r="AE201" s="8">
        <f t="shared" si="14"/>
        <v>43.20176</v>
      </c>
    </row>
    <row r="202" ht="15.75" customHeight="1">
      <c r="A202" s="23" t="s">
        <v>328</v>
      </c>
      <c r="B202" s="23" t="s">
        <v>327</v>
      </c>
      <c r="C202" s="23" t="s">
        <v>43</v>
      </c>
      <c r="D202" s="24">
        <v>2.0</v>
      </c>
      <c r="E202" s="24">
        <v>920.0</v>
      </c>
      <c r="F202" s="24">
        <f t="shared" si="1"/>
        <v>0.973</v>
      </c>
      <c r="G202" s="6">
        <f t="shared" si="2"/>
        <v>10741.92</v>
      </c>
      <c r="H202" s="24">
        <v>147.0</v>
      </c>
      <c r="I202" s="24">
        <v>0.4137</v>
      </c>
      <c r="J202" s="24">
        <v>108.0</v>
      </c>
      <c r="K202" s="24">
        <v>205.0</v>
      </c>
      <c r="L202" s="1">
        <f t="shared" si="3"/>
        <v>97</v>
      </c>
      <c r="M202" s="1">
        <f t="shared" si="4"/>
        <v>39</v>
      </c>
      <c r="N202" s="1">
        <f t="shared" si="5"/>
        <v>0.4216494845</v>
      </c>
      <c r="O202" s="24">
        <v>0.4137</v>
      </c>
      <c r="P202" s="25">
        <v>100.0</v>
      </c>
      <c r="U202" s="8"/>
      <c r="V202" s="24">
        <v>108.0</v>
      </c>
      <c r="W202" s="1">
        <f t="shared" si="6"/>
        <v>121.25</v>
      </c>
      <c r="X202" s="1">
        <f t="shared" si="7"/>
        <v>95.875</v>
      </c>
      <c r="Y202" s="1">
        <f t="shared" si="8"/>
        <v>-47.978625</v>
      </c>
      <c r="Z202" s="1">
        <f t="shared" si="9"/>
        <v>70.83454388</v>
      </c>
      <c r="AA202" s="1">
        <f t="shared" si="10"/>
        <v>108</v>
      </c>
      <c r="AB202" s="1">
        <f t="shared" si="11"/>
        <v>0.1</v>
      </c>
      <c r="AC202" s="1">
        <f t="shared" si="12"/>
        <v>0.77146</v>
      </c>
      <c r="AD202" s="1">
        <f t="shared" si="13"/>
        <v>83.31768</v>
      </c>
      <c r="AE202" s="8">
        <f t="shared" si="14"/>
        <v>58.322376</v>
      </c>
    </row>
    <row r="203" ht="15.75" customHeight="1">
      <c r="A203" s="23" t="s">
        <v>329</v>
      </c>
      <c r="B203" s="23" t="s">
        <v>327</v>
      </c>
      <c r="C203" s="23" t="s">
        <v>52</v>
      </c>
      <c r="D203" s="24">
        <v>1.0</v>
      </c>
      <c r="E203" s="24">
        <v>880.0</v>
      </c>
      <c r="F203" s="24">
        <f t="shared" si="1"/>
        <v>0.973</v>
      </c>
      <c r="G203" s="6">
        <f t="shared" si="2"/>
        <v>10274.88</v>
      </c>
      <c r="H203" s="24">
        <v>246.0</v>
      </c>
      <c r="I203" s="24">
        <v>0.4438</v>
      </c>
      <c r="J203" s="24">
        <v>145.0</v>
      </c>
      <c r="K203" s="24">
        <v>333.0</v>
      </c>
      <c r="L203" s="1">
        <f t="shared" si="3"/>
        <v>188</v>
      </c>
      <c r="M203" s="1">
        <f t="shared" si="4"/>
        <v>101</v>
      </c>
      <c r="N203" s="1">
        <f t="shared" si="5"/>
        <v>0.529787234</v>
      </c>
      <c r="O203" s="24">
        <v>0.4438</v>
      </c>
      <c r="P203" s="25">
        <v>100.0</v>
      </c>
      <c r="U203" s="8"/>
      <c r="V203" s="24">
        <v>145.0</v>
      </c>
      <c r="W203" s="1">
        <f t="shared" si="6"/>
        <v>235</v>
      </c>
      <c r="X203" s="1">
        <f t="shared" si="7"/>
        <v>121.5</v>
      </c>
      <c r="Y203" s="1">
        <f t="shared" si="8"/>
        <v>-92.9895</v>
      </c>
      <c r="Z203" s="1">
        <f t="shared" si="9"/>
        <v>117.1454418</v>
      </c>
      <c r="AA203" s="1">
        <f t="shared" si="10"/>
        <v>145</v>
      </c>
      <c r="AB203" s="1">
        <f t="shared" si="11"/>
        <v>0.1</v>
      </c>
      <c r="AC203" s="1">
        <f t="shared" si="12"/>
        <v>0.77146</v>
      </c>
      <c r="AD203" s="1">
        <f t="shared" si="13"/>
        <v>111.8617</v>
      </c>
      <c r="AE203" s="8">
        <f t="shared" si="14"/>
        <v>78.30319</v>
      </c>
    </row>
    <row r="204" ht="15.75" customHeight="1">
      <c r="A204" s="23" t="s">
        <v>330</v>
      </c>
      <c r="B204" s="23" t="s">
        <v>327</v>
      </c>
      <c r="C204" s="23" t="s">
        <v>52</v>
      </c>
      <c r="D204" s="24">
        <v>2.0</v>
      </c>
      <c r="E204" s="24">
        <v>1200.0</v>
      </c>
      <c r="F204" s="24">
        <f t="shared" si="1"/>
        <v>0.973</v>
      </c>
      <c r="G204" s="6">
        <f t="shared" si="2"/>
        <v>14011.2</v>
      </c>
      <c r="H204" s="24">
        <v>169.0</v>
      </c>
      <c r="I204" s="24">
        <v>0.6192</v>
      </c>
      <c r="J204" s="24">
        <v>160.0</v>
      </c>
      <c r="K204" s="24">
        <v>310.0</v>
      </c>
      <c r="L204" s="1">
        <f t="shared" si="3"/>
        <v>150</v>
      </c>
      <c r="M204" s="1">
        <f t="shared" si="4"/>
        <v>9</v>
      </c>
      <c r="N204" s="1">
        <f t="shared" si="5"/>
        <v>0.148</v>
      </c>
      <c r="O204" s="24">
        <v>0.6192</v>
      </c>
      <c r="P204" s="25">
        <v>100.0</v>
      </c>
      <c r="U204" s="8"/>
      <c r="V204" s="24">
        <v>160.0</v>
      </c>
      <c r="W204" s="1">
        <f t="shared" si="6"/>
        <v>187.5</v>
      </c>
      <c r="X204" s="1">
        <f t="shared" si="7"/>
        <v>141.25</v>
      </c>
      <c r="Y204" s="1">
        <f t="shared" si="8"/>
        <v>-74.19375</v>
      </c>
      <c r="Z204" s="1">
        <f t="shared" si="9"/>
        <v>107.3426272</v>
      </c>
      <c r="AA204" s="1">
        <f t="shared" si="10"/>
        <v>160</v>
      </c>
      <c r="AB204" s="1">
        <f t="shared" si="11"/>
        <v>0.1</v>
      </c>
      <c r="AC204" s="1">
        <f t="shared" si="12"/>
        <v>0.77146</v>
      </c>
      <c r="AD204" s="1">
        <f t="shared" si="13"/>
        <v>123.4336</v>
      </c>
      <c r="AE204" s="8">
        <f t="shared" si="14"/>
        <v>86.40352</v>
      </c>
    </row>
    <row r="205" ht="15.75" customHeight="1">
      <c r="A205" s="23" t="s">
        <v>331</v>
      </c>
      <c r="B205" s="23" t="s">
        <v>233</v>
      </c>
      <c r="C205" s="23" t="s">
        <v>43</v>
      </c>
      <c r="D205" s="24">
        <v>1.0</v>
      </c>
      <c r="E205" s="24">
        <v>1000.0</v>
      </c>
      <c r="F205" s="24">
        <f t="shared" si="1"/>
        <v>0.973</v>
      </c>
      <c r="G205" s="6">
        <f t="shared" si="2"/>
        <v>11676</v>
      </c>
      <c r="H205" s="24">
        <v>174.0</v>
      </c>
      <c r="I205" s="24">
        <v>0.5479</v>
      </c>
      <c r="J205" s="24">
        <v>95.0</v>
      </c>
      <c r="K205" s="24">
        <v>280.0</v>
      </c>
      <c r="L205" s="1">
        <f t="shared" si="3"/>
        <v>185</v>
      </c>
      <c r="M205" s="1">
        <f t="shared" si="4"/>
        <v>79</v>
      </c>
      <c r="N205" s="1">
        <f t="shared" si="5"/>
        <v>0.4416216216</v>
      </c>
      <c r="O205" s="24">
        <v>0.5479</v>
      </c>
      <c r="P205" s="25">
        <v>100.0</v>
      </c>
      <c r="U205" s="8"/>
      <c r="V205" s="24">
        <v>95.0</v>
      </c>
      <c r="W205" s="1">
        <f t="shared" si="6"/>
        <v>231.25</v>
      </c>
      <c r="X205" s="1">
        <f t="shared" si="7"/>
        <v>71.875</v>
      </c>
      <c r="Y205" s="1">
        <f t="shared" si="8"/>
        <v>-91.505625</v>
      </c>
      <c r="Z205" s="1">
        <f t="shared" si="9"/>
        <v>100.3428426</v>
      </c>
      <c r="AA205" s="1">
        <f t="shared" si="10"/>
        <v>100.3428426</v>
      </c>
      <c r="AB205" s="1">
        <f t="shared" si="11"/>
        <v>0.1231041841</v>
      </c>
      <c r="AC205" s="1">
        <f t="shared" si="12"/>
        <v>0.7531753487</v>
      </c>
      <c r="AD205" s="1">
        <f t="shared" si="13"/>
        <v>75.57575544</v>
      </c>
      <c r="AE205" s="8">
        <f t="shared" si="14"/>
        <v>52.90302881</v>
      </c>
    </row>
    <row r="206" ht="15.75" customHeight="1">
      <c r="A206" s="23" t="s">
        <v>332</v>
      </c>
      <c r="B206" s="23" t="s">
        <v>252</v>
      </c>
      <c r="C206" s="23" t="s">
        <v>43</v>
      </c>
      <c r="D206" s="24">
        <v>1.0</v>
      </c>
      <c r="E206" s="24">
        <v>1165.0</v>
      </c>
      <c r="F206" s="24">
        <f t="shared" si="1"/>
        <v>0.973</v>
      </c>
      <c r="G206" s="6">
        <f t="shared" si="2"/>
        <v>13602.54</v>
      </c>
      <c r="H206" s="24">
        <v>180.0</v>
      </c>
      <c r="I206" s="24">
        <v>0.3425</v>
      </c>
      <c r="J206" s="24">
        <v>135.0</v>
      </c>
      <c r="K206" s="24">
        <v>220.0</v>
      </c>
      <c r="L206" s="1">
        <f t="shared" si="3"/>
        <v>85</v>
      </c>
      <c r="M206" s="1">
        <f t="shared" si="4"/>
        <v>45</v>
      </c>
      <c r="N206" s="1">
        <f t="shared" si="5"/>
        <v>0.5235294118</v>
      </c>
      <c r="O206" s="24">
        <v>0.3425</v>
      </c>
      <c r="P206" s="25">
        <v>100.0</v>
      </c>
      <c r="U206" s="8"/>
      <c r="V206" s="24">
        <v>135.0</v>
      </c>
      <c r="W206" s="1">
        <f t="shared" si="6"/>
        <v>106.25</v>
      </c>
      <c r="X206" s="1">
        <f t="shared" si="7"/>
        <v>124.375</v>
      </c>
      <c r="Y206" s="1">
        <f t="shared" si="8"/>
        <v>-42.043125</v>
      </c>
      <c r="Z206" s="1">
        <f t="shared" si="9"/>
        <v>74.71078151</v>
      </c>
      <c r="AA206" s="1">
        <f t="shared" si="10"/>
        <v>135</v>
      </c>
      <c r="AB206" s="1">
        <f t="shared" si="11"/>
        <v>0.1</v>
      </c>
      <c r="AC206" s="1">
        <f t="shared" si="12"/>
        <v>0.77146</v>
      </c>
      <c r="AD206" s="1">
        <f t="shared" si="13"/>
        <v>104.1471</v>
      </c>
      <c r="AE206" s="8">
        <f t="shared" si="14"/>
        <v>72.90297</v>
      </c>
    </row>
    <row r="207" ht="15.75" customHeight="1">
      <c r="A207" s="23" t="s">
        <v>333</v>
      </c>
      <c r="B207" s="23" t="s">
        <v>319</v>
      </c>
      <c r="C207" s="23" t="s">
        <v>43</v>
      </c>
      <c r="D207" s="24">
        <v>1.0</v>
      </c>
      <c r="E207" s="24">
        <v>3600.0</v>
      </c>
      <c r="F207" s="24">
        <f t="shared" si="1"/>
        <v>0.973</v>
      </c>
      <c r="G207" s="6">
        <f t="shared" si="2"/>
        <v>42033.6</v>
      </c>
      <c r="H207" s="24">
        <v>196.0</v>
      </c>
      <c r="I207" s="24">
        <v>0.7781</v>
      </c>
      <c r="J207" s="24">
        <v>137.0</v>
      </c>
      <c r="K207" s="24">
        <v>808.0</v>
      </c>
      <c r="L207" s="1">
        <f t="shared" si="3"/>
        <v>671</v>
      </c>
      <c r="M207" s="1">
        <f t="shared" si="4"/>
        <v>59</v>
      </c>
      <c r="N207" s="1">
        <f t="shared" si="5"/>
        <v>0.170342772</v>
      </c>
      <c r="O207" s="24">
        <v>0.7781</v>
      </c>
      <c r="P207" s="25">
        <v>100.0</v>
      </c>
      <c r="U207" s="8"/>
      <c r="V207" s="24">
        <v>137.0</v>
      </c>
      <c r="W207" s="1">
        <f t="shared" si="6"/>
        <v>838.75</v>
      </c>
      <c r="X207" s="1">
        <f t="shared" si="7"/>
        <v>53.125</v>
      </c>
      <c r="Y207" s="1">
        <f t="shared" si="8"/>
        <v>-331.893375</v>
      </c>
      <c r="Z207" s="1">
        <f t="shared" si="9"/>
        <v>298.9449693</v>
      </c>
      <c r="AA207" s="1">
        <f t="shared" si="10"/>
        <v>298.9449693</v>
      </c>
      <c r="AB207" s="1">
        <f t="shared" si="11"/>
        <v>0.29307895</v>
      </c>
      <c r="AC207" s="1">
        <f t="shared" si="12"/>
        <v>0.6186573189</v>
      </c>
      <c r="AD207" s="1">
        <f t="shared" si="13"/>
        <v>184.9444932</v>
      </c>
      <c r="AE207" s="8">
        <f t="shared" si="14"/>
        <v>129.4611453</v>
      </c>
    </row>
    <row r="208" ht="15.75" customHeight="1">
      <c r="A208" s="23" t="s">
        <v>334</v>
      </c>
      <c r="B208" s="23" t="s">
        <v>252</v>
      </c>
      <c r="C208" s="23" t="s">
        <v>43</v>
      </c>
      <c r="D208" s="24">
        <v>2.0</v>
      </c>
      <c r="E208" s="24">
        <v>1625.0</v>
      </c>
      <c r="F208" s="24">
        <f t="shared" si="1"/>
        <v>0.973</v>
      </c>
      <c r="G208" s="6">
        <f t="shared" si="2"/>
        <v>18973.5</v>
      </c>
      <c r="H208" s="24">
        <v>260.0</v>
      </c>
      <c r="I208" s="24">
        <v>0.6</v>
      </c>
      <c r="J208" s="24">
        <v>220.0</v>
      </c>
      <c r="K208" s="24">
        <v>312.0</v>
      </c>
      <c r="L208" s="1">
        <f t="shared" si="3"/>
        <v>92</v>
      </c>
      <c r="M208" s="1">
        <f t="shared" si="4"/>
        <v>40</v>
      </c>
      <c r="N208" s="1">
        <f t="shared" si="5"/>
        <v>0.447826087</v>
      </c>
      <c r="O208" s="24">
        <v>0.6</v>
      </c>
      <c r="P208" s="25">
        <v>100.0</v>
      </c>
      <c r="U208" s="8"/>
      <c r="V208" s="24">
        <v>220.0</v>
      </c>
      <c r="W208" s="1">
        <f t="shared" si="6"/>
        <v>115</v>
      </c>
      <c r="X208" s="1">
        <f t="shared" si="7"/>
        <v>208.5</v>
      </c>
      <c r="Y208" s="1">
        <f t="shared" si="8"/>
        <v>-45.5055</v>
      </c>
      <c r="Z208" s="1">
        <f t="shared" si="9"/>
        <v>104.0002086</v>
      </c>
      <c r="AA208" s="1">
        <f t="shared" si="10"/>
        <v>220</v>
      </c>
      <c r="AB208" s="1">
        <f t="shared" si="11"/>
        <v>0.1</v>
      </c>
      <c r="AC208" s="1">
        <f t="shared" si="12"/>
        <v>0.77146</v>
      </c>
      <c r="AD208" s="1">
        <f t="shared" si="13"/>
        <v>169.7212</v>
      </c>
      <c r="AE208" s="8">
        <f t="shared" si="14"/>
        <v>118.80484</v>
      </c>
    </row>
    <row r="209" ht="15.75" customHeight="1">
      <c r="A209" s="23" t="s">
        <v>335</v>
      </c>
      <c r="B209" s="23" t="s">
        <v>273</v>
      </c>
      <c r="C209" s="23" t="s">
        <v>43</v>
      </c>
      <c r="D209" s="24">
        <v>2.0</v>
      </c>
      <c r="E209" s="24">
        <v>3500.0</v>
      </c>
      <c r="F209" s="24">
        <f t="shared" si="1"/>
        <v>0.973</v>
      </c>
      <c r="G209" s="6">
        <f t="shared" si="2"/>
        <v>40866</v>
      </c>
      <c r="H209" s="24">
        <v>294.0</v>
      </c>
      <c r="I209" s="24">
        <v>0.3973</v>
      </c>
      <c r="J209" s="24">
        <v>155.0</v>
      </c>
      <c r="K209" s="24">
        <v>483.0</v>
      </c>
      <c r="L209" s="1">
        <f t="shared" si="3"/>
        <v>328</v>
      </c>
      <c r="M209" s="1">
        <f t="shared" si="4"/>
        <v>139</v>
      </c>
      <c r="N209" s="1">
        <f t="shared" si="5"/>
        <v>0.4390243902</v>
      </c>
      <c r="O209" s="24">
        <v>0.3973</v>
      </c>
      <c r="P209" s="25">
        <v>100.0</v>
      </c>
      <c r="U209" s="8"/>
      <c r="V209" s="24">
        <v>155.0</v>
      </c>
      <c r="W209" s="1">
        <f t="shared" si="6"/>
        <v>410</v>
      </c>
      <c r="X209" s="1">
        <f t="shared" si="7"/>
        <v>114</v>
      </c>
      <c r="Y209" s="1">
        <f t="shared" si="8"/>
        <v>-162.237</v>
      </c>
      <c r="Z209" s="1">
        <f t="shared" si="9"/>
        <v>173.6986879</v>
      </c>
      <c r="AA209" s="1">
        <f t="shared" si="10"/>
        <v>173.6986879</v>
      </c>
      <c r="AB209" s="1">
        <f t="shared" si="11"/>
        <v>0.1456065559</v>
      </c>
      <c r="AC209" s="1">
        <f t="shared" si="12"/>
        <v>0.7353669717</v>
      </c>
      <c r="AD209" s="1">
        <f t="shared" si="13"/>
        <v>127.7322781</v>
      </c>
      <c r="AE209" s="8">
        <f t="shared" si="14"/>
        <v>89.41259468</v>
      </c>
    </row>
    <row r="210" ht="15.75" customHeight="1">
      <c r="A210" s="23" t="s">
        <v>336</v>
      </c>
      <c r="B210" s="23" t="s">
        <v>273</v>
      </c>
      <c r="C210" s="23" t="s">
        <v>52</v>
      </c>
      <c r="D210" s="24">
        <v>1.0</v>
      </c>
      <c r="E210" s="24">
        <v>2500.0</v>
      </c>
      <c r="F210" s="24">
        <f t="shared" si="1"/>
        <v>0.973</v>
      </c>
      <c r="G210" s="6">
        <f t="shared" si="2"/>
        <v>29190</v>
      </c>
      <c r="H210" s="24">
        <v>471.0</v>
      </c>
      <c r="I210" s="24">
        <v>0.6</v>
      </c>
      <c r="J210" s="24">
        <v>111.0</v>
      </c>
      <c r="K210" s="24">
        <v>868.0</v>
      </c>
      <c r="L210" s="1">
        <f t="shared" si="3"/>
        <v>757</v>
      </c>
      <c r="M210" s="1">
        <f t="shared" si="4"/>
        <v>360</v>
      </c>
      <c r="N210" s="1">
        <f t="shared" si="5"/>
        <v>0.4804491413</v>
      </c>
      <c r="O210" s="24">
        <v>0.6</v>
      </c>
      <c r="P210" s="25">
        <v>100.0</v>
      </c>
      <c r="U210" s="8"/>
      <c r="V210" s="24">
        <v>111.0</v>
      </c>
      <c r="W210" s="1">
        <f t="shared" si="6"/>
        <v>946.25</v>
      </c>
      <c r="X210" s="1">
        <f t="shared" si="7"/>
        <v>16.375</v>
      </c>
      <c r="Y210" s="1">
        <f t="shared" si="8"/>
        <v>-374.431125</v>
      </c>
      <c r="Z210" s="1">
        <f t="shared" si="9"/>
        <v>323.6190605</v>
      </c>
      <c r="AA210" s="1">
        <f t="shared" si="10"/>
        <v>323.6190605</v>
      </c>
      <c r="AB210" s="1">
        <f t="shared" si="11"/>
        <v>0.3246964972</v>
      </c>
      <c r="AC210" s="1">
        <f t="shared" si="12"/>
        <v>0.5936351921</v>
      </c>
      <c r="AD210" s="1">
        <f t="shared" si="13"/>
        <v>192.1116631</v>
      </c>
      <c r="AE210" s="8">
        <f t="shared" si="14"/>
        <v>134.4781642</v>
      </c>
    </row>
    <row r="211" ht="15.75" customHeight="1">
      <c r="A211" s="23" t="s">
        <v>337</v>
      </c>
      <c r="B211" s="23" t="s">
        <v>322</v>
      </c>
      <c r="C211" s="23" t="s">
        <v>52</v>
      </c>
      <c r="D211" s="24">
        <v>1.0</v>
      </c>
      <c r="E211" s="24">
        <v>900.0</v>
      </c>
      <c r="F211" s="24">
        <f t="shared" si="1"/>
        <v>0.973</v>
      </c>
      <c r="G211" s="6">
        <f t="shared" si="2"/>
        <v>10508.4</v>
      </c>
      <c r="H211" s="24">
        <v>141.0</v>
      </c>
      <c r="I211" s="24">
        <v>0.5479</v>
      </c>
      <c r="J211" s="24">
        <v>116.0</v>
      </c>
      <c r="K211" s="24">
        <v>296.0</v>
      </c>
      <c r="L211" s="1">
        <f t="shared" si="3"/>
        <v>180</v>
      </c>
      <c r="M211" s="1">
        <f t="shared" si="4"/>
        <v>25</v>
      </c>
      <c r="N211" s="1">
        <f t="shared" si="5"/>
        <v>0.2111111111</v>
      </c>
      <c r="O211" s="24">
        <v>0.5479</v>
      </c>
      <c r="P211" s="25">
        <v>100.0</v>
      </c>
      <c r="U211" s="8"/>
      <c r="V211" s="24">
        <v>116.0</v>
      </c>
      <c r="W211" s="1">
        <f t="shared" si="6"/>
        <v>225</v>
      </c>
      <c r="X211" s="1">
        <f t="shared" si="7"/>
        <v>93.5</v>
      </c>
      <c r="Y211" s="1">
        <f t="shared" si="8"/>
        <v>-89.0325</v>
      </c>
      <c r="Z211" s="1">
        <f t="shared" si="9"/>
        <v>105.0112221</v>
      </c>
      <c r="AA211" s="1">
        <f t="shared" si="10"/>
        <v>116</v>
      </c>
      <c r="AB211" s="1">
        <f t="shared" si="11"/>
        <v>0.1</v>
      </c>
      <c r="AC211" s="1">
        <f t="shared" si="12"/>
        <v>0.77146</v>
      </c>
      <c r="AD211" s="1">
        <f t="shared" si="13"/>
        <v>89.48936</v>
      </c>
      <c r="AE211" s="8">
        <f t="shared" si="14"/>
        <v>62.642552</v>
      </c>
    </row>
    <row r="212" ht="15.75" customHeight="1">
      <c r="A212" s="23" t="s">
        <v>338</v>
      </c>
      <c r="B212" s="23" t="s">
        <v>287</v>
      </c>
      <c r="C212" s="23" t="s">
        <v>52</v>
      </c>
      <c r="D212" s="24">
        <v>2.0</v>
      </c>
      <c r="E212" s="24">
        <v>4500.0</v>
      </c>
      <c r="F212" s="24">
        <f t="shared" si="1"/>
        <v>0.973</v>
      </c>
      <c r="G212" s="6">
        <f t="shared" si="2"/>
        <v>52542</v>
      </c>
      <c r="H212" s="24">
        <v>994.0</v>
      </c>
      <c r="I212" s="24">
        <v>0.4301</v>
      </c>
      <c r="J212" s="24">
        <v>530.0</v>
      </c>
      <c r="K212" s="24">
        <v>1354.0</v>
      </c>
      <c r="L212" s="1">
        <f t="shared" si="3"/>
        <v>824</v>
      </c>
      <c r="M212" s="1">
        <f t="shared" si="4"/>
        <v>464</v>
      </c>
      <c r="N212" s="1">
        <f t="shared" si="5"/>
        <v>0.5504854369</v>
      </c>
      <c r="O212" s="24">
        <v>0.4301</v>
      </c>
      <c r="P212" s="25">
        <v>100.0</v>
      </c>
      <c r="U212" s="8"/>
      <c r="V212" s="24">
        <v>530.0</v>
      </c>
      <c r="W212" s="1">
        <f t="shared" si="6"/>
        <v>1030</v>
      </c>
      <c r="X212" s="1">
        <f t="shared" si="7"/>
        <v>427</v>
      </c>
      <c r="Y212" s="1">
        <f t="shared" si="8"/>
        <v>-407.571</v>
      </c>
      <c r="Z212" s="1">
        <f t="shared" si="9"/>
        <v>480.3979231</v>
      </c>
      <c r="AA212" s="1">
        <f t="shared" si="10"/>
        <v>530</v>
      </c>
      <c r="AB212" s="1">
        <f t="shared" si="11"/>
        <v>0.1</v>
      </c>
      <c r="AC212" s="1">
        <f t="shared" si="12"/>
        <v>0.77146</v>
      </c>
      <c r="AD212" s="1">
        <f t="shared" si="13"/>
        <v>408.8738</v>
      </c>
      <c r="AE212" s="8">
        <f t="shared" si="14"/>
        <v>286.21166</v>
      </c>
    </row>
    <row r="213" ht="15.75" customHeight="1">
      <c r="A213" s="23" t="s">
        <v>339</v>
      </c>
      <c r="B213" s="23" t="s">
        <v>287</v>
      </c>
      <c r="C213" s="23" t="s">
        <v>43</v>
      </c>
      <c r="D213" s="24">
        <v>1.0</v>
      </c>
      <c r="E213" s="24">
        <v>2700.0</v>
      </c>
      <c r="F213" s="24">
        <f t="shared" si="1"/>
        <v>0.973</v>
      </c>
      <c r="G213" s="6">
        <f t="shared" si="2"/>
        <v>31525.2</v>
      </c>
      <c r="H213" s="24">
        <v>284.0</v>
      </c>
      <c r="I213" s="24">
        <v>0.6055</v>
      </c>
      <c r="J213" s="24">
        <v>103.0</v>
      </c>
      <c r="K213" s="24">
        <v>483.0</v>
      </c>
      <c r="L213" s="1">
        <f t="shared" si="3"/>
        <v>380</v>
      </c>
      <c r="M213" s="1">
        <f t="shared" si="4"/>
        <v>181</v>
      </c>
      <c r="N213" s="1">
        <f t="shared" si="5"/>
        <v>0.4810526316</v>
      </c>
      <c r="O213" s="24">
        <v>0.6055</v>
      </c>
      <c r="P213" s="25">
        <v>100.0</v>
      </c>
      <c r="U213" s="8"/>
      <c r="V213" s="24">
        <v>103.0</v>
      </c>
      <c r="W213" s="1">
        <f t="shared" si="6"/>
        <v>475</v>
      </c>
      <c r="X213" s="1">
        <f t="shared" si="7"/>
        <v>55.5</v>
      </c>
      <c r="Y213" s="1">
        <f t="shared" si="8"/>
        <v>-187.9575</v>
      </c>
      <c r="Z213" s="1">
        <f t="shared" si="9"/>
        <v>177.2568619</v>
      </c>
      <c r="AA213" s="1">
        <f t="shared" si="10"/>
        <v>177.2568619</v>
      </c>
      <c r="AB213" s="1">
        <f t="shared" si="11"/>
        <v>0.2563302356</v>
      </c>
      <c r="AC213" s="1">
        <f t="shared" si="12"/>
        <v>0.6477402516</v>
      </c>
      <c r="AD213" s="1">
        <f t="shared" si="13"/>
        <v>114.8164043</v>
      </c>
      <c r="AE213" s="8">
        <f t="shared" si="14"/>
        <v>80.37148302</v>
      </c>
    </row>
    <row r="214" ht="15.75" customHeight="1">
      <c r="A214" s="23" t="s">
        <v>340</v>
      </c>
      <c r="B214" s="23" t="s">
        <v>341</v>
      </c>
      <c r="C214" s="23" t="s">
        <v>43</v>
      </c>
      <c r="D214" s="24">
        <v>1.0</v>
      </c>
      <c r="E214" s="24">
        <v>2700.0</v>
      </c>
      <c r="F214" s="24">
        <f t="shared" si="1"/>
        <v>0.973</v>
      </c>
      <c r="G214" s="6">
        <f t="shared" si="2"/>
        <v>31525.2</v>
      </c>
      <c r="H214" s="24">
        <v>236.0</v>
      </c>
      <c r="I214" s="24">
        <v>0.5671</v>
      </c>
      <c r="J214" s="24">
        <v>110.0</v>
      </c>
      <c r="K214" s="24">
        <v>515.0</v>
      </c>
      <c r="L214" s="1">
        <f t="shared" si="3"/>
        <v>405</v>
      </c>
      <c r="M214" s="1">
        <f t="shared" si="4"/>
        <v>126</v>
      </c>
      <c r="N214" s="1">
        <f t="shared" si="5"/>
        <v>0.3488888889</v>
      </c>
      <c r="O214" s="24">
        <v>0.5671</v>
      </c>
      <c r="P214" s="25">
        <v>100.0</v>
      </c>
      <c r="U214" s="8"/>
      <c r="V214" s="24">
        <v>110.0</v>
      </c>
      <c r="W214" s="1">
        <f t="shared" si="6"/>
        <v>506.25</v>
      </c>
      <c r="X214" s="1">
        <f t="shared" si="7"/>
        <v>59.375</v>
      </c>
      <c r="Y214" s="1">
        <f t="shared" si="8"/>
        <v>-200.323125</v>
      </c>
      <c r="Z214" s="1">
        <f t="shared" si="9"/>
        <v>188.9885458</v>
      </c>
      <c r="AA214" s="1">
        <f t="shared" si="10"/>
        <v>188.9885458</v>
      </c>
      <c r="AB214" s="1">
        <f t="shared" si="11"/>
        <v>0.2560267572</v>
      </c>
      <c r="AC214" s="1">
        <f t="shared" si="12"/>
        <v>0.6479804244</v>
      </c>
      <c r="AD214" s="1">
        <f t="shared" si="13"/>
        <v>122.4608781</v>
      </c>
      <c r="AE214" s="8">
        <f t="shared" si="14"/>
        <v>85.72261468</v>
      </c>
    </row>
    <row r="215" ht="15.75" customHeight="1">
      <c r="A215" s="23" t="s">
        <v>342</v>
      </c>
      <c r="B215" s="23" t="s">
        <v>322</v>
      </c>
      <c r="C215" s="23" t="s">
        <v>52</v>
      </c>
      <c r="D215" s="24">
        <v>2.0</v>
      </c>
      <c r="E215" s="24">
        <v>1100.0</v>
      </c>
      <c r="F215" s="24">
        <f t="shared" si="1"/>
        <v>0.973</v>
      </c>
      <c r="G215" s="6">
        <f t="shared" si="2"/>
        <v>12843.6</v>
      </c>
      <c r="H215" s="24">
        <v>188.0</v>
      </c>
      <c r="I215" s="24">
        <v>0.6192</v>
      </c>
      <c r="J215" s="24">
        <v>136.0</v>
      </c>
      <c r="K215" s="24">
        <v>335.0</v>
      </c>
      <c r="L215" s="1">
        <f t="shared" si="3"/>
        <v>199</v>
      </c>
      <c r="M215" s="1">
        <f t="shared" si="4"/>
        <v>52</v>
      </c>
      <c r="N215" s="1">
        <f t="shared" si="5"/>
        <v>0.3090452261</v>
      </c>
      <c r="O215" s="24">
        <v>0.6192</v>
      </c>
      <c r="P215" s="25">
        <v>100.0</v>
      </c>
      <c r="U215" s="8"/>
      <c r="V215" s="24">
        <v>136.0</v>
      </c>
      <c r="W215" s="1">
        <f t="shared" si="6"/>
        <v>248.75</v>
      </c>
      <c r="X215" s="1">
        <f t="shared" si="7"/>
        <v>111.125</v>
      </c>
      <c r="Y215" s="1">
        <f t="shared" si="8"/>
        <v>-98.430375</v>
      </c>
      <c r="Z215" s="1">
        <f t="shared" si="9"/>
        <v>118.5244464</v>
      </c>
      <c r="AA215" s="1">
        <f t="shared" si="10"/>
        <v>136</v>
      </c>
      <c r="AB215" s="1">
        <f t="shared" si="11"/>
        <v>0.1</v>
      </c>
      <c r="AC215" s="1">
        <f t="shared" si="12"/>
        <v>0.77146</v>
      </c>
      <c r="AD215" s="1">
        <f t="shared" si="13"/>
        <v>104.91856</v>
      </c>
      <c r="AE215" s="8">
        <f t="shared" si="14"/>
        <v>73.442992</v>
      </c>
    </row>
    <row r="216" ht="15.75" customHeight="1">
      <c r="A216" s="23" t="s">
        <v>343</v>
      </c>
      <c r="B216" s="23" t="s">
        <v>341</v>
      </c>
      <c r="C216" s="23" t="s">
        <v>43</v>
      </c>
      <c r="D216" s="24">
        <v>2.0</v>
      </c>
      <c r="E216" s="24">
        <v>3000.0</v>
      </c>
      <c r="F216" s="24">
        <f t="shared" si="1"/>
        <v>0.973</v>
      </c>
      <c r="G216" s="6">
        <f t="shared" si="2"/>
        <v>35028</v>
      </c>
      <c r="H216" s="24">
        <v>329.0</v>
      </c>
      <c r="I216" s="24">
        <v>0.7041</v>
      </c>
      <c r="J216" s="24">
        <v>270.0</v>
      </c>
      <c r="K216" s="24">
        <v>544.0</v>
      </c>
      <c r="L216" s="1">
        <f t="shared" si="3"/>
        <v>274</v>
      </c>
      <c r="M216" s="1">
        <f t="shared" si="4"/>
        <v>59</v>
      </c>
      <c r="N216" s="1">
        <f t="shared" si="5"/>
        <v>0.2722627737</v>
      </c>
      <c r="O216" s="24">
        <v>0.7041</v>
      </c>
      <c r="P216" s="25">
        <v>100.0</v>
      </c>
      <c r="U216" s="8"/>
      <c r="V216" s="24">
        <v>270.0</v>
      </c>
      <c r="W216" s="1">
        <f t="shared" si="6"/>
        <v>342.5</v>
      </c>
      <c r="X216" s="1">
        <f t="shared" si="7"/>
        <v>235.75</v>
      </c>
      <c r="Y216" s="1">
        <f t="shared" si="8"/>
        <v>-135.52725</v>
      </c>
      <c r="Z216" s="1">
        <f t="shared" si="9"/>
        <v>189.1062369</v>
      </c>
      <c r="AA216" s="1">
        <f t="shared" si="10"/>
        <v>270</v>
      </c>
      <c r="AB216" s="1">
        <f t="shared" si="11"/>
        <v>0.1</v>
      </c>
      <c r="AC216" s="1">
        <f t="shared" si="12"/>
        <v>0.77146</v>
      </c>
      <c r="AD216" s="1">
        <f t="shared" si="13"/>
        <v>208.2942</v>
      </c>
      <c r="AE216" s="8">
        <f t="shared" si="14"/>
        <v>145.80594</v>
      </c>
    </row>
    <row r="217" ht="15.75" customHeight="1">
      <c r="A217" s="23" t="s">
        <v>344</v>
      </c>
      <c r="B217" s="23" t="s">
        <v>341</v>
      </c>
      <c r="C217" s="23" t="s">
        <v>52</v>
      </c>
      <c r="D217" s="24">
        <v>1.0</v>
      </c>
      <c r="E217" s="24">
        <v>4500.0</v>
      </c>
      <c r="F217" s="24">
        <f t="shared" si="1"/>
        <v>0.973</v>
      </c>
      <c r="G217" s="6">
        <f t="shared" si="2"/>
        <v>52542</v>
      </c>
      <c r="H217" s="24">
        <v>549.0</v>
      </c>
      <c r="I217" s="24">
        <v>0.4438</v>
      </c>
      <c r="J217" s="24">
        <v>231.0</v>
      </c>
      <c r="K217" s="24">
        <v>1027.0</v>
      </c>
      <c r="L217" s="1">
        <f t="shared" si="3"/>
        <v>796</v>
      </c>
      <c r="M217" s="1">
        <f t="shared" si="4"/>
        <v>318</v>
      </c>
      <c r="N217" s="1">
        <f t="shared" si="5"/>
        <v>0.4195979899</v>
      </c>
      <c r="O217" s="24">
        <v>0.4438</v>
      </c>
      <c r="P217" s="25">
        <v>100.0</v>
      </c>
      <c r="U217" s="8"/>
      <c r="V217" s="24">
        <v>231.0</v>
      </c>
      <c r="W217" s="1">
        <f t="shared" si="6"/>
        <v>995</v>
      </c>
      <c r="X217" s="1">
        <f t="shared" si="7"/>
        <v>131.5</v>
      </c>
      <c r="Y217" s="1">
        <f t="shared" si="8"/>
        <v>-393.7215</v>
      </c>
      <c r="Z217" s="1">
        <f t="shared" si="9"/>
        <v>376.0796508</v>
      </c>
      <c r="AA217" s="1">
        <f t="shared" si="10"/>
        <v>376.0796508</v>
      </c>
      <c r="AB217" s="1">
        <f t="shared" si="11"/>
        <v>0.2458086942</v>
      </c>
      <c r="AC217" s="1">
        <f t="shared" si="12"/>
        <v>0.6560669994</v>
      </c>
      <c r="AD217" s="1">
        <f t="shared" si="13"/>
        <v>246.733448</v>
      </c>
      <c r="AE217" s="8">
        <f t="shared" si="14"/>
        <v>172.7134136</v>
      </c>
    </row>
    <row r="218" ht="15.75" customHeight="1">
      <c r="A218" s="23" t="s">
        <v>345</v>
      </c>
      <c r="B218" s="23" t="s">
        <v>341</v>
      </c>
      <c r="C218" s="23" t="s">
        <v>52</v>
      </c>
      <c r="D218" s="24">
        <v>2.0</v>
      </c>
      <c r="E218" s="24">
        <v>4900.0</v>
      </c>
      <c r="F218" s="24">
        <f t="shared" si="1"/>
        <v>0.973</v>
      </c>
      <c r="G218" s="6">
        <f t="shared" si="2"/>
        <v>57212.4</v>
      </c>
      <c r="H218" s="24">
        <v>652.0</v>
      </c>
      <c r="I218" s="24">
        <v>0.4466</v>
      </c>
      <c r="J218" s="24">
        <v>379.0</v>
      </c>
      <c r="K218" s="24">
        <v>969.0</v>
      </c>
      <c r="L218" s="1">
        <f t="shared" si="3"/>
        <v>590</v>
      </c>
      <c r="M218" s="1">
        <f t="shared" si="4"/>
        <v>273</v>
      </c>
      <c r="N218" s="1">
        <f t="shared" si="5"/>
        <v>0.4701694915</v>
      </c>
      <c r="O218" s="24">
        <v>0.4466</v>
      </c>
      <c r="P218" s="25">
        <v>100.0</v>
      </c>
      <c r="U218" s="8"/>
      <c r="V218" s="24">
        <v>379.0</v>
      </c>
      <c r="W218" s="1">
        <f t="shared" si="6"/>
        <v>737.5</v>
      </c>
      <c r="X218" s="1">
        <f t="shared" si="7"/>
        <v>305.25</v>
      </c>
      <c r="Y218" s="1">
        <f t="shared" si="8"/>
        <v>-291.82875</v>
      </c>
      <c r="Z218" s="1">
        <f t="shared" si="9"/>
        <v>343.8207029</v>
      </c>
      <c r="AA218" s="1">
        <f t="shared" si="10"/>
        <v>379</v>
      </c>
      <c r="AB218" s="1">
        <f t="shared" si="11"/>
        <v>0.1</v>
      </c>
      <c r="AC218" s="1">
        <f t="shared" si="12"/>
        <v>0.77146</v>
      </c>
      <c r="AD218" s="1">
        <f t="shared" si="13"/>
        <v>292.38334</v>
      </c>
      <c r="AE218" s="8">
        <f t="shared" si="14"/>
        <v>204.668338</v>
      </c>
    </row>
    <row r="219" ht="15.75" customHeight="1">
      <c r="A219" s="23" t="s">
        <v>346</v>
      </c>
      <c r="B219" s="23" t="s">
        <v>347</v>
      </c>
      <c r="C219" s="23" t="s">
        <v>43</v>
      </c>
      <c r="D219" s="24">
        <v>2.0</v>
      </c>
      <c r="E219" s="24">
        <v>3300.0</v>
      </c>
      <c r="F219" s="24">
        <f t="shared" si="1"/>
        <v>0.973</v>
      </c>
      <c r="G219" s="6">
        <f t="shared" si="2"/>
        <v>38530.8</v>
      </c>
      <c r="H219" s="24">
        <v>378.0</v>
      </c>
      <c r="I219" s="24">
        <v>0.4219</v>
      </c>
      <c r="J219" s="24">
        <v>264.0</v>
      </c>
      <c r="K219" s="24">
        <v>532.0</v>
      </c>
      <c r="L219" s="1">
        <f t="shared" si="3"/>
        <v>268</v>
      </c>
      <c r="M219" s="1">
        <f t="shared" si="4"/>
        <v>114</v>
      </c>
      <c r="N219" s="1">
        <f t="shared" si="5"/>
        <v>0.4402985075</v>
      </c>
      <c r="O219" s="24">
        <v>0.4219</v>
      </c>
      <c r="P219" s="25">
        <v>100.0</v>
      </c>
      <c r="U219" s="8"/>
      <c r="V219" s="24">
        <v>264.0</v>
      </c>
      <c r="W219" s="1">
        <f t="shared" si="6"/>
        <v>335</v>
      </c>
      <c r="X219" s="1">
        <f t="shared" si="7"/>
        <v>230.5</v>
      </c>
      <c r="Y219" s="1">
        <f t="shared" si="8"/>
        <v>-132.5595</v>
      </c>
      <c r="Z219" s="1">
        <f t="shared" si="9"/>
        <v>184.9377946</v>
      </c>
      <c r="AA219" s="1">
        <f t="shared" si="10"/>
        <v>264</v>
      </c>
      <c r="AB219" s="1">
        <f t="shared" si="11"/>
        <v>0.1</v>
      </c>
      <c r="AC219" s="1">
        <f t="shared" si="12"/>
        <v>0.77146</v>
      </c>
      <c r="AD219" s="1">
        <f t="shared" si="13"/>
        <v>203.66544</v>
      </c>
      <c r="AE219" s="8">
        <f t="shared" si="14"/>
        <v>142.565808</v>
      </c>
    </row>
    <row r="220" ht="15.75" customHeight="1">
      <c r="A220" s="23" t="s">
        <v>348</v>
      </c>
      <c r="B220" s="23" t="s">
        <v>347</v>
      </c>
      <c r="C220" s="23" t="s">
        <v>52</v>
      </c>
      <c r="D220" s="24">
        <v>1.0</v>
      </c>
      <c r="E220" s="24">
        <v>4500.0</v>
      </c>
      <c r="F220" s="24">
        <f t="shared" si="1"/>
        <v>0.973</v>
      </c>
      <c r="G220" s="6">
        <f t="shared" si="2"/>
        <v>52542</v>
      </c>
      <c r="H220" s="24">
        <v>255.0</v>
      </c>
      <c r="I220" s="24">
        <v>0.5918</v>
      </c>
      <c r="J220" s="24">
        <v>151.0</v>
      </c>
      <c r="K220" s="24">
        <v>673.0</v>
      </c>
      <c r="L220" s="1">
        <f t="shared" si="3"/>
        <v>522</v>
      </c>
      <c r="M220" s="1">
        <f t="shared" si="4"/>
        <v>104</v>
      </c>
      <c r="N220" s="1">
        <f t="shared" si="5"/>
        <v>0.2593869732</v>
      </c>
      <c r="O220" s="24">
        <v>0.5918</v>
      </c>
      <c r="P220" s="25">
        <v>100.0</v>
      </c>
      <c r="U220" s="8"/>
      <c r="V220" s="24">
        <v>151.0</v>
      </c>
      <c r="W220" s="1">
        <f t="shared" si="6"/>
        <v>652.5</v>
      </c>
      <c r="X220" s="1">
        <f t="shared" si="7"/>
        <v>85.75</v>
      </c>
      <c r="Y220" s="1">
        <f t="shared" si="8"/>
        <v>-258.19425</v>
      </c>
      <c r="Z220" s="1">
        <f t="shared" si="9"/>
        <v>246.4732401</v>
      </c>
      <c r="AA220" s="1">
        <f t="shared" si="10"/>
        <v>246.4732401</v>
      </c>
      <c r="AB220" s="1">
        <f t="shared" si="11"/>
        <v>0.2463191419</v>
      </c>
      <c r="AC220" s="1">
        <f t="shared" si="12"/>
        <v>0.6556630311</v>
      </c>
      <c r="AD220" s="1">
        <f t="shared" si="13"/>
        <v>161.6033917</v>
      </c>
      <c r="AE220" s="8">
        <f t="shared" si="14"/>
        <v>113.1223742</v>
      </c>
    </row>
    <row r="221" ht="15.75" customHeight="1">
      <c r="A221" s="23" t="s">
        <v>349</v>
      </c>
      <c r="B221" s="23" t="s">
        <v>347</v>
      </c>
      <c r="C221" s="23" t="s">
        <v>52</v>
      </c>
      <c r="D221" s="24">
        <v>2.0</v>
      </c>
      <c r="E221" s="24">
        <v>4200.0</v>
      </c>
      <c r="F221" s="24">
        <f t="shared" si="1"/>
        <v>0.973</v>
      </c>
      <c r="G221" s="6">
        <f t="shared" si="2"/>
        <v>49039.2</v>
      </c>
      <c r="H221" s="24">
        <v>441.0</v>
      </c>
      <c r="I221" s="24">
        <v>0.5726</v>
      </c>
      <c r="J221" s="24">
        <v>278.0</v>
      </c>
      <c r="K221" s="24">
        <v>711.0</v>
      </c>
      <c r="L221" s="1">
        <f t="shared" si="3"/>
        <v>433</v>
      </c>
      <c r="M221" s="1">
        <f t="shared" si="4"/>
        <v>163</v>
      </c>
      <c r="N221" s="1">
        <f t="shared" si="5"/>
        <v>0.4011547344</v>
      </c>
      <c r="O221" s="24">
        <v>0.5726</v>
      </c>
      <c r="P221" s="25">
        <v>100.0</v>
      </c>
      <c r="U221" s="8"/>
      <c r="V221" s="24">
        <v>278.0</v>
      </c>
      <c r="W221" s="1">
        <f t="shared" si="6"/>
        <v>541.25</v>
      </c>
      <c r="X221" s="1">
        <f t="shared" si="7"/>
        <v>223.875</v>
      </c>
      <c r="Y221" s="1">
        <f t="shared" si="8"/>
        <v>-214.172625</v>
      </c>
      <c r="Z221" s="1">
        <f t="shared" si="9"/>
        <v>252.2832537</v>
      </c>
      <c r="AA221" s="1">
        <f t="shared" si="10"/>
        <v>278</v>
      </c>
      <c r="AB221" s="1">
        <f t="shared" si="11"/>
        <v>0.1</v>
      </c>
      <c r="AC221" s="1">
        <f t="shared" si="12"/>
        <v>0.77146</v>
      </c>
      <c r="AD221" s="1">
        <f t="shared" si="13"/>
        <v>214.46588</v>
      </c>
      <c r="AE221" s="8">
        <f t="shared" si="14"/>
        <v>150.126116</v>
      </c>
    </row>
    <row r="222" ht="15.75" customHeight="1">
      <c r="A222" s="23" t="s">
        <v>350</v>
      </c>
      <c r="B222" s="23" t="s">
        <v>347</v>
      </c>
      <c r="C222" s="23" t="s">
        <v>43</v>
      </c>
      <c r="D222" s="24">
        <v>1.0</v>
      </c>
      <c r="E222" s="24">
        <v>2500.0</v>
      </c>
      <c r="F222" s="24">
        <f t="shared" si="1"/>
        <v>0.973</v>
      </c>
      <c r="G222" s="6">
        <f t="shared" si="2"/>
        <v>29190</v>
      </c>
      <c r="H222" s="24">
        <v>356.0</v>
      </c>
      <c r="I222" s="24">
        <v>0.4247</v>
      </c>
      <c r="J222" s="24">
        <v>98.0</v>
      </c>
      <c r="K222" s="24">
        <v>460.0</v>
      </c>
      <c r="L222" s="1">
        <f t="shared" si="3"/>
        <v>362</v>
      </c>
      <c r="M222" s="1">
        <f t="shared" si="4"/>
        <v>258</v>
      </c>
      <c r="N222" s="1">
        <f t="shared" si="5"/>
        <v>0.6701657459</v>
      </c>
      <c r="O222" s="24">
        <v>0.4247</v>
      </c>
      <c r="P222" s="25">
        <v>100.0</v>
      </c>
      <c r="U222" s="8"/>
      <c r="V222" s="24">
        <v>98.0</v>
      </c>
      <c r="W222" s="1">
        <f t="shared" si="6"/>
        <v>452.5</v>
      </c>
      <c r="X222" s="1">
        <f t="shared" si="7"/>
        <v>52.75</v>
      </c>
      <c r="Y222" s="1">
        <f t="shared" si="8"/>
        <v>-179.05425</v>
      </c>
      <c r="Z222" s="1">
        <f t="shared" si="9"/>
        <v>168.8225757</v>
      </c>
      <c r="AA222" s="1">
        <f t="shared" si="10"/>
        <v>168.8225757</v>
      </c>
      <c r="AB222" s="1">
        <f t="shared" si="11"/>
        <v>0.2565139795</v>
      </c>
      <c r="AC222" s="1">
        <f t="shared" si="12"/>
        <v>0.6475948366</v>
      </c>
      <c r="AD222" s="1">
        <f t="shared" si="13"/>
        <v>109.3286284</v>
      </c>
      <c r="AE222" s="8">
        <f t="shared" si="14"/>
        <v>76.53003985</v>
      </c>
    </row>
    <row r="223" ht="15.75" customHeight="1">
      <c r="A223" s="23" t="s">
        <v>351</v>
      </c>
      <c r="B223" s="23" t="s">
        <v>352</v>
      </c>
      <c r="C223" s="23" t="s">
        <v>43</v>
      </c>
      <c r="D223" s="24">
        <v>1.0</v>
      </c>
      <c r="E223" s="24">
        <v>2500.0</v>
      </c>
      <c r="F223" s="24">
        <f t="shared" si="1"/>
        <v>0.973</v>
      </c>
      <c r="G223" s="6">
        <f t="shared" si="2"/>
        <v>29190</v>
      </c>
      <c r="H223" s="24">
        <v>437.0</v>
      </c>
      <c r="I223" s="24">
        <v>0.0795</v>
      </c>
      <c r="J223" s="24">
        <v>108.0</v>
      </c>
      <c r="K223" s="24">
        <v>507.0</v>
      </c>
      <c r="L223" s="1">
        <f t="shared" si="3"/>
        <v>399</v>
      </c>
      <c r="M223" s="1">
        <f t="shared" si="4"/>
        <v>329</v>
      </c>
      <c r="N223" s="1">
        <f t="shared" si="5"/>
        <v>0.7596491228</v>
      </c>
      <c r="O223" s="24">
        <v>0.0795</v>
      </c>
      <c r="P223" s="25">
        <v>100.0</v>
      </c>
      <c r="U223" s="8"/>
      <c r="V223" s="24">
        <v>108.0</v>
      </c>
      <c r="W223" s="1">
        <f t="shared" si="6"/>
        <v>498.75</v>
      </c>
      <c r="X223" s="1">
        <f t="shared" si="7"/>
        <v>58.125</v>
      </c>
      <c r="Y223" s="1">
        <f t="shared" si="8"/>
        <v>-197.355375</v>
      </c>
      <c r="Z223" s="1">
        <f t="shared" si="9"/>
        <v>186.0727314</v>
      </c>
      <c r="AA223" s="1">
        <f t="shared" si="10"/>
        <v>186.0727314</v>
      </c>
      <c r="AB223" s="1">
        <f t="shared" si="11"/>
        <v>0.2565368049</v>
      </c>
      <c r="AC223" s="1">
        <f t="shared" si="12"/>
        <v>0.6475767726</v>
      </c>
      <c r="AD223" s="1">
        <f t="shared" si="13"/>
        <v>120.4963789</v>
      </c>
      <c r="AE223" s="8">
        <f t="shared" si="14"/>
        <v>84.34746523</v>
      </c>
    </row>
    <row r="224" ht="15.75" customHeight="1">
      <c r="A224" s="23" t="s">
        <v>353</v>
      </c>
      <c r="B224" s="23" t="s">
        <v>352</v>
      </c>
      <c r="C224" s="23" t="s">
        <v>43</v>
      </c>
      <c r="D224" s="24">
        <v>2.0</v>
      </c>
      <c r="E224" s="24">
        <v>3300.0</v>
      </c>
      <c r="F224" s="24">
        <f t="shared" si="1"/>
        <v>0.973</v>
      </c>
      <c r="G224" s="6">
        <f t="shared" si="2"/>
        <v>38530.8</v>
      </c>
      <c r="H224" s="24">
        <v>461.0</v>
      </c>
      <c r="I224" s="24">
        <v>0.3178</v>
      </c>
      <c r="J224" s="24">
        <v>270.0</v>
      </c>
      <c r="K224" s="24">
        <v>543.0</v>
      </c>
      <c r="L224" s="1">
        <f t="shared" si="3"/>
        <v>273</v>
      </c>
      <c r="M224" s="1">
        <f t="shared" si="4"/>
        <v>191</v>
      </c>
      <c r="N224" s="1">
        <f t="shared" si="5"/>
        <v>0.6597069597</v>
      </c>
      <c r="O224" s="24">
        <v>0.3178</v>
      </c>
      <c r="P224" s="25">
        <v>100.0</v>
      </c>
      <c r="U224" s="8"/>
      <c r="V224" s="24">
        <v>270.0</v>
      </c>
      <c r="W224" s="1">
        <f t="shared" si="6"/>
        <v>341.25</v>
      </c>
      <c r="X224" s="1">
        <f t="shared" si="7"/>
        <v>235.875</v>
      </c>
      <c r="Y224" s="1">
        <f t="shared" si="8"/>
        <v>-135.032625</v>
      </c>
      <c r="Z224" s="1">
        <f t="shared" si="9"/>
        <v>188.7246535</v>
      </c>
      <c r="AA224" s="1">
        <f t="shared" si="10"/>
        <v>270</v>
      </c>
      <c r="AB224" s="1">
        <f t="shared" si="11"/>
        <v>0.1</v>
      </c>
      <c r="AC224" s="1">
        <f t="shared" si="12"/>
        <v>0.77146</v>
      </c>
      <c r="AD224" s="1">
        <f t="shared" si="13"/>
        <v>208.2942</v>
      </c>
      <c r="AE224" s="8">
        <f t="shared" si="14"/>
        <v>145.80594</v>
      </c>
    </row>
    <row r="225" ht="15.75" customHeight="1">
      <c r="A225" s="23" t="s">
        <v>354</v>
      </c>
      <c r="B225" s="23" t="s">
        <v>352</v>
      </c>
      <c r="C225" s="23" t="s">
        <v>52</v>
      </c>
      <c r="D225" s="24">
        <v>1.0</v>
      </c>
      <c r="E225" s="24">
        <v>4500.0</v>
      </c>
      <c r="F225" s="24">
        <f t="shared" si="1"/>
        <v>0.973</v>
      </c>
      <c r="G225" s="6">
        <f t="shared" si="2"/>
        <v>52542</v>
      </c>
      <c r="H225" s="24">
        <v>669.0</v>
      </c>
      <c r="I225" s="24">
        <v>0.3123</v>
      </c>
      <c r="J225" s="24">
        <v>186.0</v>
      </c>
      <c r="K225" s="24">
        <v>829.0</v>
      </c>
      <c r="L225" s="1">
        <f t="shared" si="3"/>
        <v>643</v>
      </c>
      <c r="M225" s="1">
        <f t="shared" si="4"/>
        <v>483</v>
      </c>
      <c r="N225" s="1">
        <f t="shared" si="5"/>
        <v>0.700933126</v>
      </c>
      <c r="O225" s="24">
        <v>0.3123</v>
      </c>
      <c r="P225" s="25">
        <v>100.0</v>
      </c>
      <c r="U225" s="8"/>
      <c r="V225" s="24">
        <v>186.0</v>
      </c>
      <c r="W225" s="1">
        <f t="shared" si="6"/>
        <v>803.75</v>
      </c>
      <c r="X225" s="1">
        <f t="shared" si="7"/>
        <v>105.625</v>
      </c>
      <c r="Y225" s="1">
        <f t="shared" si="8"/>
        <v>-318.043875</v>
      </c>
      <c r="Z225" s="1">
        <f t="shared" si="9"/>
        <v>303.6053261</v>
      </c>
      <c r="AA225" s="1">
        <f t="shared" si="10"/>
        <v>303.6053261</v>
      </c>
      <c r="AB225" s="1">
        <f t="shared" si="11"/>
        <v>0.246320779</v>
      </c>
      <c r="AC225" s="1">
        <f t="shared" si="12"/>
        <v>0.6556617355</v>
      </c>
      <c r="AD225" s="1">
        <f t="shared" si="13"/>
        <v>199.062395</v>
      </c>
      <c r="AE225" s="8">
        <f t="shared" si="14"/>
        <v>139.3436765</v>
      </c>
    </row>
    <row r="226" ht="15.75" customHeight="1">
      <c r="A226" s="23" t="s">
        <v>355</v>
      </c>
      <c r="B226" s="23" t="s">
        <v>322</v>
      </c>
      <c r="C226" s="23" t="s">
        <v>43</v>
      </c>
      <c r="D226" s="24">
        <v>1.0</v>
      </c>
      <c r="E226" s="24">
        <v>500.0</v>
      </c>
      <c r="F226" s="24">
        <f t="shared" si="1"/>
        <v>0.973</v>
      </c>
      <c r="G226" s="6">
        <f t="shared" si="2"/>
        <v>5838</v>
      </c>
      <c r="H226" s="24">
        <v>121.0</v>
      </c>
      <c r="I226" s="24">
        <v>0.3973</v>
      </c>
      <c r="J226" s="24">
        <v>50.0</v>
      </c>
      <c r="K226" s="24">
        <v>174.0</v>
      </c>
      <c r="L226" s="1">
        <f t="shared" si="3"/>
        <v>124</v>
      </c>
      <c r="M226" s="1">
        <f t="shared" si="4"/>
        <v>71</v>
      </c>
      <c r="N226" s="1">
        <f t="shared" si="5"/>
        <v>0.5580645161</v>
      </c>
      <c r="O226" s="24">
        <v>0.3973</v>
      </c>
      <c r="P226" s="25">
        <v>100.0</v>
      </c>
      <c r="U226" s="8"/>
      <c r="V226" s="24">
        <v>50.0</v>
      </c>
      <c r="W226" s="1">
        <f t="shared" si="6"/>
        <v>155</v>
      </c>
      <c r="X226" s="1">
        <f t="shared" si="7"/>
        <v>34.5</v>
      </c>
      <c r="Y226" s="1">
        <f t="shared" si="8"/>
        <v>-61.3335</v>
      </c>
      <c r="Z226" s="1">
        <f t="shared" si="9"/>
        <v>62.97419091</v>
      </c>
      <c r="AA226" s="1">
        <f t="shared" si="10"/>
        <v>62.97419091</v>
      </c>
      <c r="AB226" s="1">
        <f t="shared" si="11"/>
        <v>0.1837044575</v>
      </c>
      <c r="AC226" s="1">
        <f t="shared" si="12"/>
        <v>0.7052162923</v>
      </c>
      <c r="AD226" s="1">
        <f t="shared" si="13"/>
        <v>44.41042543</v>
      </c>
      <c r="AE226" s="8">
        <f t="shared" si="14"/>
        <v>31.0872978</v>
      </c>
    </row>
    <row r="227" ht="15.75" customHeight="1">
      <c r="A227" s="23" t="s">
        <v>356</v>
      </c>
      <c r="B227" s="23" t="s">
        <v>352</v>
      </c>
      <c r="C227" s="23" t="s">
        <v>52</v>
      </c>
      <c r="D227" s="24">
        <v>2.0</v>
      </c>
      <c r="E227" s="24">
        <v>4200.0</v>
      </c>
      <c r="F227" s="24">
        <f t="shared" si="1"/>
        <v>0.973</v>
      </c>
      <c r="G227" s="6">
        <f t="shared" si="2"/>
        <v>49039.2</v>
      </c>
      <c r="H227" s="24">
        <v>437.0</v>
      </c>
      <c r="I227" s="24">
        <v>0.611</v>
      </c>
      <c r="J227" s="24">
        <v>319.0</v>
      </c>
      <c r="K227" s="24">
        <v>815.0</v>
      </c>
      <c r="L227" s="1">
        <f t="shared" si="3"/>
        <v>496</v>
      </c>
      <c r="M227" s="1">
        <f t="shared" si="4"/>
        <v>118</v>
      </c>
      <c r="N227" s="1">
        <f t="shared" si="5"/>
        <v>0.2903225806</v>
      </c>
      <c r="O227" s="24">
        <v>0.611</v>
      </c>
      <c r="P227" s="25">
        <v>100.0</v>
      </c>
      <c r="U227" s="8"/>
      <c r="V227" s="24">
        <v>319.0</v>
      </c>
      <c r="W227" s="1">
        <f t="shared" si="6"/>
        <v>620</v>
      </c>
      <c r="X227" s="1">
        <f t="shared" si="7"/>
        <v>257</v>
      </c>
      <c r="Y227" s="1">
        <f t="shared" si="8"/>
        <v>-245.334</v>
      </c>
      <c r="Z227" s="1">
        <f t="shared" si="9"/>
        <v>289.1624443</v>
      </c>
      <c r="AA227" s="1">
        <f t="shared" si="10"/>
        <v>319</v>
      </c>
      <c r="AB227" s="1">
        <f t="shared" si="11"/>
        <v>0.1</v>
      </c>
      <c r="AC227" s="1">
        <f t="shared" si="12"/>
        <v>0.77146</v>
      </c>
      <c r="AD227" s="1">
        <f t="shared" si="13"/>
        <v>246.09574</v>
      </c>
      <c r="AE227" s="8">
        <f t="shared" si="14"/>
        <v>172.267018</v>
      </c>
    </row>
    <row r="228" ht="15.75" customHeight="1">
      <c r="A228" s="23" t="s">
        <v>357</v>
      </c>
      <c r="B228" s="23" t="s">
        <v>358</v>
      </c>
      <c r="C228" s="23" t="s">
        <v>43</v>
      </c>
      <c r="D228" s="24">
        <v>2.0</v>
      </c>
      <c r="E228" s="24">
        <v>3600.0</v>
      </c>
      <c r="F228" s="24">
        <f t="shared" si="1"/>
        <v>0.973</v>
      </c>
      <c r="G228" s="6">
        <f t="shared" si="2"/>
        <v>42033.6</v>
      </c>
      <c r="H228" s="24">
        <v>663.0</v>
      </c>
      <c r="I228" s="24">
        <v>0.2329</v>
      </c>
      <c r="J228" s="24">
        <v>332.0</v>
      </c>
      <c r="K228" s="24">
        <v>805.0</v>
      </c>
      <c r="L228" s="1">
        <f t="shared" si="3"/>
        <v>473</v>
      </c>
      <c r="M228" s="1">
        <f t="shared" si="4"/>
        <v>331</v>
      </c>
      <c r="N228" s="1">
        <f t="shared" si="5"/>
        <v>0.6598308668</v>
      </c>
      <c r="O228" s="24">
        <v>0.2329</v>
      </c>
      <c r="P228" s="25">
        <v>100.0</v>
      </c>
      <c r="U228" s="8"/>
      <c r="V228" s="24">
        <v>332.0</v>
      </c>
      <c r="W228" s="1">
        <f t="shared" si="6"/>
        <v>591.25</v>
      </c>
      <c r="X228" s="1">
        <f t="shared" si="7"/>
        <v>272.875</v>
      </c>
      <c r="Y228" s="1">
        <f t="shared" si="8"/>
        <v>-233.957625</v>
      </c>
      <c r="Z228" s="1">
        <f t="shared" si="9"/>
        <v>284.4570667</v>
      </c>
      <c r="AA228" s="1">
        <f t="shared" si="10"/>
        <v>332</v>
      </c>
      <c r="AB228" s="1">
        <f t="shared" si="11"/>
        <v>0.1</v>
      </c>
      <c r="AC228" s="1">
        <f t="shared" si="12"/>
        <v>0.77146</v>
      </c>
      <c r="AD228" s="1">
        <f t="shared" si="13"/>
        <v>256.12472</v>
      </c>
      <c r="AE228" s="8">
        <f t="shared" si="14"/>
        <v>179.287304</v>
      </c>
    </row>
    <row r="229" ht="15.75" customHeight="1">
      <c r="A229" s="23" t="s">
        <v>359</v>
      </c>
      <c r="B229" s="23" t="s">
        <v>358</v>
      </c>
      <c r="C229" s="23" t="s">
        <v>52</v>
      </c>
      <c r="D229" s="24">
        <v>1.0</v>
      </c>
      <c r="E229" s="24">
        <v>4000.0</v>
      </c>
      <c r="F229" s="24">
        <f t="shared" si="1"/>
        <v>0.973</v>
      </c>
      <c r="G229" s="6">
        <f t="shared" si="2"/>
        <v>46704</v>
      </c>
      <c r="H229" s="24">
        <v>337.0</v>
      </c>
      <c r="I229" s="24">
        <v>0.5068</v>
      </c>
      <c r="J229" s="24">
        <v>179.0</v>
      </c>
      <c r="K229" s="24">
        <v>629.0</v>
      </c>
      <c r="L229" s="1">
        <f t="shared" si="3"/>
        <v>450</v>
      </c>
      <c r="M229" s="1">
        <f t="shared" si="4"/>
        <v>158</v>
      </c>
      <c r="N229" s="1">
        <f t="shared" si="5"/>
        <v>0.3808888889</v>
      </c>
      <c r="O229" s="24">
        <v>0.5068</v>
      </c>
      <c r="P229" s="25">
        <v>100.0</v>
      </c>
      <c r="U229" s="8"/>
      <c r="V229" s="24">
        <v>179.0</v>
      </c>
      <c r="W229" s="1">
        <f t="shared" si="6"/>
        <v>562.5</v>
      </c>
      <c r="X229" s="1">
        <f t="shared" si="7"/>
        <v>122.75</v>
      </c>
      <c r="Y229" s="1">
        <f t="shared" si="8"/>
        <v>-222.58125</v>
      </c>
      <c r="Z229" s="1">
        <f t="shared" si="9"/>
        <v>227.7676305</v>
      </c>
      <c r="AA229" s="1">
        <f t="shared" si="10"/>
        <v>227.7676305</v>
      </c>
      <c r="AB229" s="1">
        <f t="shared" si="11"/>
        <v>0.1866980099</v>
      </c>
      <c r="AC229" s="1">
        <f t="shared" si="12"/>
        <v>0.702847195</v>
      </c>
      <c r="AD229" s="1">
        <f t="shared" si="13"/>
        <v>160.0858402</v>
      </c>
      <c r="AE229" s="8">
        <f t="shared" si="14"/>
        <v>112.0600882</v>
      </c>
    </row>
    <row r="230" ht="15.75" customHeight="1">
      <c r="A230" s="23" t="s">
        <v>360</v>
      </c>
      <c r="B230" s="23" t="s">
        <v>358</v>
      </c>
      <c r="C230" s="23" t="s">
        <v>52</v>
      </c>
      <c r="D230" s="24">
        <v>2.0</v>
      </c>
      <c r="E230" s="24">
        <v>5500.0</v>
      </c>
      <c r="F230" s="24">
        <f t="shared" si="1"/>
        <v>0.973</v>
      </c>
      <c r="G230" s="6">
        <f t="shared" si="2"/>
        <v>64218</v>
      </c>
      <c r="H230" s="24">
        <v>447.0</v>
      </c>
      <c r="I230" s="24">
        <v>0.6164</v>
      </c>
      <c r="J230" s="24">
        <v>227.0</v>
      </c>
      <c r="K230" s="24">
        <v>813.0</v>
      </c>
      <c r="L230" s="1">
        <f t="shared" si="3"/>
        <v>586</v>
      </c>
      <c r="M230" s="1">
        <f t="shared" si="4"/>
        <v>220</v>
      </c>
      <c r="N230" s="1">
        <f t="shared" si="5"/>
        <v>0.4003412969</v>
      </c>
      <c r="O230" s="24">
        <v>0.6164</v>
      </c>
      <c r="P230" s="25">
        <v>100.0</v>
      </c>
      <c r="U230" s="8"/>
      <c r="V230" s="24">
        <v>227.0</v>
      </c>
      <c r="W230" s="1">
        <f t="shared" si="6"/>
        <v>732.5</v>
      </c>
      <c r="X230" s="1">
        <f t="shared" si="7"/>
        <v>153.75</v>
      </c>
      <c r="Y230" s="1">
        <f t="shared" si="8"/>
        <v>-289.85025</v>
      </c>
      <c r="Z230" s="1">
        <f t="shared" si="9"/>
        <v>294.6945083</v>
      </c>
      <c r="AA230" s="1">
        <f t="shared" si="10"/>
        <v>294.6945083</v>
      </c>
      <c r="AB230" s="1">
        <f t="shared" si="11"/>
        <v>0.192415711</v>
      </c>
      <c r="AC230" s="1">
        <f t="shared" si="12"/>
        <v>0.6983222063</v>
      </c>
      <c r="AD230" s="1">
        <f t="shared" si="13"/>
        <v>205.7917192</v>
      </c>
      <c r="AE230" s="8">
        <f t="shared" si="14"/>
        <v>144.0542035</v>
      </c>
    </row>
    <row r="231" ht="15.75" customHeight="1">
      <c r="A231" s="23" t="s">
        <v>361</v>
      </c>
      <c r="B231" s="23" t="s">
        <v>358</v>
      </c>
      <c r="C231" s="23" t="s">
        <v>43</v>
      </c>
      <c r="D231" s="24">
        <v>1.0</v>
      </c>
      <c r="E231" s="24">
        <v>3000.0</v>
      </c>
      <c r="F231" s="24">
        <f t="shared" si="1"/>
        <v>0.973</v>
      </c>
      <c r="G231" s="6">
        <f t="shared" si="2"/>
        <v>35028</v>
      </c>
      <c r="H231" s="24">
        <v>610.0</v>
      </c>
      <c r="I231" s="24">
        <v>0.1014</v>
      </c>
      <c r="J231" s="24">
        <v>115.0</v>
      </c>
      <c r="K231" s="24">
        <v>650.0</v>
      </c>
      <c r="L231" s="1">
        <f t="shared" si="3"/>
        <v>535</v>
      </c>
      <c r="M231" s="1">
        <f t="shared" si="4"/>
        <v>495</v>
      </c>
      <c r="N231" s="1">
        <f t="shared" si="5"/>
        <v>0.8401869159</v>
      </c>
      <c r="O231" s="24">
        <v>0.1014</v>
      </c>
      <c r="P231" s="25">
        <v>100.0</v>
      </c>
      <c r="U231" s="8"/>
      <c r="V231" s="24">
        <v>115.0</v>
      </c>
      <c r="W231" s="1">
        <f t="shared" si="6"/>
        <v>668.75</v>
      </c>
      <c r="X231" s="1">
        <f t="shared" si="7"/>
        <v>48.125</v>
      </c>
      <c r="Y231" s="1">
        <f t="shared" si="8"/>
        <v>-264.624375</v>
      </c>
      <c r="Z231" s="1">
        <f t="shared" si="9"/>
        <v>240.160173</v>
      </c>
      <c r="AA231" s="1">
        <f t="shared" si="10"/>
        <v>240.160173</v>
      </c>
      <c r="AB231" s="1">
        <f t="shared" si="11"/>
        <v>0.2871553989</v>
      </c>
      <c r="AC231" s="1">
        <f t="shared" si="12"/>
        <v>0.6233452173</v>
      </c>
      <c r="AD231" s="1">
        <f t="shared" si="13"/>
        <v>149.7026952</v>
      </c>
      <c r="AE231" s="8">
        <f t="shared" si="14"/>
        <v>104.7918867</v>
      </c>
    </row>
    <row r="232" ht="15.75" customHeight="1">
      <c r="A232" s="23" t="s">
        <v>362</v>
      </c>
      <c r="B232" s="23" t="s">
        <v>363</v>
      </c>
      <c r="C232" s="23" t="s">
        <v>43</v>
      </c>
      <c r="D232" s="24">
        <v>2.0</v>
      </c>
      <c r="E232" s="24">
        <v>4000.0</v>
      </c>
      <c r="F232" s="24">
        <f t="shared" si="1"/>
        <v>0.973</v>
      </c>
      <c r="G232" s="6">
        <f t="shared" si="2"/>
        <v>46704</v>
      </c>
      <c r="H232" s="24">
        <v>302.0</v>
      </c>
      <c r="I232" s="24">
        <v>0.3151</v>
      </c>
      <c r="J232" s="24">
        <v>220.0</v>
      </c>
      <c r="K232" s="24">
        <v>534.0</v>
      </c>
      <c r="L232" s="1">
        <f t="shared" si="3"/>
        <v>314</v>
      </c>
      <c r="M232" s="1">
        <f t="shared" si="4"/>
        <v>82</v>
      </c>
      <c r="N232" s="1">
        <f t="shared" si="5"/>
        <v>0.3089171975</v>
      </c>
      <c r="O232" s="24">
        <v>0.3151</v>
      </c>
      <c r="P232" s="25">
        <v>100.0</v>
      </c>
      <c r="U232" s="8"/>
      <c r="V232" s="24">
        <v>220.0</v>
      </c>
      <c r="W232" s="1">
        <f t="shared" si="6"/>
        <v>392.5</v>
      </c>
      <c r="X232" s="1">
        <f t="shared" si="7"/>
        <v>180.75</v>
      </c>
      <c r="Y232" s="1">
        <f t="shared" si="8"/>
        <v>-155.31225</v>
      </c>
      <c r="Z232" s="1">
        <f t="shared" si="9"/>
        <v>188.711724</v>
      </c>
      <c r="AA232" s="1">
        <f t="shared" si="10"/>
        <v>220</v>
      </c>
      <c r="AB232" s="1">
        <f t="shared" si="11"/>
        <v>0.1</v>
      </c>
      <c r="AC232" s="1">
        <f t="shared" si="12"/>
        <v>0.77146</v>
      </c>
      <c r="AD232" s="1">
        <f t="shared" si="13"/>
        <v>169.7212</v>
      </c>
      <c r="AE232" s="8">
        <f t="shared" si="14"/>
        <v>118.80484</v>
      </c>
    </row>
    <row r="233" ht="15.75" customHeight="1">
      <c r="A233" s="23" t="s">
        <v>364</v>
      </c>
      <c r="B233" s="23" t="s">
        <v>363</v>
      </c>
      <c r="C233" s="23" t="s">
        <v>52</v>
      </c>
      <c r="D233" s="24">
        <v>1.0</v>
      </c>
      <c r="E233" s="24">
        <v>4000.0</v>
      </c>
      <c r="F233" s="24">
        <f t="shared" si="1"/>
        <v>0.973</v>
      </c>
      <c r="G233" s="6">
        <f t="shared" si="2"/>
        <v>46704</v>
      </c>
      <c r="H233" s="24">
        <v>213.0</v>
      </c>
      <c r="I233" s="24">
        <v>0.6521</v>
      </c>
      <c r="J233" s="24">
        <v>128.0</v>
      </c>
      <c r="K233" s="24">
        <v>450.0</v>
      </c>
      <c r="L233" s="1">
        <f t="shared" si="3"/>
        <v>322</v>
      </c>
      <c r="M233" s="1">
        <f t="shared" si="4"/>
        <v>85</v>
      </c>
      <c r="N233" s="1">
        <f t="shared" si="5"/>
        <v>0.3111801242</v>
      </c>
      <c r="O233" s="24">
        <v>0.6521</v>
      </c>
      <c r="P233" s="25">
        <v>100.0</v>
      </c>
      <c r="U233" s="8"/>
      <c r="V233" s="24">
        <v>128.0</v>
      </c>
      <c r="W233" s="1">
        <f t="shared" si="6"/>
        <v>402.5</v>
      </c>
      <c r="X233" s="1">
        <f t="shared" si="7"/>
        <v>87.75</v>
      </c>
      <c r="Y233" s="1">
        <f t="shared" si="8"/>
        <v>-159.26925</v>
      </c>
      <c r="Z233" s="1">
        <f t="shared" si="9"/>
        <v>162.953949</v>
      </c>
      <c r="AA233" s="1">
        <f t="shared" si="10"/>
        <v>162.953949</v>
      </c>
      <c r="AB233" s="1">
        <f t="shared" si="11"/>
        <v>0.1868421094</v>
      </c>
      <c r="AC233" s="1">
        <f t="shared" si="12"/>
        <v>0.7027331546</v>
      </c>
      <c r="AD233" s="1">
        <f t="shared" si="13"/>
        <v>114.5131427</v>
      </c>
      <c r="AE233" s="8">
        <f t="shared" si="14"/>
        <v>80.15919987</v>
      </c>
    </row>
    <row r="234" ht="15.75" customHeight="1">
      <c r="A234" s="23" t="s">
        <v>365</v>
      </c>
      <c r="B234" s="23" t="s">
        <v>363</v>
      </c>
      <c r="C234" s="23" t="s">
        <v>52</v>
      </c>
      <c r="D234" s="24">
        <v>2.0</v>
      </c>
      <c r="E234" s="24">
        <v>5000.0</v>
      </c>
      <c r="F234" s="24">
        <f t="shared" si="1"/>
        <v>0.973</v>
      </c>
      <c r="G234" s="6">
        <f t="shared" si="2"/>
        <v>58380</v>
      </c>
      <c r="H234" s="24">
        <v>364.0</v>
      </c>
      <c r="I234" s="24">
        <v>0.5123</v>
      </c>
      <c r="J234" s="24">
        <v>152.0</v>
      </c>
      <c r="K234" s="24">
        <v>546.0</v>
      </c>
      <c r="L234" s="1">
        <f t="shared" si="3"/>
        <v>394</v>
      </c>
      <c r="M234" s="1">
        <f t="shared" si="4"/>
        <v>212</v>
      </c>
      <c r="N234" s="1">
        <f t="shared" si="5"/>
        <v>0.5304568528</v>
      </c>
      <c r="O234" s="24">
        <v>0.5123</v>
      </c>
      <c r="P234" s="25">
        <v>100.0</v>
      </c>
      <c r="U234" s="8"/>
      <c r="V234" s="24">
        <v>152.0</v>
      </c>
      <c r="W234" s="1">
        <f t="shared" si="6"/>
        <v>492.5</v>
      </c>
      <c r="X234" s="1">
        <f t="shared" si="7"/>
        <v>102.75</v>
      </c>
      <c r="Y234" s="1">
        <f t="shared" si="8"/>
        <v>-194.88225</v>
      </c>
      <c r="Z234" s="1">
        <f t="shared" si="9"/>
        <v>197.9437215</v>
      </c>
      <c r="AA234" s="1">
        <f t="shared" si="10"/>
        <v>197.9437215</v>
      </c>
      <c r="AB234" s="1">
        <f t="shared" si="11"/>
        <v>0.1932867443</v>
      </c>
      <c r="AC234" s="1">
        <f t="shared" si="12"/>
        <v>0.6976328706</v>
      </c>
      <c r="AD234" s="1">
        <f t="shared" si="13"/>
        <v>138.0920467</v>
      </c>
      <c r="AE234" s="8">
        <f t="shared" si="14"/>
        <v>96.66443267</v>
      </c>
    </row>
    <row r="235" ht="15.75" customHeight="1">
      <c r="A235" s="23" t="s">
        <v>366</v>
      </c>
      <c r="B235" s="23" t="s">
        <v>363</v>
      </c>
      <c r="C235" s="23" t="s">
        <v>43</v>
      </c>
      <c r="D235" s="24">
        <v>1.0</v>
      </c>
      <c r="E235" s="24">
        <v>3200.0</v>
      </c>
      <c r="F235" s="24">
        <f t="shared" si="1"/>
        <v>0.973</v>
      </c>
      <c r="G235" s="6">
        <f t="shared" si="2"/>
        <v>37363.2</v>
      </c>
      <c r="H235" s="24">
        <v>251.0</v>
      </c>
      <c r="I235" s="24">
        <v>0.6274</v>
      </c>
      <c r="J235" s="24">
        <v>94.0</v>
      </c>
      <c r="K235" s="24">
        <v>528.0</v>
      </c>
      <c r="L235" s="1">
        <f t="shared" si="3"/>
        <v>434</v>
      </c>
      <c r="M235" s="1">
        <f t="shared" si="4"/>
        <v>157</v>
      </c>
      <c r="N235" s="1">
        <f t="shared" si="5"/>
        <v>0.3894009217</v>
      </c>
      <c r="O235" s="24">
        <v>0.6274</v>
      </c>
      <c r="P235" s="25">
        <v>100.0</v>
      </c>
      <c r="U235" s="8"/>
      <c r="V235" s="24">
        <v>94.0</v>
      </c>
      <c r="W235" s="1">
        <f t="shared" si="6"/>
        <v>542.5</v>
      </c>
      <c r="X235" s="1">
        <f t="shared" si="7"/>
        <v>39.75</v>
      </c>
      <c r="Y235" s="1">
        <f t="shared" si="8"/>
        <v>-214.66725</v>
      </c>
      <c r="Z235" s="1">
        <f t="shared" si="9"/>
        <v>195.0439528</v>
      </c>
      <c r="AA235" s="1">
        <f t="shared" si="10"/>
        <v>195.0439528</v>
      </c>
      <c r="AB235" s="1">
        <f t="shared" si="11"/>
        <v>0.2862561342</v>
      </c>
      <c r="AC235" s="1">
        <f t="shared" si="12"/>
        <v>0.6240568954</v>
      </c>
      <c r="AD235" s="1">
        <f t="shared" si="13"/>
        <v>121.7185237</v>
      </c>
      <c r="AE235" s="8">
        <f t="shared" si="14"/>
        <v>85.20296656</v>
      </c>
    </row>
    <row r="236" ht="15.75" customHeight="1">
      <c r="A236" s="23" t="s">
        <v>367</v>
      </c>
      <c r="B236" s="23" t="s">
        <v>368</v>
      </c>
      <c r="C236" s="23" t="s">
        <v>43</v>
      </c>
      <c r="D236" s="24">
        <v>2.0</v>
      </c>
      <c r="E236" s="24">
        <v>3500.0</v>
      </c>
      <c r="F236" s="24">
        <f t="shared" si="1"/>
        <v>0.973</v>
      </c>
      <c r="G236" s="6">
        <f t="shared" si="2"/>
        <v>40866</v>
      </c>
      <c r="H236" s="24">
        <v>343.0</v>
      </c>
      <c r="I236" s="24">
        <v>0.3973</v>
      </c>
      <c r="J236" s="24">
        <v>194.0</v>
      </c>
      <c r="K236" s="24">
        <v>471.0</v>
      </c>
      <c r="L236" s="1">
        <f t="shared" si="3"/>
        <v>277</v>
      </c>
      <c r="M236" s="1">
        <f t="shared" si="4"/>
        <v>149</v>
      </c>
      <c r="N236" s="1">
        <f t="shared" si="5"/>
        <v>0.5303249097</v>
      </c>
      <c r="O236" s="24">
        <v>0.3973</v>
      </c>
      <c r="P236" s="25">
        <v>100.0</v>
      </c>
      <c r="U236" s="8"/>
      <c r="V236" s="24">
        <v>194.0</v>
      </c>
      <c r="W236" s="1">
        <f t="shared" si="6"/>
        <v>346.25</v>
      </c>
      <c r="X236" s="1">
        <f t="shared" si="7"/>
        <v>159.375</v>
      </c>
      <c r="Y236" s="1">
        <f t="shared" si="8"/>
        <v>-137.011125</v>
      </c>
      <c r="Z236" s="1">
        <f t="shared" si="9"/>
        <v>166.4510566</v>
      </c>
      <c r="AA236" s="1">
        <f t="shared" si="10"/>
        <v>194</v>
      </c>
      <c r="AB236" s="1">
        <f t="shared" si="11"/>
        <v>0.1</v>
      </c>
      <c r="AC236" s="1">
        <f t="shared" si="12"/>
        <v>0.77146</v>
      </c>
      <c r="AD236" s="1">
        <f t="shared" si="13"/>
        <v>149.66324</v>
      </c>
      <c r="AE236" s="8">
        <f t="shared" si="14"/>
        <v>104.764268</v>
      </c>
    </row>
    <row r="237" ht="15.75" customHeight="1">
      <c r="A237" s="23" t="s">
        <v>369</v>
      </c>
      <c r="B237" s="23" t="s">
        <v>45</v>
      </c>
      <c r="C237" s="23" t="s">
        <v>43</v>
      </c>
      <c r="D237" s="24">
        <v>1.0</v>
      </c>
      <c r="E237" s="24">
        <v>965.0</v>
      </c>
      <c r="F237" s="24">
        <f t="shared" si="1"/>
        <v>0.973</v>
      </c>
      <c r="G237" s="6">
        <f t="shared" si="2"/>
        <v>11267.34</v>
      </c>
      <c r="H237" s="24">
        <v>125.0</v>
      </c>
      <c r="I237" s="24">
        <v>0.3753</v>
      </c>
      <c r="J237" s="24">
        <v>50.0</v>
      </c>
      <c r="K237" s="24">
        <v>174.0</v>
      </c>
      <c r="L237" s="1">
        <f t="shared" si="3"/>
        <v>124</v>
      </c>
      <c r="M237" s="1">
        <f t="shared" si="4"/>
        <v>75</v>
      </c>
      <c r="N237" s="1">
        <f t="shared" si="5"/>
        <v>0.5838709677</v>
      </c>
      <c r="O237" s="24">
        <v>0.3753</v>
      </c>
      <c r="P237" s="25">
        <v>100.0</v>
      </c>
      <c r="U237" s="8"/>
      <c r="V237" s="24">
        <v>50.0</v>
      </c>
      <c r="W237" s="1">
        <f t="shared" si="6"/>
        <v>155</v>
      </c>
      <c r="X237" s="1">
        <f t="shared" si="7"/>
        <v>34.5</v>
      </c>
      <c r="Y237" s="1">
        <f t="shared" si="8"/>
        <v>-61.3335</v>
      </c>
      <c r="Z237" s="1">
        <f t="shared" si="9"/>
        <v>62.97419091</v>
      </c>
      <c r="AA237" s="1">
        <f t="shared" si="10"/>
        <v>62.97419091</v>
      </c>
      <c r="AB237" s="1">
        <f t="shared" si="11"/>
        <v>0.1837044575</v>
      </c>
      <c r="AC237" s="1">
        <f t="shared" si="12"/>
        <v>0.7052162923</v>
      </c>
      <c r="AD237" s="1">
        <f t="shared" si="13"/>
        <v>44.41042543</v>
      </c>
      <c r="AE237" s="8">
        <f t="shared" si="14"/>
        <v>31.0872978</v>
      </c>
    </row>
    <row r="238" ht="15.75" customHeight="1">
      <c r="A238" s="23" t="s">
        <v>370</v>
      </c>
      <c r="B238" s="23" t="s">
        <v>368</v>
      </c>
      <c r="C238" s="23" t="s">
        <v>52</v>
      </c>
      <c r="D238" s="24">
        <v>1.0</v>
      </c>
      <c r="E238" s="24">
        <v>3200.0</v>
      </c>
      <c r="F238" s="24">
        <f t="shared" si="1"/>
        <v>0.973</v>
      </c>
      <c r="G238" s="6">
        <f t="shared" si="2"/>
        <v>37363.2</v>
      </c>
      <c r="H238" s="24">
        <v>251.0</v>
      </c>
      <c r="I238" s="24">
        <v>0.3342</v>
      </c>
      <c r="J238" s="24">
        <v>138.0</v>
      </c>
      <c r="K238" s="24">
        <v>485.0</v>
      </c>
      <c r="L238" s="1">
        <f t="shared" si="3"/>
        <v>347</v>
      </c>
      <c r="M238" s="1">
        <f t="shared" si="4"/>
        <v>113</v>
      </c>
      <c r="N238" s="1">
        <f t="shared" si="5"/>
        <v>0.360518732</v>
      </c>
      <c r="O238" s="24">
        <v>0.3342</v>
      </c>
      <c r="P238" s="25">
        <v>100.0</v>
      </c>
      <c r="U238" s="8"/>
      <c r="V238" s="24">
        <v>138.0</v>
      </c>
      <c r="W238" s="1">
        <f t="shared" si="6"/>
        <v>433.75</v>
      </c>
      <c r="X238" s="1">
        <f t="shared" si="7"/>
        <v>94.625</v>
      </c>
      <c r="Y238" s="1">
        <f t="shared" si="8"/>
        <v>-171.634875</v>
      </c>
      <c r="Z238" s="1">
        <f t="shared" si="9"/>
        <v>175.6251039</v>
      </c>
      <c r="AA238" s="1">
        <f t="shared" si="10"/>
        <v>175.6251039</v>
      </c>
      <c r="AB238" s="1">
        <f t="shared" si="11"/>
        <v>0.1867437554</v>
      </c>
      <c r="AC238" s="1">
        <f t="shared" si="12"/>
        <v>0.702810992</v>
      </c>
      <c r="AD238" s="1">
        <f t="shared" si="13"/>
        <v>123.4312535</v>
      </c>
      <c r="AE238" s="8">
        <f t="shared" si="14"/>
        <v>86.40187744</v>
      </c>
    </row>
    <row r="239" ht="15.75" customHeight="1">
      <c r="A239" s="23" t="s">
        <v>371</v>
      </c>
      <c r="B239" s="23" t="s">
        <v>368</v>
      </c>
      <c r="C239" s="23" t="s">
        <v>52</v>
      </c>
      <c r="D239" s="24">
        <v>2.0</v>
      </c>
      <c r="E239" s="24">
        <v>3500.0</v>
      </c>
      <c r="F239" s="24">
        <f t="shared" si="1"/>
        <v>0.973</v>
      </c>
      <c r="G239" s="6">
        <f t="shared" si="2"/>
        <v>40866</v>
      </c>
      <c r="H239" s="24">
        <v>404.0</v>
      </c>
      <c r="I239" s="24">
        <v>0.3616</v>
      </c>
      <c r="J239" s="24">
        <v>152.0</v>
      </c>
      <c r="K239" s="24">
        <v>547.0</v>
      </c>
      <c r="L239" s="1">
        <f t="shared" si="3"/>
        <v>395</v>
      </c>
      <c r="M239" s="1">
        <f t="shared" si="4"/>
        <v>252</v>
      </c>
      <c r="N239" s="1">
        <f t="shared" si="5"/>
        <v>0.6103797468</v>
      </c>
      <c r="O239" s="24">
        <v>0.3616</v>
      </c>
      <c r="P239" s="25">
        <v>100.0</v>
      </c>
      <c r="U239" s="8"/>
      <c r="V239" s="24">
        <v>152.0</v>
      </c>
      <c r="W239" s="1">
        <f t="shared" si="6"/>
        <v>493.75</v>
      </c>
      <c r="X239" s="1">
        <f t="shared" si="7"/>
        <v>102.625</v>
      </c>
      <c r="Y239" s="1">
        <f t="shared" si="8"/>
        <v>-195.376875</v>
      </c>
      <c r="Z239" s="1">
        <f t="shared" si="9"/>
        <v>198.3253049</v>
      </c>
      <c r="AA239" s="1">
        <f t="shared" si="10"/>
        <v>198.3253049</v>
      </c>
      <c r="AB239" s="1">
        <f t="shared" si="11"/>
        <v>0.1938234024</v>
      </c>
      <c r="AC239" s="1">
        <f t="shared" si="12"/>
        <v>0.6972081593</v>
      </c>
      <c r="AD239" s="1">
        <f t="shared" si="13"/>
        <v>138.2740208</v>
      </c>
      <c r="AE239" s="8">
        <f t="shared" si="14"/>
        <v>96.79181457</v>
      </c>
    </row>
    <row r="240" ht="15.75" customHeight="1">
      <c r="A240" s="23" t="s">
        <v>372</v>
      </c>
      <c r="B240" s="23" t="s">
        <v>368</v>
      </c>
      <c r="C240" s="23" t="s">
        <v>43</v>
      </c>
      <c r="D240" s="24">
        <v>1.0</v>
      </c>
      <c r="E240" s="24">
        <v>3000.0</v>
      </c>
      <c r="F240" s="24">
        <f t="shared" si="1"/>
        <v>0.973</v>
      </c>
      <c r="G240" s="6">
        <f t="shared" si="2"/>
        <v>35028</v>
      </c>
      <c r="H240" s="24">
        <v>161.0</v>
      </c>
      <c r="I240" s="24">
        <v>0.2658</v>
      </c>
      <c r="J240" s="24">
        <v>77.0</v>
      </c>
      <c r="K240" s="24">
        <v>432.0</v>
      </c>
      <c r="L240" s="1">
        <f t="shared" si="3"/>
        <v>355</v>
      </c>
      <c r="M240" s="1">
        <f t="shared" si="4"/>
        <v>84</v>
      </c>
      <c r="N240" s="1">
        <f t="shared" si="5"/>
        <v>0.2892957746</v>
      </c>
      <c r="O240" s="24">
        <v>0.2658</v>
      </c>
      <c r="P240" s="25">
        <v>100.0</v>
      </c>
      <c r="U240" s="8"/>
      <c r="V240" s="24">
        <v>77.0</v>
      </c>
      <c r="W240" s="1">
        <f t="shared" si="6"/>
        <v>443.75</v>
      </c>
      <c r="X240" s="1">
        <f t="shared" si="7"/>
        <v>32.625</v>
      </c>
      <c r="Y240" s="1">
        <f t="shared" si="8"/>
        <v>-175.591875</v>
      </c>
      <c r="Z240" s="1">
        <f t="shared" si="9"/>
        <v>159.5751953</v>
      </c>
      <c r="AA240" s="1">
        <f t="shared" si="10"/>
        <v>159.5751953</v>
      </c>
      <c r="AB240" s="1">
        <f t="shared" si="11"/>
        <v>0.2860849473</v>
      </c>
      <c r="AC240" s="1">
        <f t="shared" si="12"/>
        <v>0.6241923727</v>
      </c>
      <c r="AD240" s="1">
        <f t="shared" si="13"/>
        <v>99.60561981</v>
      </c>
      <c r="AE240" s="8">
        <f t="shared" si="14"/>
        <v>69.72393387</v>
      </c>
    </row>
    <row r="241" ht="15.75" customHeight="1">
      <c r="A241" s="23" t="s">
        <v>373</v>
      </c>
      <c r="B241" s="23" t="s">
        <v>374</v>
      </c>
      <c r="C241" s="23" t="s">
        <v>43</v>
      </c>
      <c r="D241" s="24">
        <v>1.0</v>
      </c>
      <c r="E241" s="24">
        <v>2600.0</v>
      </c>
      <c r="F241" s="24">
        <f t="shared" si="1"/>
        <v>0.973</v>
      </c>
      <c r="G241" s="6">
        <f t="shared" si="2"/>
        <v>30357.6</v>
      </c>
      <c r="H241" s="24">
        <v>408.0</v>
      </c>
      <c r="I241" s="24">
        <v>0.3863</v>
      </c>
      <c r="J241" s="24">
        <v>100.0</v>
      </c>
      <c r="K241" s="24">
        <v>565.0</v>
      </c>
      <c r="L241" s="1">
        <f t="shared" si="3"/>
        <v>465</v>
      </c>
      <c r="M241" s="1">
        <f t="shared" si="4"/>
        <v>308</v>
      </c>
      <c r="N241" s="1">
        <f t="shared" si="5"/>
        <v>0.6298924731</v>
      </c>
      <c r="O241" s="24">
        <v>0.3863</v>
      </c>
      <c r="P241" s="25">
        <v>100.0</v>
      </c>
      <c r="U241" s="8"/>
      <c r="V241" s="24">
        <v>100.0</v>
      </c>
      <c r="W241" s="1">
        <f t="shared" si="6"/>
        <v>581.25</v>
      </c>
      <c r="X241" s="1">
        <f t="shared" si="7"/>
        <v>41.875</v>
      </c>
      <c r="Y241" s="1">
        <f t="shared" si="8"/>
        <v>-230.000625</v>
      </c>
      <c r="Z241" s="1">
        <f t="shared" si="9"/>
        <v>208.7519802</v>
      </c>
      <c r="AA241" s="1">
        <f t="shared" si="10"/>
        <v>208.7519802</v>
      </c>
      <c r="AB241" s="1">
        <f t="shared" si="11"/>
        <v>0.2871001809</v>
      </c>
      <c r="AC241" s="1">
        <f t="shared" si="12"/>
        <v>0.6233889168</v>
      </c>
      <c r="AD241" s="1">
        <f t="shared" si="13"/>
        <v>130.1336708</v>
      </c>
      <c r="AE241" s="8">
        <f t="shared" si="14"/>
        <v>91.09356956</v>
      </c>
    </row>
    <row r="242" ht="15.75" customHeight="1">
      <c r="A242" s="23" t="s">
        <v>375</v>
      </c>
      <c r="B242" s="23" t="s">
        <v>374</v>
      </c>
      <c r="C242" s="23" t="s">
        <v>43</v>
      </c>
      <c r="D242" s="24">
        <v>2.0</v>
      </c>
      <c r="E242" s="24">
        <v>4000.0</v>
      </c>
      <c r="F242" s="24">
        <f t="shared" si="1"/>
        <v>0.973</v>
      </c>
      <c r="G242" s="6">
        <f t="shared" si="2"/>
        <v>46704</v>
      </c>
      <c r="H242" s="24">
        <v>284.0</v>
      </c>
      <c r="I242" s="24">
        <v>0.3151</v>
      </c>
      <c r="J242" s="24">
        <v>204.0</v>
      </c>
      <c r="K242" s="24">
        <v>494.0</v>
      </c>
      <c r="L242" s="1">
        <f t="shared" si="3"/>
        <v>290</v>
      </c>
      <c r="M242" s="1">
        <f t="shared" si="4"/>
        <v>80</v>
      </c>
      <c r="N242" s="1">
        <f t="shared" si="5"/>
        <v>0.3206896552</v>
      </c>
      <c r="O242" s="24">
        <v>0.3151</v>
      </c>
      <c r="P242" s="25">
        <v>100.0</v>
      </c>
      <c r="U242" s="8"/>
      <c r="V242" s="24">
        <v>204.0</v>
      </c>
      <c r="W242" s="1">
        <f t="shared" si="6"/>
        <v>362.5</v>
      </c>
      <c r="X242" s="1">
        <f t="shared" si="7"/>
        <v>167.75</v>
      </c>
      <c r="Y242" s="1">
        <f t="shared" si="8"/>
        <v>-143.44125</v>
      </c>
      <c r="Z242" s="1">
        <f t="shared" si="9"/>
        <v>174.5432106</v>
      </c>
      <c r="AA242" s="1">
        <f t="shared" si="10"/>
        <v>204</v>
      </c>
      <c r="AB242" s="1">
        <f t="shared" si="11"/>
        <v>0.1</v>
      </c>
      <c r="AC242" s="1">
        <f t="shared" si="12"/>
        <v>0.77146</v>
      </c>
      <c r="AD242" s="1">
        <f t="shared" si="13"/>
        <v>157.37784</v>
      </c>
      <c r="AE242" s="8">
        <f t="shared" si="14"/>
        <v>110.164488</v>
      </c>
    </row>
    <row r="243" ht="15.75" customHeight="1">
      <c r="A243" s="23" t="s">
        <v>376</v>
      </c>
      <c r="B243" s="23" t="s">
        <v>374</v>
      </c>
      <c r="C243" s="23" t="s">
        <v>52</v>
      </c>
      <c r="D243" s="24">
        <v>1.0</v>
      </c>
      <c r="E243" s="24">
        <v>4000.0</v>
      </c>
      <c r="F243" s="24">
        <f t="shared" si="1"/>
        <v>0.973</v>
      </c>
      <c r="G243" s="6">
        <f t="shared" si="2"/>
        <v>46704</v>
      </c>
      <c r="H243" s="24">
        <v>443.0</v>
      </c>
      <c r="I243" s="24">
        <v>0.5562</v>
      </c>
      <c r="J243" s="24">
        <v>257.0</v>
      </c>
      <c r="K243" s="24">
        <v>903.0</v>
      </c>
      <c r="L243" s="1">
        <f t="shared" si="3"/>
        <v>646</v>
      </c>
      <c r="M243" s="1">
        <f t="shared" si="4"/>
        <v>186</v>
      </c>
      <c r="N243" s="1">
        <f t="shared" si="5"/>
        <v>0.3303405573</v>
      </c>
      <c r="O243" s="24">
        <v>0.5562</v>
      </c>
      <c r="P243" s="25">
        <v>100.0</v>
      </c>
      <c r="U243" s="8"/>
      <c r="V243" s="24">
        <v>257.0</v>
      </c>
      <c r="W243" s="1">
        <f t="shared" si="6"/>
        <v>807.5</v>
      </c>
      <c r="X243" s="1">
        <f t="shared" si="7"/>
        <v>176.25</v>
      </c>
      <c r="Y243" s="1">
        <f t="shared" si="8"/>
        <v>-319.52775</v>
      </c>
      <c r="Z243" s="1">
        <f t="shared" si="9"/>
        <v>326.9842219</v>
      </c>
      <c r="AA243" s="1">
        <f t="shared" si="10"/>
        <v>326.9842219</v>
      </c>
      <c r="AB243" s="1">
        <f t="shared" si="11"/>
        <v>0.186667767</v>
      </c>
      <c r="AC243" s="1">
        <f t="shared" si="12"/>
        <v>0.7028711292</v>
      </c>
      <c r="AD243" s="1">
        <f t="shared" si="13"/>
        <v>229.8277693</v>
      </c>
      <c r="AE243" s="8">
        <f t="shared" si="14"/>
        <v>160.8794385</v>
      </c>
    </row>
    <row r="244" ht="15.75" customHeight="1">
      <c r="A244" s="23" t="s">
        <v>377</v>
      </c>
      <c r="B244" s="23" t="s">
        <v>374</v>
      </c>
      <c r="C244" s="23" t="s">
        <v>52</v>
      </c>
      <c r="D244" s="24">
        <v>2.0</v>
      </c>
      <c r="E244" s="24">
        <v>5100.0</v>
      </c>
      <c r="F244" s="24">
        <f t="shared" si="1"/>
        <v>0.973</v>
      </c>
      <c r="G244" s="6">
        <f t="shared" si="2"/>
        <v>59547.6</v>
      </c>
      <c r="H244" s="24">
        <v>718.0</v>
      </c>
      <c r="I244" s="24">
        <v>0.4493</v>
      </c>
      <c r="J244" s="24">
        <v>256.0</v>
      </c>
      <c r="K244" s="24">
        <v>916.0</v>
      </c>
      <c r="L244" s="1">
        <f t="shared" si="3"/>
        <v>660</v>
      </c>
      <c r="M244" s="1">
        <f t="shared" si="4"/>
        <v>462</v>
      </c>
      <c r="N244" s="1">
        <f t="shared" si="5"/>
        <v>0.66</v>
      </c>
      <c r="O244" s="24">
        <v>0.4493</v>
      </c>
      <c r="P244" s="25">
        <v>100.0</v>
      </c>
      <c r="U244" s="8"/>
      <c r="V244" s="24">
        <v>256.0</v>
      </c>
      <c r="W244" s="1">
        <f t="shared" si="6"/>
        <v>825</v>
      </c>
      <c r="X244" s="1">
        <f t="shared" si="7"/>
        <v>173.5</v>
      </c>
      <c r="Y244" s="1">
        <f t="shared" si="8"/>
        <v>-326.4525</v>
      </c>
      <c r="Z244" s="1">
        <f t="shared" si="9"/>
        <v>332.0132325</v>
      </c>
      <c r="AA244" s="1">
        <f t="shared" si="10"/>
        <v>332.0132325</v>
      </c>
      <c r="AB244" s="1">
        <f t="shared" si="11"/>
        <v>0.1921372516</v>
      </c>
      <c r="AC244" s="1">
        <f t="shared" si="12"/>
        <v>0.6985425791</v>
      </c>
      <c r="AD244" s="1">
        <f t="shared" si="13"/>
        <v>231.9253798</v>
      </c>
      <c r="AE244" s="8">
        <f t="shared" si="14"/>
        <v>162.3477658</v>
      </c>
    </row>
    <row r="245" ht="15.75" customHeight="1">
      <c r="A245" s="23" t="s">
        <v>378</v>
      </c>
      <c r="B245" s="23" t="s">
        <v>47</v>
      </c>
      <c r="C245" s="23" t="s">
        <v>43</v>
      </c>
      <c r="D245" s="24">
        <v>2.0</v>
      </c>
      <c r="E245" s="24">
        <v>5600.0</v>
      </c>
      <c r="F245" s="24">
        <f t="shared" si="1"/>
        <v>0.973</v>
      </c>
      <c r="G245" s="6">
        <f t="shared" si="2"/>
        <v>65385.6</v>
      </c>
      <c r="H245" s="24">
        <v>478.0</v>
      </c>
      <c r="I245" s="24">
        <v>0.3178</v>
      </c>
      <c r="J245" s="24">
        <v>265.0</v>
      </c>
      <c r="K245" s="24">
        <v>644.0</v>
      </c>
      <c r="L245" s="1">
        <f t="shared" si="3"/>
        <v>379</v>
      </c>
      <c r="M245" s="1">
        <f t="shared" si="4"/>
        <v>213</v>
      </c>
      <c r="N245" s="1">
        <f t="shared" si="5"/>
        <v>0.5496042216</v>
      </c>
      <c r="O245" s="24">
        <v>0.3178</v>
      </c>
      <c r="P245" s="25">
        <v>100.0</v>
      </c>
      <c r="U245" s="8"/>
      <c r="V245" s="24">
        <v>265.0</v>
      </c>
      <c r="W245" s="1">
        <f t="shared" si="6"/>
        <v>473.75</v>
      </c>
      <c r="X245" s="1">
        <f t="shared" si="7"/>
        <v>217.625</v>
      </c>
      <c r="Y245" s="1">
        <f t="shared" si="8"/>
        <v>-187.462875</v>
      </c>
      <c r="Z245" s="1">
        <f t="shared" si="9"/>
        <v>227.6067092</v>
      </c>
      <c r="AA245" s="1">
        <f t="shared" si="10"/>
        <v>265</v>
      </c>
      <c r="AB245" s="1">
        <f t="shared" si="11"/>
        <v>0.1</v>
      </c>
      <c r="AC245" s="1">
        <f t="shared" si="12"/>
        <v>0.77146</v>
      </c>
      <c r="AD245" s="1">
        <f t="shared" si="13"/>
        <v>204.4369</v>
      </c>
      <c r="AE245" s="8">
        <f t="shared" si="14"/>
        <v>143.10583</v>
      </c>
    </row>
    <row r="246" ht="15.75" customHeight="1">
      <c r="A246" s="23" t="s">
        <v>379</v>
      </c>
      <c r="B246" s="23" t="s">
        <v>47</v>
      </c>
      <c r="C246" s="23" t="s">
        <v>52</v>
      </c>
      <c r="D246" s="24">
        <v>1.0</v>
      </c>
      <c r="E246" s="24">
        <v>5000.0</v>
      </c>
      <c r="F246" s="24">
        <f t="shared" si="1"/>
        <v>0.973</v>
      </c>
      <c r="G246" s="6">
        <f t="shared" si="2"/>
        <v>58380</v>
      </c>
      <c r="H246" s="24">
        <v>533.0</v>
      </c>
      <c r="I246" s="24">
        <v>0.5123</v>
      </c>
      <c r="J246" s="24">
        <v>236.0</v>
      </c>
      <c r="K246" s="24">
        <v>829.0</v>
      </c>
      <c r="L246" s="1">
        <f t="shared" si="3"/>
        <v>593</v>
      </c>
      <c r="M246" s="1">
        <f t="shared" si="4"/>
        <v>297</v>
      </c>
      <c r="N246" s="1">
        <f t="shared" si="5"/>
        <v>0.5006745363</v>
      </c>
      <c r="O246" s="24">
        <v>0.5123</v>
      </c>
      <c r="P246" s="25">
        <v>100.0</v>
      </c>
      <c r="U246" s="8"/>
      <c r="V246" s="24">
        <v>236.0</v>
      </c>
      <c r="W246" s="1">
        <f t="shared" si="6"/>
        <v>741.25</v>
      </c>
      <c r="X246" s="1">
        <f t="shared" si="7"/>
        <v>161.875</v>
      </c>
      <c r="Y246" s="1">
        <f t="shared" si="8"/>
        <v>-293.312625</v>
      </c>
      <c r="Z246" s="1">
        <f t="shared" si="9"/>
        <v>300.184005</v>
      </c>
      <c r="AA246" s="1">
        <f t="shared" si="10"/>
        <v>300.184005</v>
      </c>
      <c r="AB246" s="1">
        <f t="shared" si="11"/>
        <v>0.1865888768</v>
      </c>
      <c r="AC246" s="1">
        <f t="shared" si="12"/>
        <v>0.7029335629</v>
      </c>
      <c r="AD246" s="1">
        <f t="shared" si="13"/>
        <v>211.0094121</v>
      </c>
      <c r="AE246" s="8">
        <f t="shared" si="14"/>
        <v>147.7065885</v>
      </c>
    </row>
    <row r="247" ht="15.75" customHeight="1">
      <c r="A247" s="23" t="s">
        <v>380</v>
      </c>
      <c r="B247" s="23" t="s">
        <v>47</v>
      </c>
      <c r="C247" s="23" t="s">
        <v>52</v>
      </c>
      <c r="D247" s="24">
        <v>2.0</v>
      </c>
      <c r="E247" s="24">
        <v>6000.0</v>
      </c>
      <c r="F247" s="24">
        <f t="shared" si="1"/>
        <v>0.973</v>
      </c>
      <c r="G247" s="6">
        <f t="shared" si="2"/>
        <v>70056</v>
      </c>
      <c r="H247" s="24">
        <v>566.0</v>
      </c>
      <c r="I247" s="24">
        <v>0.3699</v>
      </c>
      <c r="J247" s="24">
        <v>244.0</v>
      </c>
      <c r="K247" s="24">
        <v>872.0</v>
      </c>
      <c r="L247" s="1">
        <f t="shared" si="3"/>
        <v>628</v>
      </c>
      <c r="M247" s="1">
        <f t="shared" si="4"/>
        <v>322</v>
      </c>
      <c r="N247" s="1">
        <f t="shared" si="5"/>
        <v>0.5101910828</v>
      </c>
      <c r="O247" s="24">
        <v>0.3699</v>
      </c>
      <c r="P247" s="25">
        <v>100.0</v>
      </c>
      <c r="U247" s="8"/>
      <c r="V247" s="24">
        <v>244.0</v>
      </c>
      <c r="W247" s="1">
        <f t="shared" si="6"/>
        <v>785</v>
      </c>
      <c r="X247" s="1">
        <f t="shared" si="7"/>
        <v>165.5</v>
      </c>
      <c r="Y247" s="1">
        <f t="shared" si="8"/>
        <v>-310.6245</v>
      </c>
      <c r="Z247" s="1">
        <f t="shared" si="9"/>
        <v>316.0446799</v>
      </c>
      <c r="AA247" s="1">
        <f t="shared" si="10"/>
        <v>316.0446799</v>
      </c>
      <c r="AB247" s="1">
        <f t="shared" si="11"/>
        <v>0.1917766623</v>
      </c>
      <c r="AC247" s="1">
        <f t="shared" si="12"/>
        <v>0.6988279495</v>
      </c>
      <c r="AD247" s="1">
        <f t="shared" si="13"/>
        <v>220.8608556</v>
      </c>
      <c r="AE247" s="8">
        <f t="shared" si="14"/>
        <v>154.6025989</v>
      </c>
    </row>
    <row r="248" ht="15.75" customHeight="1">
      <c r="G248" s="6"/>
      <c r="K248" s="8"/>
      <c r="O248" s="8"/>
      <c r="U248" s="8"/>
      <c r="V248" s="6"/>
      <c r="AE248" s="8"/>
    </row>
    <row r="249" ht="15.75" customHeight="1">
      <c r="G249" s="6"/>
      <c r="K249" s="8"/>
      <c r="O249" s="8"/>
      <c r="U249" s="8"/>
      <c r="V249" s="6"/>
      <c r="AE249" s="8"/>
    </row>
    <row r="250" ht="15.75" customHeight="1">
      <c r="G250" s="6"/>
      <c r="K250" s="8"/>
      <c r="O250" s="8"/>
      <c r="U250" s="8"/>
      <c r="V250" s="6"/>
      <c r="AE250" s="8"/>
    </row>
    <row r="251" ht="15.75" customHeight="1">
      <c r="G251" s="6"/>
      <c r="K251" s="8"/>
      <c r="O251" s="8"/>
      <c r="U251" s="8"/>
      <c r="V251" s="6"/>
      <c r="AE251" s="8"/>
    </row>
    <row r="252" ht="15.75" customHeight="1">
      <c r="G252" s="6"/>
      <c r="K252" s="8"/>
      <c r="O252" s="8"/>
      <c r="U252" s="8"/>
      <c r="V252" s="6"/>
      <c r="AE252" s="8"/>
    </row>
    <row r="253" ht="15.75" customHeight="1">
      <c r="G253" s="6"/>
      <c r="K253" s="8"/>
      <c r="O253" s="8"/>
      <c r="U253" s="8"/>
      <c r="V253" s="6"/>
      <c r="AE253" s="8"/>
    </row>
    <row r="254" ht="15.75" customHeight="1">
      <c r="G254" s="6"/>
      <c r="K254" s="8"/>
      <c r="O254" s="8"/>
      <c r="U254" s="8"/>
      <c r="V254" s="6"/>
      <c r="AE254" s="8"/>
    </row>
    <row r="255" ht="15.75" customHeight="1">
      <c r="G255" s="6"/>
      <c r="K255" s="8"/>
      <c r="O255" s="8"/>
      <c r="U255" s="8"/>
      <c r="V255" s="6"/>
      <c r="AE255" s="8"/>
    </row>
    <row r="256" ht="15.75" customHeight="1">
      <c r="G256" s="6"/>
      <c r="K256" s="8"/>
      <c r="O256" s="8"/>
      <c r="U256" s="8"/>
      <c r="V256" s="6"/>
      <c r="AE256" s="8"/>
    </row>
    <row r="257" ht="15.75" customHeight="1">
      <c r="G257" s="6"/>
      <c r="K257" s="8"/>
      <c r="O257" s="8"/>
      <c r="U257" s="8"/>
      <c r="V257" s="6"/>
      <c r="AE257" s="8"/>
    </row>
    <row r="258" ht="15.75" customHeight="1">
      <c r="G258" s="6"/>
      <c r="K258" s="8"/>
      <c r="O258" s="8"/>
      <c r="U258" s="8"/>
      <c r="V258" s="6"/>
      <c r="AE258" s="8"/>
    </row>
    <row r="259" ht="15.75" customHeight="1">
      <c r="G259" s="6"/>
      <c r="K259" s="8"/>
      <c r="O259" s="8"/>
      <c r="U259" s="8"/>
      <c r="V259" s="6"/>
      <c r="AE259" s="8"/>
    </row>
    <row r="260" ht="15.75" customHeight="1">
      <c r="G260" s="6"/>
      <c r="K260" s="8"/>
      <c r="O260" s="8"/>
      <c r="U260" s="8"/>
      <c r="V260" s="6"/>
      <c r="AE260" s="8"/>
    </row>
    <row r="261" ht="15.75" customHeight="1">
      <c r="G261" s="6"/>
      <c r="K261" s="8"/>
      <c r="O261" s="8"/>
      <c r="U261" s="8"/>
      <c r="V261" s="6"/>
      <c r="AE261" s="8"/>
    </row>
    <row r="262" ht="15.75" customHeight="1">
      <c r="G262" s="6"/>
      <c r="K262" s="8"/>
      <c r="O262" s="8"/>
      <c r="U262" s="8"/>
      <c r="V262" s="6"/>
      <c r="AE262" s="8"/>
    </row>
    <row r="263" ht="15.75" customHeight="1">
      <c r="G263" s="6"/>
      <c r="K263" s="8"/>
      <c r="O263" s="8"/>
      <c r="U263" s="8"/>
      <c r="V263" s="6"/>
      <c r="AE263" s="8"/>
    </row>
    <row r="264" ht="15.75" customHeight="1">
      <c r="G264" s="6"/>
      <c r="K264" s="8"/>
      <c r="O264" s="8"/>
      <c r="U264" s="8"/>
      <c r="V264" s="6"/>
      <c r="AE264" s="8"/>
    </row>
    <row r="265" ht="15.75" customHeight="1">
      <c r="G265" s="6"/>
      <c r="K265" s="8"/>
      <c r="O265" s="8"/>
      <c r="U265" s="8"/>
      <c r="V265" s="6"/>
      <c r="AE265" s="8"/>
    </row>
    <row r="266" ht="15.75" customHeight="1">
      <c r="G266" s="6"/>
      <c r="K266" s="8"/>
      <c r="O266" s="8"/>
      <c r="U266" s="8"/>
      <c r="V266" s="6"/>
      <c r="AE266" s="8"/>
    </row>
    <row r="267" ht="15.75" customHeight="1">
      <c r="G267" s="6"/>
      <c r="K267" s="8"/>
      <c r="O267" s="8"/>
      <c r="U267" s="8"/>
      <c r="V267" s="6"/>
      <c r="AE267" s="8"/>
    </row>
    <row r="268" ht="15.75" customHeight="1">
      <c r="G268" s="6"/>
      <c r="K268" s="8"/>
      <c r="O268" s="8"/>
      <c r="U268" s="8"/>
      <c r="V268" s="6"/>
      <c r="AE268" s="8"/>
    </row>
    <row r="269" ht="15.75" customHeight="1">
      <c r="G269" s="6"/>
      <c r="K269" s="8"/>
      <c r="O269" s="8"/>
      <c r="U269" s="8"/>
      <c r="V269" s="6"/>
      <c r="AE269" s="8"/>
    </row>
    <row r="270" ht="15.75" customHeight="1">
      <c r="G270" s="6"/>
      <c r="K270" s="8"/>
      <c r="O270" s="8"/>
      <c r="U270" s="8"/>
      <c r="V270" s="6"/>
      <c r="AE270" s="8"/>
    </row>
    <row r="271" ht="15.75" customHeight="1">
      <c r="G271" s="6"/>
      <c r="K271" s="8"/>
      <c r="O271" s="8"/>
      <c r="U271" s="8"/>
      <c r="V271" s="6"/>
      <c r="AE271" s="8"/>
    </row>
    <row r="272" ht="15.75" customHeight="1">
      <c r="G272" s="6"/>
      <c r="K272" s="8"/>
      <c r="O272" s="8"/>
      <c r="U272" s="8"/>
      <c r="V272" s="6"/>
      <c r="AE272" s="8"/>
    </row>
    <row r="273" ht="15.75" customHeight="1">
      <c r="G273" s="6"/>
      <c r="K273" s="8"/>
      <c r="O273" s="8"/>
      <c r="U273" s="8"/>
      <c r="V273" s="6"/>
      <c r="AE273" s="8"/>
    </row>
    <row r="274" ht="15.75" customHeight="1">
      <c r="G274" s="6"/>
      <c r="K274" s="8"/>
      <c r="O274" s="8"/>
      <c r="U274" s="8"/>
      <c r="V274" s="6"/>
      <c r="AE274" s="8"/>
    </row>
    <row r="275" ht="15.75" customHeight="1">
      <c r="G275" s="6"/>
      <c r="K275" s="8"/>
      <c r="O275" s="8"/>
      <c r="U275" s="8"/>
      <c r="V275" s="6"/>
      <c r="AE275" s="8"/>
    </row>
    <row r="276" ht="15.75" customHeight="1">
      <c r="G276" s="6"/>
      <c r="K276" s="8"/>
      <c r="O276" s="8"/>
      <c r="U276" s="8"/>
      <c r="V276" s="6"/>
      <c r="AE276" s="8"/>
    </row>
    <row r="277" ht="15.75" customHeight="1">
      <c r="G277" s="6"/>
      <c r="K277" s="8"/>
      <c r="O277" s="8"/>
      <c r="U277" s="8"/>
      <c r="V277" s="6"/>
      <c r="AE277" s="8"/>
    </row>
    <row r="278" ht="15.75" customHeight="1">
      <c r="G278" s="6"/>
      <c r="K278" s="8"/>
      <c r="O278" s="8"/>
      <c r="U278" s="8"/>
      <c r="V278" s="6"/>
      <c r="AE278" s="8"/>
    </row>
    <row r="279" ht="15.75" customHeight="1">
      <c r="G279" s="6"/>
      <c r="K279" s="8"/>
      <c r="O279" s="8"/>
      <c r="U279" s="8"/>
      <c r="V279" s="6"/>
      <c r="AE279" s="8"/>
    </row>
    <row r="280" ht="15.75" customHeight="1">
      <c r="G280" s="6"/>
      <c r="K280" s="8"/>
      <c r="O280" s="8"/>
      <c r="U280" s="8"/>
      <c r="V280" s="6"/>
      <c r="AE280" s="8"/>
    </row>
    <row r="281" ht="15.75" customHeight="1">
      <c r="G281" s="6"/>
      <c r="K281" s="8"/>
      <c r="O281" s="8"/>
      <c r="U281" s="8"/>
      <c r="V281" s="6"/>
      <c r="AE281" s="8"/>
    </row>
    <row r="282" ht="15.75" customHeight="1">
      <c r="G282" s="6"/>
      <c r="K282" s="8"/>
      <c r="O282" s="8"/>
      <c r="U282" s="8"/>
      <c r="V282" s="6"/>
      <c r="AE282" s="8"/>
    </row>
    <row r="283" ht="15.75" customHeight="1">
      <c r="G283" s="6"/>
      <c r="K283" s="8"/>
      <c r="O283" s="8"/>
      <c r="U283" s="8"/>
      <c r="V283" s="6"/>
      <c r="AE283" s="8"/>
    </row>
    <row r="284" ht="15.75" customHeight="1">
      <c r="G284" s="6"/>
      <c r="K284" s="8"/>
      <c r="O284" s="8"/>
      <c r="U284" s="8"/>
      <c r="V284" s="6"/>
      <c r="AE284" s="8"/>
    </row>
    <row r="285" ht="15.75" customHeight="1">
      <c r="G285" s="6"/>
      <c r="K285" s="8"/>
      <c r="O285" s="8"/>
      <c r="U285" s="8"/>
      <c r="V285" s="6"/>
      <c r="AE285" s="8"/>
    </row>
    <row r="286" ht="15.75" customHeight="1">
      <c r="G286" s="6"/>
      <c r="K286" s="8"/>
      <c r="O286" s="8"/>
      <c r="U286" s="8"/>
      <c r="V286" s="6"/>
      <c r="AE286" s="8"/>
    </row>
    <row r="287" ht="15.75" customHeight="1">
      <c r="G287" s="6"/>
      <c r="K287" s="8"/>
      <c r="O287" s="8"/>
      <c r="U287" s="8"/>
      <c r="V287" s="6"/>
      <c r="AE287" s="8"/>
    </row>
    <row r="288" ht="15.75" customHeight="1">
      <c r="G288" s="6"/>
      <c r="K288" s="8"/>
      <c r="O288" s="8"/>
      <c r="U288" s="8"/>
      <c r="V288" s="6"/>
      <c r="AE288" s="8"/>
    </row>
    <row r="289" ht="15.75" customHeight="1">
      <c r="G289" s="6"/>
      <c r="K289" s="8"/>
      <c r="O289" s="8"/>
      <c r="U289" s="8"/>
      <c r="V289" s="6"/>
      <c r="AE289" s="8"/>
    </row>
    <row r="290" ht="15.75" customHeight="1">
      <c r="G290" s="6"/>
      <c r="K290" s="8"/>
      <c r="O290" s="8"/>
      <c r="U290" s="8"/>
      <c r="V290" s="6"/>
      <c r="AE290" s="8"/>
    </row>
    <row r="291" ht="15.75" customHeight="1">
      <c r="G291" s="6"/>
      <c r="K291" s="8"/>
      <c r="O291" s="8"/>
      <c r="U291" s="8"/>
      <c r="V291" s="6"/>
      <c r="AE291" s="8"/>
    </row>
    <row r="292" ht="15.75" customHeight="1">
      <c r="G292" s="6"/>
      <c r="K292" s="8"/>
      <c r="O292" s="8"/>
      <c r="U292" s="8"/>
      <c r="V292" s="6"/>
      <c r="AE292" s="8"/>
    </row>
    <row r="293" ht="15.75" customHeight="1">
      <c r="G293" s="6"/>
      <c r="K293" s="8"/>
      <c r="O293" s="8"/>
      <c r="U293" s="8"/>
      <c r="V293" s="6"/>
      <c r="AE293" s="8"/>
    </row>
    <row r="294" ht="15.75" customHeight="1">
      <c r="G294" s="6"/>
      <c r="K294" s="8"/>
      <c r="O294" s="8"/>
      <c r="U294" s="8"/>
      <c r="V294" s="6"/>
      <c r="AE294" s="8"/>
    </row>
    <row r="295" ht="15.75" customHeight="1">
      <c r="G295" s="6"/>
      <c r="K295" s="8"/>
      <c r="O295" s="8"/>
      <c r="U295" s="8"/>
      <c r="V295" s="6"/>
      <c r="AE295" s="8"/>
    </row>
    <row r="296" ht="15.75" customHeight="1">
      <c r="G296" s="6"/>
      <c r="K296" s="8"/>
      <c r="O296" s="8"/>
      <c r="U296" s="8"/>
      <c r="V296" s="6"/>
      <c r="AE296" s="8"/>
    </row>
    <row r="297" ht="15.75" customHeight="1">
      <c r="G297" s="6"/>
      <c r="K297" s="8"/>
      <c r="O297" s="8"/>
      <c r="U297" s="8"/>
      <c r="V297" s="6"/>
      <c r="AE297" s="8"/>
    </row>
    <row r="298" ht="15.75" customHeight="1">
      <c r="G298" s="6"/>
      <c r="K298" s="8"/>
      <c r="O298" s="8"/>
      <c r="U298" s="8"/>
      <c r="V298" s="6"/>
      <c r="AE298" s="8"/>
    </row>
    <row r="299" ht="15.75" customHeight="1">
      <c r="G299" s="6"/>
      <c r="K299" s="8"/>
      <c r="O299" s="8"/>
      <c r="U299" s="8"/>
      <c r="V299" s="6"/>
      <c r="AE299" s="8"/>
    </row>
    <row r="300" ht="15.75" customHeight="1">
      <c r="G300" s="6"/>
      <c r="K300" s="8"/>
      <c r="O300" s="8"/>
      <c r="U300" s="8"/>
      <c r="V300" s="6"/>
      <c r="AE300" s="8"/>
    </row>
    <row r="301" ht="15.75" customHeight="1">
      <c r="G301" s="6"/>
      <c r="K301" s="8"/>
      <c r="O301" s="8"/>
      <c r="U301" s="8"/>
      <c r="V301" s="6"/>
      <c r="AE301" s="8"/>
    </row>
    <row r="302" ht="15.75" customHeight="1">
      <c r="G302" s="6"/>
      <c r="K302" s="8"/>
      <c r="O302" s="8"/>
      <c r="U302" s="8"/>
      <c r="V302" s="6"/>
      <c r="AE302" s="8"/>
    </row>
    <row r="303" ht="15.75" customHeight="1">
      <c r="G303" s="6"/>
      <c r="K303" s="8"/>
      <c r="O303" s="8"/>
      <c r="U303" s="8"/>
      <c r="V303" s="6"/>
      <c r="AE303" s="8"/>
    </row>
    <row r="304" ht="15.75" customHeight="1">
      <c r="G304" s="6"/>
      <c r="K304" s="8"/>
      <c r="O304" s="8"/>
      <c r="U304" s="8"/>
      <c r="V304" s="6"/>
      <c r="AE304" s="8"/>
    </row>
    <row r="305" ht="15.75" customHeight="1">
      <c r="G305" s="6"/>
      <c r="K305" s="8"/>
      <c r="O305" s="8"/>
      <c r="U305" s="8"/>
      <c r="V305" s="6"/>
      <c r="AE305" s="8"/>
    </row>
    <row r="306" ht="15.75" customHeight="1">
      <c r="G306" s="6"/>
      <c r="K306" s="8"/>
      <c r="O306" s="8"/>
      <c r="U306" s="8"/>
      <c r="V306" s="6"/>
      <c r="AE306" s="8"/>
    </row>
    <row r="307" ht="15.75" customHeight="1">
      <c r="G307" s="6"/>
      <c r="K307" s="8"/>
      <c r="O307" s="8"/>
      <c r="U307" s="8"/>
      <c r="V307" s="6"/>
      <c r="AE307" s="8"/>
    </row>
    <row r="308" ht="15.75" customHeight="1">
      <c r="G308" s="6"/>
      <c r="K308" s="8"/>
      <c r="O308" s="8"/>
      <c r="U308" s="8"/>
      <c r="V308" s="6"/>
      <c r="AE308" s="8"/>
    </row>
    <row r="309" ht="15.75" customHeight="1">
      <c r="G309" s="6"/>
      <c r="K309" s="8"/>
      <c r="O309" s="8"/>
      <c r="U309" s="8"/>
      <c r="V309" s="6"/>
      <c r="AE309" s="8"/>
    </row>
    <row r="310" ht="15.75" customHeight="1">
      <c r="G310" s="6"/>
      <c r="K310" s="8"/>
      <c r="O310" s="8"/>
      <c r="U310" s="8"/>
      <c r="V310" s="6"/>
      <c r="AE310" s="8"/>
    </row>
    <row r="311" ht="15.75" customHeight="1">
      <c r="G311" s="6"/>
      <c r="K311" s="8"/>
      <c r="O311" s="8"/>
      <c r="U311" s="8"/>
      <c r="V311" s="6"/>
      <c r="AE311" s="8"/>
    </row>
    <row r="312" ht="15.75" customHeight="1">
      <c r="G312" s="6"/>
      <c r="K312" s="8"/>
      <c r="O312" s="8"/>
      <c r="U312" s="8"/>
      <c r="V312" s="6"/>
      <c r="AE312" s="8"/>
    </row>
    <row r="313" ht="15.75" customHeight="1">
      <c r="G313" s="6"/>
      <c r="K313" s="8"/>
      <c r="O313" s="8"/>
      <c r="U313" s="8"/>
      <c r="V313" s="6"/>
      <c r="AE313" s="8"/>
    </row>
    <row r="314" ht="15.75" customHeight="1">
      <c r="G314" s="6"/>
      <c r="K314" s="8"/>
      <c r="O314" s="8"/>
      <c r="U314" s="8"/>
      <c r="V314" s="6"/>
      <c r="AE314" s="8"/>
    </row>
    <row r="315" ht="15.75" customHeight="1">
      <c r="G315" s="6"/>
      <c r="K315" s="8"/>
      <c r="O315" s="8"/>
      <c r="U315" s="8"/>
      <c r="V315" s="6"/>
      <c r="AE315" s="8"/>
    </row>
    <row r="316" ht="15.75" customHeight="1">
      <c r="G316" s="6"/>
      <c r="K316" s="8"/>
      <c r="O316" s="8"/>
      <c r="U316" s="8"/>
      <c r="V316" s="6"/>
      <c r="AE316" s="8"/>
    </row>
    <row r="317" ht="15.75" customHeight="1">
      <c r="G317" s="6"/>
      <c r="K317" s="8"/>
      <c r="O317" s="8"/>
      <c r="U317" s="8"/>
      <c r="V317" s="6"/>
      <c r="AE317" s="8"/>
    </row>
    <row r="318" ht="15.75" customHeight="1">
      <c r="G318" s="6"/>
      <c r="K318" s="8"/>
      <c r="O318" s="8"/>
      <c r="U318" s="8"/>
      <c r="V318" s="6"/>
      <c r="AE318" s="8"/>
    </row>
    <row r="319" ht="15.75" customHeight="1">
      <c r="G319" s="6"/>
      <c r="K319" s="8"/>
      <c r="O319" s="8"/>
      <c r="U319" s="8"/>
      <c r="V319" s="6"/>
      <c r="AE319" s="8"/>
    </row>
    <row r="320" ht="15.75" customHeight="1">
      <c r="G320" s="6"/>
      <c r="K320" s="8"/>
      <c r="O320" s="8"/>
      <c r="U320" s="8"/>
      <c r="V320" s="6"/>
      <c r="AE320" s="8"/>
    </row>
    <row r="321" ht="15.75" customHeight="1">
      <c r="G321" s="6"/>
      <c r="K321" s="8"/>
      <c r="O321" s="8"/>
      <c r="U321" s="8"/>
      <c r="V321" s="6"/>
      <c r="AE321" s="8"/>
    </row>
    <row r="322" ht="15.75" customHeight="1">
      <c r="G322" s="6"/>
      <c r="K322" s="8"/>
      <c r="O322" s="8"/>
      <c r="U322" s="8"/>
      <c r="V322" s="6"/>
      <c r="AE322" s="8"/>
    </row>
    <row r="323" ht="15.75" customHeight="1">
      <c r="G323" s="6"/>
      <c r="K323" s="8"/>
      <c r="O323" s="8"/>
      <c r="U323" s="8"/>
      <c r="V323" s="6"/>
      <c r="AE323" s="8"/>
    </row>
    <row r="324" ht="15.75" customHeight="1">
      <c r="G324" s="6"/>
      <c r="K324" s="8"/>
      <c r="O324" s="8"/>
      <c r="U324" s="8"/>
      <c r="V324" s="6"/>
      <c r="AE324" s="8"/>
    </row>
    <row r="325" ht="15.75" customHeight="1">
      <c r="G325" s="6"/>
      <c r="K325" s="8"/>
      <c r="O325" s="8"/>
      <c r="U325" s="8"/>
      <c r="V325" s="6"/>
      <c r="AE325" s="8"/>
    </row>
    <row r="326" ht="15.75" customHeight="1">
      <c r="G326" s="6"/>
      <c r="K326" s="8"/>
      <c r="O326" s="8"/>
      <c r="U326" s="8"/>
      <c r="V326" s="6"/>
      <c r="AE326" s="8"/>
    </row>
    <row r="327" ht="15.75" customHeight="1">
      <c r="G327" s="6"/>
      <c r="K327" s="8"/>
      <c r="O327" s="8"/>
      <c r="U327" s="8"/>
      <c r="V327" s="6"/>
      <c r="AE327" s="8"/>
    </row>
    <row r="328" ht="15.75" customHeight="1">
      <c r="G328" s="6"/>
      <c r="K328" s="8"/>
      <c r="O328" s="8"/>
      <c r="U328" s="8"/>
      <c r="V328" s="6"/>
      <c r="AE328" s="8"/>
    </row>
    <row r="329" ht="15.75" customHeight="1">
      <c r="G329" s="6"/>
      <c r="K329" s="8"/>
      <c r="O329" s="8"/>
      <c r="U329" s="8"/>
      <c r="V329" s="6"/>
      <c r="AE329" s="8"/>
    </row>
    <row r="330" ht="15.75" customHeight="1">
      <c r="G330" s="6"/>
      <c r="K330" s="8"/>
      <c r="O330" s="8"/>
      <c r="U330" s="8"/>
      <c r="V330" s="6"/>
      <c r="AE330" s="8"/>
    </row>
    <row r="331" ht="15.75" customHeight="1">
      <c r="G331" s="6"/>
      <c r="K331" s="8"/>
      <c r="O331" s="8"/>
      <c r="U331" s="8"/>
      <c r="V331" s="6"/>
      <c r="AE331" s="8"/>
    </row>
    <row r="332" ht="15.75" customHeight="1">
      <c r="G332" s="6"/>
      <c r="K332" s="8"/>
      <c r="O332" s="8"/>
      <c r="U332" s="8"/>
      <c r="V332" s="6"/>
      <c r="AE332" s="8"/>
    </row>
    <row r="333" ht="15.75" customHeight="1">
      <c r="G333" s="6"/>
      <c r="K333" s="8"/>
      <c r="O333" s="8"/>
      <c r="U333" s="8"/>
      <c r="V333" s="6"/>
      <c r="AE333" s="8"/>
    </row>
    <row r="334" ht="15.75" customHeight="1">
      <c r="G334" s="6"/>
      <c r="K334" s="8"/>
      <c r="O334" s="8"/>
      <c r="U334" s="8"/>
      <c r="V334" s="6"/>
      <c r="AE334" s="8"/>
    </row>
    <row r="335" ht="15.75" customHeight="1">
      <c r="G335" s="6"/>
      <c r="K335" s="8"/>
      <c r="O335" s="8"/>
      <c r="U335" s="8"/>
      <c r="V335" s="6"/>
      <c r="AE335" s="8"/>
    </row>
    <row r="336" ht="15.75" customHeight="1">
      <c r="G336" s="6"/>
      <c r="K336" s="8"/>
      <c r="O336" s="8"/>
      <c r="U336" s="8"/>
      <c r="V336" s="6"/>
      <c r="AE336" s="8"/>
    </row>
    <row r="337" ht="15.75" customHeight="1">
      <c r="G337" s="6"/>
      <c r="K337" s="8"/>
      <c r="O337" s="8"/>
      <c r="U337" s="8"/>
      <c r="V337" s="6"/>
      <c r="AE337" s="8"/>
    </row>
    <row r="338" ht="15.75" customHeight="1">
      <c r="G338" s="6"/>
      <c r="K338" s="8"/>
      <c r="O338" s="8"/>
      <c r="U338" s="8"/>
      <c r="V338" s="6"/>
      <c r="AE338" s="8"/>
    </row>
    <row r="339" ht="15.75" customHeight="1">
      <c r="G339" s="6"/>
      <c r="K339" s="8"/>
      <c r="O339" s="8"/>
      <c r="U339" s="8"/>
      <c r="V339" s="6"/>
      <c r="AE339" s="8"/>
    </row>
    <row r="340" ht="15.75" customHeight="1">
      <c r="G340" s="6"/>
      <c r="K340" s="8"/>
      <c r="O340" s="8"/>
      <c r="U340" s="8"/>
      <c r="V340" s="6"/>
      <c r="AE340" s="8"/>
    </row>
    <row r="341" ht="15.75" customHeight="1">
      <c r="G341" s="6"/>
      <c r="K341" s="8"/>
      <c r="O341" s="8"/>
      <c r="U341" s="8"/>
      <c r="V341" s="6"/>
      <c r="AE341" s="8"/>
    </row>
    <row r="342" ht="15.75" customHeight="1">
      <c r="G342" s="6"/>
      <c r="K342" s="8"/>
      <c r="O342" s="8"/>
      <c r="U342" s="8"/>
      <c r="V342" s="6"/>
      <c r="AE342" s="8"/>
    </row>
    <row r="343" ht="15.75" customHeight="1">
      <c r="G343" s="6"/>
      <c r="K343" s="8"/>
      <c r="O343" s="8"/>
      <c r="U343" s="8"/>
      <c r="V343" s="6"/>
      <c r="AE343" s="8"/>
    </row>
    <row r="344" ht="15.75" customHeight="1">
      <c r="G344" s="6"/>
      <c r="K344" s="8"/>
      <c r="O344" s="8"/>
      <c r="U344" s="8"/>
      <c r="V344" s="6"/>
      <c r="AE344" s="8"/>
    </row>
    <row r="345" ht="15.75" customHeight="1">
      <c r="G345" s="6"/>
      <c r="K345" s="8"/>
      <c r="O345" s="8"/>
      <c r="U345" s="8"/>
      <c r="V345" s="6"/>
      <c r="AE345" s="8"/>
    </row>
    <row r="346" ht="15.75" customHeight="1">
      <c r="G346" s="6"/>
      <c r="K346" s="8"/>
      <c r="O346" s="8"/>
      <c r="U346" s="8"/>
      <c r="V346" s="6"/>
      <c r="AE346" s="8"/>
    </row>
    <row r="347" ht="15.75" customHeight="1">
      <c r="G347" s="6"/>
      <c r="K347" s="8"/>
      <c r="O347" s="8"/>
      <c r="U347" s="8"/>
      <c r="V347" s="6"/>
      <c r="AE347" s="8"/>
    </row>
    <row r="348" ht="15.75" customHeight="1">
      <c r="G348" s="6"/>
      <c r="K348" s="8"/>
      <c r="O348" s="8"/>
      <c r="U348" s="8"/>
      <c r="V348" s="6"/>
      <c r="AE348" s="8"/>
    </row>
    <row r="349" ht="15.75" customHeight="1">
      <c r="G349" s="6"/>
      <c r="K349" s="8"/>
      <c r="O349" s="8"/>
      <c r="U349" s="8"/>
      <c r="V349" s="6"/>
      <c r="AE349" s="8"/>
    </row>
    <row r="350" ht="15.75" customHeight="1">
      <c r="G350" s="6"/>
      <c r="K350" s="8"/>
      <c r="O350" s="8"/>
      <c r="U350" s="8"/>
      <c r="V350" s="6"/>
      <c r="AE350" s="8"/>
    </row>
    <row r="351" ht="15.75" customHeight="1">
      <c r="G351" s="6"/>
      <c r="K351" s="8"/>
      <c r="O351" s="8"/>
      <c r="U351" s="8"/>
      <c r="V351" s="6"/>
      <c r="AE351" s="8"/>
    </row>
    <row r="352" ht="15.75" customHeight="1">
      <c r="G352" s="6"/>
      <c r="K352" s="8"/>
      <c r="O352" s="8"/>
      <c r="U352" s="8"/>
      <c r="V352" s="6"/>
      <c r="AE352" s="8"/>
    </row>
    <row r="353" ht="15.75" customHeight="1">
      <c r="G353" s="6"/>
      <c r="K353" s="8"/>
      <c r="O353" s="8"/>
      <c r="U353" s="8"/>
      <c r="V353" s="6"/>
      <c r="AE353" s="8"/>
    </row>
    <row r="354" ht="15.75" customHeight="1">
      <c r="G354" s="6"/>
      <c r="K354" s="8"/>
      <c r="O354" s="8"/>
      <c r="U354" s="8"/>
      <c r="V354" s="6"/>
      <c r="AE354" s="8"/>
    </row>
    <row r="355" ht="15.75" customHeight="1">
      <c r="G355" s="6"/>
      <c r="K355" s="8"/>
      <c r="O355" s="8"/>
      <c r="U355" s="8"/>
      <c r="V355" s="6"/>
      <c r="AE355" s="8"/>
    </row>
    <row r="356" ht="15.75" customHeight="1">
      <c r="G356" s="6"/>
      <c r="K356" s="8"/>
      <c r="O356" s="8"/>
      <c r="U356" s="8"/>
      <c r="V356" s="6"/>
      <c r="AE356" s="8"/>
    </row>
    <row r="357" ht="15.75" customHeight="1">
      <c r="G357" s="6"/>
      <c r="K357" s="8"/>
      <c r="O357" s="8"/>
      <c r="U357" s="8"/>
      <c r="V357" s="6"/>
      <c r="AE357" s="8"/>
    </row>
    <row r="358" ht="15.75" customHeight="1">
      <c r="G358" s="6"/>
      <c r="K358" s="8"/>
      <c r="O358" s="8"/>
      <c r="U358" s="8"/>
      <c r="V358" s="6"/>
      <c r="AE358" s="8"/>
    </row>
    <row r="359" ht="15.75" customHeight="1">
      <c r="G359" s="6"/>
      <c r="K359" s="8"/>
      <c r="O359" s="8"/>
      <c r="U359" s="8"/>
      <c r="V359" s="6"/>
      <c r="AE359" s="8"/>
    </row>
    <row r="360" ht="15.75" customHeight="1">
      <c r="G360" s="6"/>
      <c r="K360" s="8"/>
      <c r="O360" s="8"/>
      <c r="U360" s="8"/>
      <c r="V360" s="6"/>
      <c r="AE360" s="8"/>
    </row>
    <row r="361" ht="15.75" customHeight="1">
      <c r="G361" s="6"/>
      <c r="K361" s="8"/>
      <c r="O361" s="8"/>
      <c r="U361" s="8"/>
      <c r="V361" s="6"/>
      <c r="AE361" s="8"/>
    </row>
    <row r="362" ht="15.75" customHeight="1">
      <c r="G362" s="6"/>
      <c r="K362" s="8"/>
      <c r="O362" s="8"/>
      <c r="U362" s="8"/>
      <c r="V362" s="6"/>
      <c r="AE362" s="8"/>
    </row>
    <row r="363" ht="15.75" customHeight="1">
      <c r="G363" s="6"/>
      <c r="K363" s="8"/>
      <c r="O363" s="8"/>
      <c r="U363" s="8"/>
      <c r="V363" s="6"/>
      <c r="AE363" s="8"/>
    </row>
    <row r="364" ht="15.75" customHeight="1">
      <c r="G364" s="6"/>
      <c r="K364" s="8"/>
      <c r="O364" s="8"/>
      <c r="U364" s="8"/>
      <c r="V364" s="6"/>
      <c r="AE364" s="8"/>
    </row>
    <row r="365" ht="15.75" customHeight="1">
      <c r="G365" s="6"/>
      <c r="K365" s="8"/>
      <c r="O365" s="8"/>
      <c r="U365" s="8"/>
      <c r="V365" s="6"/>
      <c r="AE365" s="8"/>
    </row>
    <row r="366" ht="15.75" customHeight="1">
      <c r="G366" s="6"/>
      <c r="K366" s="8"/>
      <c r="O366" s="8"/>
      <c r="U366" s="8"/>
      <c r="V366" s="6"/>
      <c r="AE366" s="8"/>
    </row>
    <row r="367" ht="15.75" customHeight="1">
      <c r="G367" s="6"/>
      <c r="K367" s="8"/>
      <c r="O367" s="8"/>
      <c r="U367" s="8"/>
      <c r="V367" s="6"/>
      <c r="AE367" s="8"/>
    </row>
    <row r="368" ht="15.75" customHeight="1">
      <c r="G368" s="6"/>
      <c r="K368" s="8"/>
      <c r="O368" s="8"/>
      <c r="U368" s="8"/>
      <c r="V368" s="6"/>
      <c r="AE368" s="8"/>
    </row>
    <row r="369" ht="15.75" customHeight="1">
      <c r="G369" s="6"/>
      <c r="K369" s="8"/>
      <c r="O369" s="8"/>
      <c r="U369" s="8"/>
      <c r="V369" s="6"/>
      <c r="AE369" s="8"/>
    </row>
    <row r="370" ht="15.75" customHeight="1">
      <c r="G370" s="6"/>
      <c r="K370" s="8"/>
      <c r="O370" s="8"/>
      <c r="U370" s="8"/>
      <c r="V370" s="6"/>
      <c r="AE370" s="8"/>
    </row>
    <row r="371" ht="15.75" customHeight="1">
      <c r="G371" s="6"/>
      <c r="K371" s="8"/>
      <c r="O371" s="8"/>
      <c r="U371" s="8"/>
      <c r="V371" s="6"/>
      <c r="AE371" s="8"/>
    </row>
    <row r="372" ht="15.75" customHeight="1">
      <c r="G372" s="6"/>
      <c r="K372" s="8"/>
      <c r="O372" s="8"/>
      <c r="U372" s="8"/>
      <c r="V372" s="6"/>
      <c r="AE372" s="8"/>
    </row>
    <row r="373" ht="15.75" customHeight="1">
      <c r="G373" s="6"/>
      <c r="K373" s="8"/>
      <c r="O373" s="8"/>
      <c r="U373" s="8"/>
      <c r="V373" s="6"/>
      <c r="AE373" s="8"/>
    </row>
    <row r="374" ht="15.75" customHeight="1">
      <c r="G374" s="6"/>
      <c r="K374" s="8"/>
      <c r="O374" s="8"/>
      <c r="U374" s="8"/>
      <c r="V374" s="6"/>
      <c r="AE374" s="8"/>
    </row>
    <row r="375" ht="15.75" customHeight="1">
      <c r="G375" s="6"/>
      <c r="K375" s="8"/>
      <c r="O375" s="8"/>
      <c r="U375" s="8"/>
      <c r="V375" s="6"/>
      <c r="AE375" s="8"/>
    </row>
    <row r="376" ht="15.75" customHeight="1">
      <c r="G376" s="6"/>
      <c r="K376" s="8"/>
      <c r="O376" s="8"/>
      <c r="U376" s="8"/>
      <c r="V376" s="6"/>
      <c r="AE376" s="8"/>
    </row>
    <row r="377" ht="15.75" customHeight="1">
      <c r="G377" s="6"/>
      <c r="K377" s="8"/>
      <c r="O377" s="8"/>
      <c r="U377" s="8"/>
      <c r="V377" s="6"/>
      <c r="AE377" s="8"/>
    </row>
    <row r="378" ht="15.75" customHeight="1">
      <c r="G378" s="6"/>
      <c r="K378" s="8"/>
      <c r="O378" s="8"/>
      <c r="U378" s="8"/>
      <c r="V378" s="6"/>
      <c r="AE378" s="8"/>
    </row>
    <row r="379" ht="15.75" customHeight="1">
      <c r="G379" s="6"/>
      <c r="K379" s="8"/>
      <c r="O379" s="8"/>
      <c r="U379" s="8"/>
      <c r="V379" s="6"/>
      <c r="AE379" s="8"/>
    </row>
    <row r="380" ht="15.75" customHeight="1">
      <c r="G380" s="6"/>
      <c r="K380" s="8"/>
      <c r="O380" s="8"/>
      <c r="U380" s="8"/>
      <c r="V380" s="6"/>
      <c r="AE380" s="8"/>
    </row>
    <row r="381" ht="15.75" customHeight="1">
      <c r="G381" s="6"/>
      <c r="K381" s="8"/>
      <c r="O381" s="8"/>
      <c r="U381" s="8"/>
      <c r="V381" s="6"/>
      <c r="AE381" s="8"/>
    </row>
    <row r="382" ht="15.75" customHeight="1">
      <c r="G382" s="6"/>
      <c r="K382" s="8"/>
      <c r="O382" s="8"/>
      <c r="U382" s="8"/>
      <c r="V382" s="6"/>
      <c r="AE382" s="8"/>
    </row>
    <row r="383" ht="15.75" customHeight="1">
      <c r="G383" s="6"/>
      <c r="K383" s="8"/>
      <c r="O383" s="8"/>
      <c r="U383" s="8"/>
      <c r="V383" s="6"/>
      <c r="AE383" s="8"/>
    </row>
    <row r="384" ht="15.75" customHeight="1">
      <c r="G384" s="6"/>
      <c r="K384" s="8"/>
      <c r="O384" s="8"/>
      <c r="U384" s="8"/>
      <c r="V384" s="6"/>
      <c r="AE384" s="8"/>
    </row>
    <row r="385" ht="15.75" customHeight="1">
      <c r="G385" s="6"/>
      <c r="K385" s="8"/>
      <c r="O385" s="8"/>
      <c r="U385" s="8"/>
      <c r="V385" s="6"/>
      <c r="AE385" s="8"/>
    </row>
    <row r="386" ht="15.75" customHeight="1">
      <c r="G386" s="6"/>
      <c r="K386" s="8"/>
      <c r="O386" s="8"/>
      <c r="U386" s="8"/>
      <c r="V386" s="6"/>
      <c r="AE386" s="8"/>
    </row>
    <row r="387" ht="15.75" customHeight="1">
      <c r="G387" s="6"/>
      <c r="K387" s="8"/>
      <c r="O387" s="8"/>
      <c r="U387" s="8"/>
      <c r="V387" s="6"/>
      <c r="AE387" s="8"/>
    </row>
    <row r="388" ht="15.75" customHeight="1">
      <c r="G388" s="6"/>
      <c r="K388" s="8"/>
      <c r="O388" s="8"/>
      <c r="U388" s="8"/>
      <c r="V388" s="6"/>
      <c r="AE388" s="8"/>
    </row>
    <row r="389" ht="15.75" customHeight="1">
      <c r="G389" s="6"/>
      <c r="K389" s="8"/>
      <c r="O389" s="8"/>
      <c r="U389" s="8"/>
      <c r="V389" s="6"/>
      <c r="AE389" s="8"/>
    </row>
    <row r="390" ht="15.75" customHeight="1">
      <c r="G390" s="6"/>
      <c r="K390" s="8"/>
      <c r="O390" s="8"/>
      <c r="U390" s="8"/>
      <c r="V390" s="6"/>
      <c r="AE390" s="8"/>
    </row>
    <row r="391" ht="15.75" customHeight="1">
      <c r="G391" s="6"/>
      <c r="K391" s="8"/>
      <c r="O391" s="8"/>
      <c r="U391" s="8"/>
      <c r="V391" s="6"/>
      <c r="AE391" s="8"/>
    </row>
    <row r="392" ht="15.75" customHeight="1">
      <c r="G392" s="6"/>
      <c r="K392" s="8"/>
      <c r="O392" s="8"/>
      <c r="U392" s="8"/>
      <c r="V392" s="6"/>
      <c r="AE392" s="8"/>
    </row>
    <row r="393" ht="15.75" customHeight="1">
      <c r="G393" s="6"/>
      <c r="K393" s="8"/>
      <c r="O393" s="8"/>
      <c r="U393" s="8"/>
      <c r="V393" s="6"/>
      <c r="AE393" s="8"/>
    </row>
    <row r="394" ht="15.75" customHeight="1">
      <c r="G394" s="6"/>
      <c r="K394" s="8"/>
      <c r="O394" s="8"/>
      <c r="U394" s="8"/>
      <c r="V394" s="6"/>
      <c r="AE394" s="8"/>
    </row>
    <row r="395" ht="15.75" customHeight="1">
      <c r="G395" s="6"/>
      <c r="K395" s="8"/>
      <c r="O395" s="8"/>
      <c r="U395" s="8"/>
      <c r="V395" s="6"/>
      <c r="AE395" s="8"/>
    </row>
    <row r="396" ht="15.75" customHeight="1">
      <c r="G396" s="6"/>
      <c r="K396" s="8"/>
      <c r="O396" s="8"/>
      <c r="U396" s="8"/>
      <c r="V396" s="6"/>
      <c r="AE396" s="8"/>
    </row>
    <row r="397" ht="15.75" customHeight="1">
      <c r="G397" s="6"/>
      <c r="K397" s="8"/>
      <c r="O397" s="8"/>
      <c r="U397" s="8"/>
      <c r="V397" s="6"/>
      <c r="AE397" s="8"/>
    </row>
    <row r="398" ht="15.75" customHeight="1">
      <c r="G398" s="6"/>
      <c r="K398" s="8"/>
      <c r="O398" s="8"/>
      <c r="U398" s="8"/>
      <c r="V398" s="6"/>
      <c r="AE398" s="8"/>
    </row>
    <row r="399" ht="15.75" customHeight="1">
      <c r="G399" s="6"/>
      <c r="K399" s="8"/>
      <c r="O399" s="8"/>
      <c r="U399" s="8"/>
      <c r="V399" s="6"/>
      <c r="AE399" s="8"/>
    </row>
    <row r="400" ht="15.75" customHeight="1">
      <c r="G400" s="6"/>
      <c r="K400" s="8"/>
      <c r="O400" s="8"/>
      <c r="U400" s="8"/>
      <c r="V400" s="6"/>
      <c r="AE400" s="8"/>
    </row>
    <row r="401" ht="15.75" customHeight="1">
      <c r="G401" s="6"/>
      <c r="K401" s="8"/>
      <c r="O401" s="8"/>
      <c r="U401" s="8"/>
      <c r="V401" s="6"/>
      <c r="AE401" s="8"/>
    </row>
    <row r="402" ht="15.75" customHeight="1">
      <c r="G402" s="6"/>
      <c r="K402" s="8"/>
      <c r="O402" s="8"/>
      <c r="U402" s="8"/>
      <c r="V402" s="6"/>
      <c r="AE402" s="8"/>
    </row>
    <row r="403" ht="15.75" customHeight="1">
      <c r="G403" s="6"/>
      <c r="K403" s="8"/>
      <c r="O403" s="8"/>
      <c r="U403" s="8"/>
      <c r="V403" s="6"/>
      <c r="AE403" s="8"/>
    </row>
    <row r="404" ht="15.75" customHeight="1">
      <c r="G404" s="6"/>
      <c r="K404" s="8"/>
      <c r="O404" s="8"/>
      <c r="U404" s="8"/>
      <c r="V404" s="6"/>
      <c r="AE404" s="8"/>
    </row>
    <row r="405" ht="15.75" customHeight="1">
      <c r="G405" s="6"/>
      <c r="K405" s="8"/>
      <c r="O405" s="8"/>
      <c r="U405" s="8"/>
      <c r="V405" s="6"/>
      <c r="AE405" s="8"/>
    </row>
    <row r="406" ht="15.75" customHeight="1">
      <c r="G406" s="6"/>
      <c r="K406" s="8"/>
      <c r="O406" s="8"/>
      <c r="U406" s="8"/>
      <c r="V406" s="6"/>
      <c r="AE406" s="8"/>
    </row>
    <row r="407" ht="15.75" customHeight="1">
      <c r="G407" s="6"/>
      <c r="K407" s="8"/>
      <c r="O407" s="8"/>
      <c r="U407" s="8"/>
      <c r="V407" s="6"/>
      <c r="AE407" s="8"/>
    </row>
    <row r="408" ht="15.75" customHeight="1">
      <c r="G408" s="6"/>
      <c r="K408" s="8"/>
      <c r="O408" s="8"/>
      <c r="U408" s="8"/>
      <c r="V408" s="6"/>
      <c r="AE408" s="8"/>
    </row>
    <row r="409" ht="15.75" customHeight="1">
      <c r="G409" s="6"/>
      <c r="K409" s="8"/>
      <c r="O409" s="8"/>
      <c r="U409" s="8"/>
      <c r="V409" s="6"/>
      <c r="AE409" s="8"/>
    </row>
    <row r="410" ht="15.75" customHeight="1">
      <c r="G410" s="6"/>
      <c r="K410" s="8"/>
      <c r="O410" s="8"/>
      <c r="U410" s="8"/>
      <c r="V410" s="6"/>
      <c r="AE410" s="8"/>
    </row>
    <row r="411" ht="15.75" customHeight="1">
      <c r="G411" s="6"/>
      <c r="K411" s="8"/>
      <c r="O411" s="8"/>
      <c r="U411" s="8"/>
      <c r="V411" s="6"/>
      <c r="AE411" s="8"/>
    </row>
    <row r="412" ht="15.75" customHeight="1">
      <c r="G412" s="6"/>
      <c r="K412" s="8"/>
      <c r="O412" s="8"/>
      <c r="U412" s="8"/>
      <c r="V412" s="6"/>
      <c r="AE412" s="8"/>
    </row>
    <row r="413" ht="15.75" customHeight="1">
      <c r="G413" s="6"/>
      <c r="K413" s="8"/>
      <c r="O413" s="8"/>
      <c r="U413" s="8"/>
      <c r="V413" s="6"/>
      <c r="AE413" s="8"/>
    </row>
    <row r="414" ht="15.75" customHeight="1">
      <c r="G414" s="6"/>
      <c r="K414" s="8"/>
      <c r="O414" s="8"/>
      <c r="U414" s="8"/>
      <c r="V414" s="6"/>
      <c r="AE414" s="8"/>
    </row>
    <row r="415" ht="15.75" customHeight="1">
      <c r="G415" s="6"/>
      <c r="K415" s="8"/>
      <c r="O415" s="8"/>
      <c r="U415" s="8"/>
      <c r="V415" s="6"/>
      <c r="AE415" s="8"/>
    </row>
    <row r="416" ht="15.75" customHeight="1">
      <c r="G416" s="6"/>
      <c r="K416" s="8"/>
      <c r="O416" s="8"/>
      <c r="U416" s="8"/>
      <c r="V416" s="6"/>
      <c r="AE416" s="8"/>
    </row>
    <row r="417" ht="15.75" customHeight="1">
      <c r="G417" s="6"/>
      <c r="K417" s="8"/>
      <c r="O417" s="8"/>
      <c r="U417" s="8"/>
      <c r="V417" s="6"/>
      <c r="AE417" s="8"/>
    </row>
    <row r="418" ht="15.75" customHeight="1">
      <c r="G418" s="6"/>
      <c r="K418" s="8"/>
      <c r="O418" s="8"/>
      <c r="U418" s="8"/>
      <c r="V418" s="6"/>
      <c r="AE418" s="8"/>
    </row>
    <row r="419" ht="15.75" customHeight="1">
      <c r="G419" s="6"/>
      <c r="K419" s="8"/>
      <c r="O419" s="8"/>
      <c r="U419" s="8"/>
      <c r="V419" s="6"/>
      <c r="AE419" s="8"/>
    </row>
    <row r="420" ht="15.75" customHeight="1">
      <c r="G420" s="6"/>
      <c r="K420" s="8"/>
      <c r="O420" s="8"/>
      <c r="U420" s="8"/>
      <c r="V420" s="6"/>
      <c r="AE420" s="8"/>
    </row>
    <row r="421" ht="15.75" customHeight="1">
      <c r="G421" s="6"/>
      <c r="K421" s="8"/>
      <c r="O421" s="8"/>
      <c r="U421" s="8"/>
      <c r="V421" s="6"/>
      <c r="AE421" s="8"/>
    </row>
    <row r="422" ht="15.75" customHeight="1">
      <c r="G422" s="6"/>
      <c r="K422" s="8"/>
      <c r="O422" s="8"/>
      <c r="U422" s="8"/>
      <c r="V422" s="6"/>
      <c r="AE422" s="8"/>
    </row>
    <row r="423" ht="15.75" customHeight="1">
      <c r="G423" s="6"/>
      <c r="K423" s="8"/>
      <c r="O423" s="8"/>
      <c r="U423" s="8"/>
      <c r="V423" s="6"/>
      <c r="AE423" s="8"/>
    </row>
    <row r="424" ht="15.75" customHeight="1">
      <c r="G424" s="6"/>
      <c r="K424" s="8"/>
      <c r="O424" s="8"/>
      <c r="U424" s="8"/>
      <c r="V424" s="6"/>
      <c r="AE424" s="8"/>
    </row>
    <row r="425" ht="15.75" customHeight="1">
      <c r="G425" s="6"/>
      <c r="K425" s="8"/>
      <c r="O425" s="8"/>
      <c r="U425" s="8"/>
      <c r="V425" s="6"/>
      <c r="AE425" s="8"/>
    </row>
    <row r="426" ht="15.75" customHeight="1">
      <c r="G426" s="6"/>
      <c r="K426" s="8"/>
      <c r="O426" s="8"/>
      <c r="U426" s="8"/>
      <c r="V426" s="6"/>
      <c r="AE426" s="8"/>
    </row>
    <row r="427" ht="15.75" customHeight="1">
      <c r="G427" s="6"/>
      <c r="K427" s="8"/>
      <c r="O427" s="8"/>
      <c r="U427" s="8"/>
      <c r="V427" s="6"/>
      <c r="AE427" s="8"/>
    </row>
    <row r="428" ht="15.75" customHeight="1">
      <c r="G428" s="6"/>
      <c r="K428" s="8"/>
      <c r="O428" s="8"/>
      <c r="U428" s="8"/>
      <c r="V428" s="6"/>
      <c r="AE428" s="8"/>
    </row>
    <row r="429" ht="15.75" customHeight="1">
      <c r="G429" s="6"/>
      <c r="K429" s="8"/>
      <c r="O429" s="8"/>
      <c r="U429" s="8"/>
      <c r="V429" s="6"/>
      <c r="AE429" s="8"/>
    </row>
    <row r="430" ht="15.75" customHeight="1">
      <c r="G430" s="6"/>
      <c r="K430" s="8"/>
      <c r="O430" s="8"/>
      <c r="U430" s="8"/>
      <c r="V430" s="6"/>
      <c r="AE430" s="8"/>
    </row>
    <row r="431" ht="15.75" customHeight="1">
      <c r="G431" s="6"/>
      <c r="K431" s="8"/>
      <c r="O431" s="8"/>
      <c r="U431" s="8"/>
      <c r="V431" s="6"/>
      <c r="AE431" s="8"/>
    </row>
    <row r="432" ht="15.75" customHeight="1">
      <c r="G432" s="6"/>
      <c r="K432" s="8"/>
      <c r="O432" s="8"/>
      <c r="U432" s="8"/>
      <c r="V432" s="6"/>
      <c r="AE432" s="8"/>
    </row>
    <row r="433" ht="15.75" customHeight="1">
      <c r="G433" s="6"/>
      <c r="K433" s="8"/>
      <c r="O433" s="8"/>
      <c r="U433" s="8"/>
      <c r="V433" s="6"/>
      <c r="AE433" s="8"/>
    </row>
    <row r="434" ht="15.75" customHeight="1">
      <c r="G434" s="6"/>
      <c r="K434" s="8"/>
      <c r="O434" s="8"/>
      <c r="U434" s="8"/>
      <c r="V434" s="6"/>
      <c r="AE434" s="8"/>
    </row>
    <row r="435" ht="15.75" customHeight="1">
      <c r="G435" s="6"/>
      <c r="K435" s="8"/>
      <c r="O435" s="8"/>
      <c r="U435" s="8"/>
      <c r="V435" s="6"/>
      <c r="AE435" s="8"/>
    </row>
    <row r="436" ht="15.75" customHeight="1">
      <c r="G436" s="6"/>
      <c r="K436" s="8"/>
      <c r="O436" s="8"/>
      <c r="U436" s="8"/>
      <c r="V436" s="6"/>
      <c r="AE436" s="8"/>
    </row>
    <row r="437" ht="15.75" customHeight="1">
      <c r="G437" s="6"/>
      <c r="K437" s="8"/>
      <c r="O437" s="8"/>
      <c r="U437" s="8"/>
      <c r="V437" s="6"/>
      <c r="AE437" s="8"/>
    </row>
    <row r="438" ht="15.75" customHeight="1">
      <c r="G438" s="6"/>
      <c r="K438" s="8"/>
      <c r="O438" s="8"/>
      <c r="U438" s="8"/>
      <c r="V438" s="6"/>
      <c r="AE438" s="8"/>
    </row>
    <row r="439" ht="15.75" customHeight="1">
      <c r="G439" s="6"/>
      <c r="K439" s="8"/>
      <c r="O439" s="8"/>
      <c r="U439" s="8"/>
      <c r="V439" s="6"/>
      <c r="AE439" s="8"/>
    </row>
    <row r="440" ht="15.75" customHeight="1">
      <c r="G440" s="6"/>
      <c r="K440" s="8"/>
      <c r="O440" s="8"/>
      <c r="U440" s="8"/>
      <c r="V440" s="6"/>
      <c r="AE440" s="8"/>
    </row>
    <row r="441" ht="15.75" customHeight="1">
      <c r="G441" s="6"/>
      <c r="K441" s="8"/>
      <c r="O441" s="8"/>
      <c r="U441" s="8"/>
      <c r="V441" s="6"/>
      <c r="AE441" s="8"/>
    </row>
    <row r="442" ht="15.75" customHeight="1">
      <c r="G442" s="6"/>
      <c r="K442" s="8"/>
      <c r="O442" s="8"/>
      <c r="U442" s="8"/>
      <c r="V442" s="6"/>
      <c r="AE442" s="8"/>
    </row>
    <row r="443" ht="15.75" customHeight="1">
      <c r="G443" s="6"/>
      <c r="K443" s="8"/>
      <c r="O443" s="8"/>
      <c r="U443" s="8"/>
      <c r="V443" s="6"/>
      <c r="AE443" s="8"/>
    </row>
    <row r="444" ht="15.75" customHeight="1">
      <c r="G444" s="6"/>
      <c r="K444" s="8"/>
      <c r="O444" s="8"/>
      <c r="U444" s="8"/>
      <c r="V444" s="6"/>
      <c r="AE444" s="8"/>
    </row>
    <row r="445" ht="15.75" customHeight="1">
      <c r="G445" s="6"/>
      <c r="K445" s="8"/>
      <c r="O445" s="8"/>
      <c r="U445" s="8"/>
      <c r="V445" s="6"/>
      <c r="AE445" s="8"/>
    </row>
    <row r="446" ht="15.75" customHeight="1">
      <c r="G446" s="6"/>
      <c r="K446" s="8"/>
      <c r="O446" s="8"/>
      <c r="U446" s="8"/>
      <c r="V446" s="6"/>
      <c r="AE446" s="8"/>
    </row>
    <row r="447" ht="15.75" customHeight="1">
      <c r="G447" s="6"/>
      <c r="K447" s="8"/>
      <c r="O447" s="8"/>
      <c r="U447" s="8"/>
      <c r="V447" s="6"/>
      <c r="AE447" s="8"/>
    </row>
    <row r="448" ht="15.75" customHeight="1">
      <c r="G448" s="6"/>
      <c r="K448" s="8"/>
      <c r="O448" s="8"/>
      <c r="U448" s="8"/>
      <c r="V448" s="6"/>
      <c r="AE448" s="8"/>
    </row>
    <row r="449" ht="15.75" customHeight="1">
      <c r="G449" s="6"/>
      <c r="K449" s="8"/>
      <c r="O449" s="8"/>
      <c r="U449" s="8"/>
      <c r="V449" s="6"/>
      <c r="AE449" s="8"/>
    </row>
    <row r="450" ht="15.75" customHeight="1">
      <c r="G450" s="6"/>
      <c r="K450" s="8"/>
      <c r="O450" s="8"/>
      <c r="U450" s="8"/>
      <c r="V450" s="6"/>
      <c r="AE450" s="8"/>
    </row>
    <row r="451" ht="15.75" customHeight="1">
      <c r="G451" s="6"/>
      <c r="K451" s="8"/>
      <c r="O451" s="8"/>
      <c r="U451" s="8"/>
      <c r="V451" s="6"/>
      <c r="AE451" s="8"/>
    </row>
    <row r="452" ht="15.75" customHeight="1">
      <c r="G452" s="6"/>
      <c r="K452" s="8"/>
      <c r="O452" s="8"/>
      <c r="U452" s="8"/>
      <c r="V452" s="6"/>
      <c r="AE452" s="8"/>
    </row>
    <row r="453" ht="15.75" customHeight="1">
      <c r="G453" s="6"/>
      <c r="K453" s="8"/>
      <c r="O453" s="8"/>
      <c r="U453" s="8"/>
      <c r="V453" s="6"/>
      <c r="AE453" s="8"/>
    </row>
    <row r="454" ht="15.75" customHeight="1">
      <c r="G454" s="6"/>
      <c r="K454" s="8"/>
      <c r="O454" s="8"/>
      <c r="U454" s="8"/>
      <c r="V454" s="6"/>
      <c r="AE454" s="8"/>
    </row>
    <row r="455" ht="15.75" customHeight="1">
      <c r="G455" s="6"/>
      <c r="K455" s="8"/>
      <c r="O455" s="8"/>
      <c r="U455" s="8"/>
      <c r="V455" s="6"/>
      <c r="AE455" s="8"/>
    </row>
    <row r="456" ht="15.75" customHeight="1">
      <c r="G456" s="6"/>
      <c r="K456" s="8"/>
      <c r="O456" s="8"/>
      <c r="U456" s="8"/>
      <c r="V456" s="6"/>
      <c r="AE456" s="8"/>
    </row>
    <row r="457" ht="15.75" customHeight="1">
      <c r="G457" s="6"/>
      <c r="K457" s="8"/>
      <c r="O457" s="8"/>
      <c r="U457" s="8"/>
      <c r="V457" s="6"/>
      <c r="AE457" s="8"/>
    </row>
    <row r="458" ht="15.75" customHeight="1">
      <c r="G458" s="6"/>
      <c r="K458" s="8"/>
      <c r="O458" s="8"/>
      <c r="U458" s="8"/>
      <c r="V458" s="6"/>
      <c r="AE458" s="8"/>
    </row>
    <row r="459" ht="15.75" customHeight="1">
      <c r="G459" s="6"/>
      <c r="K459" s="8"/>
      <c r="O459" s="8"/>
      <c r="U459" s="8"/>
      <c r="V459" s="6"/>
      <c r="AE459" s="8"/>
    </row>
    <row r="460" ht="15.75" customHeight="1">
      <c r="G460" s="6"/>
      <c r="K460" s="8"/>
      <c r="O460" s="8"/>
      <c r="U460" s="8"/>
      <c r="V460" s="6"/>
      <c r="AE460" s="8"/>
    </row>
    <row r="461" ht="15.75" customHeight="1">
      <c r="G461" s="6"/>
      <c r="K461" s="8"/>
      <c r="O461" s="8"/>
      <c r="U461" s="8"/>
      <c r="V461" s="6"/>
      <c r="AE461" s="8"/>
    </row>
    <row r="462" ht="15.75" customHeight="1">
      <c r="G462" s="6"/>
      <c r="K462" s="8"/>
      <c r="O462" s="8"/>
      <c r="U462" s="8"/>
      <c r="V462" s="6"/>
      <c r="AE462" s="8"/>
    </row>
    <row r="463" ht="15.75" customHeight="1">
      <c r="G463" s="6"/>
      <c r="K463" s="8"/>
      <c r="O463" s="8"/>
      <c r="U463" s="8"/>
      <c r="V463" s="6"/>
      <c r="AE463" s="8"/>
    </row>
    <row r="464" ht="15.75" customHeight="1">
      <c r="G464" s="6"/>
      <c r="K464" s="8"/>
      <c r="O464" s="8"/>
      <c r="U464" s="8"/>
      <c r="V464" s="6"/>
      <c r="AE464" s="8"/>
    </row>
    <row r="465" ht="15.75" customHeight="1">
      <c r="G465" s="6"/>
      <c r="K465" s="8"/>
      <c r="O465" s="8"/>
      <c r="U465" s="8"/>
      <c r="V465" s="6"/>
      <c r="AE465" s="8"/>
    </row>
    <row r="466" ht="15.75" customHeight="1">
      <c r="G466" s="6"/>
      <c r="K466" s="8"/>
      <c r="O466" s="8"/>
      <c r="U466" s="8"/>
      <c r="V466" s="6"/>
      <c r="AE466" s="8"/>
    </row>
    <row r="467" ht="15.75" customHeight="1">
      <c r="G467" s="6"/>
      <c r="K467" s="8"/>
      <c r="O467" s="8"/>
      <c r="U467" s="8"/>
      <c r="V467" s="6"/>
      <c r="AE467" s="8"/>
    </row>
    <row r="468" ht="15.75" customHeight="1">
      <c r="G468" s="6"/>
      <c r="K468" s="8"/>
      <c r="O468" s="8"/>
      <c r="U468" s="8"/>
      <c r="V468" s="6"/>
      <c r="AE468" s="8"/>
    </row>
    <row r="469" ht="15.75" customHeight="1">
      <c r="G469" s="6"/>
      <c r="K469" s="8"/>
      <c r="O469" s="8"/>
      <c r="U469" s="8"/>
      <c r="V469" s="6"/>
      <c r="AE469" s="8"/>
    </row>
    <row r="470" ht="15.75" customHeight="1">
      <c r="G470" s="6"/>
      <c r="K470" s="8"/>
      <c r="O470" s="8"/>
      <c r="U470" s="8"/>
      <c r="V470" s="6"/>
      <c r="AE470" s="8"/>
    </row>
    <row r="471" ht="15.75" customHeight="1">
      <c r="G471" s="6"/>
      <c r="K471" s="8"/>
      <c r="O471" s="8"/>
      <c r="U471" s="8"/>
      <c r="V471" s="6"/>
      <c r="AE471" s="8"/>
    </row>
    <row r="472" ht="15.75" customHeight="1">
      <c r="G472" s="6"/>
      <c r="K472" s="8"/>
      <c r="O472" s="8"/>
      <c r="U472" s="8"/>
      <c r="V472" s="6"/>
      <c r="AE472" s="8"/>
    </row>
    <row r="473" ht="15.75" customHeight="1">
      <c r="G473" s="6"/>
      <c r="K473" s="8"/>
      <c r="O473" s="8"/>
      <c r="U473" s="8"/>
      <c r="V473" s="6"/>
      <c r="AE473" s="8"/>
    </row>
    <row r="474" ht="15.75" customHeight="1">
      <c r="G474" s="6"/>
      <c r="K474" s="8"/>
      <c r="O474" s="8"/>
      <c r="U474" s="8"/>
      <c r="V474" s="6"/>
      <c r="AE474" s="8"/>
    </row>
    <row r="475" ht="15.75" customHeight="1">
      <c r="G475" s="6"/>
      <c r="K475" s="8"/>
      <c r="O475" s="8"/>
      <c r="U475" s="8"/>
      <c r="V475" s="6"/>
      <c r="AE475" s="8"/>
    </row>
    <row r="476" ht="15.75" customHeight="1">
      <c r="G476" s="6"/>
      <c r="K476" s="8"/>
      <c r="O476" s="8"/>
      <c r="U476" s="8"/>
      <c r="V476" s="6"/>
      <c r="AE476" s="8"/>
    </row>
    <row r="477" ht="15.75" customHeight="1">
      <c r="G477" s="6"/>
      <c r="K477" s="8"/>
      <c r="O477" s="8"/>
      <c r="U477" s="8"/>
      <c r="V477" s="6"/>
      <c r="AE477" s="8"/>
    </row>
    <row r="478" ht="15.75" customHeight="1">
      <c r="G478" s="6"/>
      <c r="K478" s="8"/>
      <c r="O478" s="8"/>
      <c r="U478" s="8"/>
      <c r="V478" s="6"/>
      <c r="AE478" s="8"/>
    </row>
    <row r="479" ht="15.75" customHeight="1">
      <c r="G479" s="6"/>
      <c r="K479" s="8"/>
      <c r="O479" s="8"/>
      <c r="U479" s="8"/>
      <c r="V479" s="6"/>
      <c r="AE479" s="8"/>
    </row>
    <row r="480" ht="15.75" customHeight="1">
      <c r="G480" s="6"/>
      <c r="K480" s="8"/>
      <c r="O480" s="8"/>
      <c r="U480" s="8"/>
      <c r="V480" s="6"/>
      <c r="AE480" s="8"/>
    </row>
    <row r="481" ht="15.75" customHeight="1">
      <c r="G481" s="6"/>
      <c r="K481" s="8"/>
      <c r="O481" s="8"/>
      <c r="U481" s="8"/>
      <c r="V481" s="6"/>
      <c r="AE481" s="8"/>
    </row>
    <row r="482" ht="15.75" customHeight="1">
      <c r="G482" s="6"/>
      <c r="K482" s="8"/>
      <c r="O482" s="8"/>
      <c r="U482" s="8"/>
      <c r="V482" s="6"/>
      <c r="AE482" s="8"/>
    </row>
    <row r="483" ht="15.75" customHeight="1">
      <c r="G483" s="6"/>
      <c r="K483" s="8"/>
      <c r="O483" s="8"/>
      <c r="U483" s="8"/>
      <c r="V483" s="6"/>
      <c r="AE483" s="8"/>
    </row>
    <row r="484" ht="15.75" customHeight="1">
      <c r="G484" s="6"/>
      <c r="K484" s="8"/>
      <c r="O484" s="8"/>
      <c r="U484" s="8"/>
      <c r="V484" s="6"/>
      <c r="AE484" s="8"/>
    </row>
    <row r="485" ht="15.75" customHeight="1">
      <c r="G485" s="6"/>
      <c r="K485" s="8"/>
      <c r="O485" s="8"/>
      <c r="U485" s="8"/>
      <c r="V485" s="6"/>
      <c r="AE485" s="8"/>
    </row>
    <row r="486" ht="15.75" customHeight="1">
      <c r="G486" s="6"/>
      <c r="K486" s="8"/>
      <c r="O486" s="8"/>
      <c r="U486" s="8"/>
      <c r="V486" s="6"/>
      <c r="AE486" s="8"/>
    </row>
    <row r="487" ht="15.75" customHeight="1">
      <c r="G487" s="6"/>
      <c r="K487" s="8"/>
      <c r="O487" s="8"/>
      <c r="U487" s="8"/>
      <c r="V487" s="6"/>
      <c r="AE487" s="8"/>
    </row>
    <row r="488" ht="15.75" customHeight="1">
      <c r="G488" s="6"/>
      <c r="K488" s="8"/>
      <c r="O488" s="8"/>
      <c r="U488" s="8"/>
      <c r="V488" s="6"/>
      <c r="AE488" s="8"/>
    </row>
    <row r="489" ht="15.75" customHeight="1">
      <c r="G489" s="6"/>
      <c r="K489" s="8"/>
      <c r="O489" s="8"/>
      <c r="U489" s="8"/>
      <c r="V489" s="6"/>
      <c r="AE489" s="8"/>
    </row>
    <row r="490" ht="15.75" customHeight="1">
      <c r="G490" s="6"/>
      <c r="K490" s="8"/>
      <c r="O490" s="8"/>
      <c r="U490" s="8"/>
      <c r="V490" s="6"/>
      <c r="AE490" s="8"/>
    </row>
    <row r="491" ht="15.75" customHeight="1">
      <c r="G491" s="6"/>
      <c r="K491" s="8"/>
      <c r="O491" s="8"/>
      <c r="U491" s="8"/>
      <c r="V491" s="6"/>
      <c r="AE491" s="8"/>
    </row>
    <row r="492" ht="15.75" customHeight="1">
      <c r="G492" s="6"/>
      <c r="K492" s="8"/>
      <c r="O492" s="8"/>
      <c r="U492" s="8"/>
      <c r="V492" s="6"/>
      <c r="AE492" s="8"/>
    </row>
    <row r="493" ht="15.75" customHeight="1">
      <c r="G493" s="6"/>
      <c r="K493" s="8"/>
      <c r="O493" s="8"/>
      <c r="U493" s="8"/>
      <c r="V493" s="6"/>
      <c r="AE493" s="8"/>
    </row>
    <row r="494" ht="15.75" customHeight="1">
      <c r="G494" s="6"/>
      <c r="K494" s="8"/>
      <c r="O494" s="8"/>
      <c r="U494" s="8"/>
      <c r="V494" s="6"/>
      <c r="AE494" s="8"/>
    </row>
    <row r="495" ht="15.75" customHeight="1">
      <c r="G495" s="6"/>
      <c r="K495" s="8"/>
      <c r="O495" s="8"/>
      <c r="U495" s="8"/>
      <c r="V495" s="6"/>
      <c r="AE495" s="8"/>
    </row>
    <row r="496" ht="15.75" customHeight="1">
      <c r="G496" s="6"/>
      <c r="K496" s="8"/>
      <c r="O496" s="8"/>
      <c r="U496" s="8"/>
      <c r="V496" s="6"/>
      <c r="AE496" s="8"/>
    </row>
    <row r="497" ht="15.75" customHeight="1">
      <c r="G497" s="6"/>
      <c r="K497" s="8"/>
      <c r="O497" s="8"/>
      <c r="U497" s="8"/>
      <c r="V497" s="6"/>
      <c r="AE497" s="8"/>
    </row>
    <row r="498" ht="15.75" customHeight="1">
      <c r="G498" s="6"/>
      <c r="K498" s="8"/>
      <c r="O498" s="8"/>
      <c r="U498" s="8"/>
      <c r="V498" s="6"/>
      <c r="AE498" s="8"/>
    </row>
    <row r="499" ht="15.75" customHeight="1">
      <c r="G499" s="6"/>
      <c r="K499" s="8"/>
      <c r="O499" s="8"/>
      <c r="U499" s="8"/>
      <c r="V499" s="6"/>
      <c r="AE499" s="8"/>
    </row>
    <row r="500" ht="15.75" customHeight="1">
      <c r="G500" s="6"/>
      <c r="K500" s="8"/>
      <c r="O500" s="8"/>
      <c r="U500" s="8"/>
      <c r="V500" s="6"/>
      <c r="AE500" s="8"/>
    </row>
    <row r="501" ht="15.75" customHeight="1">
      <c r="G501" s="6"/>
      <c r="K501" s="8"/>
      <c r="O501" s="8"/>
      <c r="U501" s="8"/>
      <c r="V501" s="6"/>
      <c r="AE501" s="8"/>
    </row>
    <row r="502" ht="15.75" customHeight="1">
      <c r="G502" s="6"/>
      <c r="K502" s="8"/>
      <c r="O502" s="8"/>
      <c r="U502" s="8"/>
      <c r="V502" s="6"/>
      <c r="AE502" s="8"/>
    </row>
    <row r="503" ht="15.75" customHeight="1">
      <c r="G503" s="6"/>
      <c r="K503" s="8"/>
      <c r="O503" s="8"/>
      <c r="U503" s="8"/>
      <c r="V503" s="6"/>
      <c r="AE503" s="8"/>
    </row>
    <row r="504" ht="15.75" customHeight="1">
      <c r="G504" s="6"/>
      <c r="K504" s="8"/>
      <c r="O504" s="8"/>
      <c r="U504" s="8"/>
      <c r="V504" s="6"/>
      <c r="AE504" s="8"/>
    </row>
    <row r="505" ht="15.75" customHeight="1">
      <c r="G505" s="6"/>
      <c r="K505" s="8"/>
      <c r="O505" s="8"/>
      <c r="U505" s="8"/>
      <c r="V505" s="6"/>
      <c r="AE505" s="8"/>
    </row>
    <row r="506" ht="15.75" customHeight="1">
      <c r="G506" s="6"/>
      <c r="K506" s="8"/>
      <c r="O506" s="8"/>
      <c r="U506" s="8"/>
      <c r="V506" s="6"/>
      <c r="AE506" s="8"/>
    </row>
    <row r="507" ht="15.75" customHeight="1">
      <c r="G507" s="6"/>
      <c r="K507" s="8"/>
      <c r="O507" s="8"/>
      <c r="U507" s="8"/>
      <c r="V507" s="6"/>
      <c r="AE507" s="8"/>
    </row>
    <row r="508" ht="15.75" customHeight="1">
      <c r="G508" s="6"/>
      <c r="K508" s="8"/>
      <c r="O508" s="8"/>
      <c r="U508" s="8"/>
      <c r="V508" s="6"/>
      <c r="AE508" s="8"/>
    </row>
    <row r="509" ht="15.75" customHeight="1">
      <c r="G509" s="6"/>
      <c r="K509" s="8"/>
      <c r="O509" s="8"/>
      <c r="U509" s="8"/>
      <c r="V509" s="6"/>
      <c r="AE509" s="8"/>
    </row>
    <row r="510" ht="15.75" customHeight="1">
      <c r="G510" s="6"/>
      <c r="K510" s="8"/>
      <c r="O510" s="8"/>
      <c r="U510" s="8"/>
      <c r="V510" s="6"/>
      <c r="AE510" s="8"/>
    </row>
    <row r="511" ht="15.75" customHeight="1">
      <c r="G511" s="6"/>
      <c r="K511" s="8"/>
      <c r="O511" s="8"/>
      <c r="U511" s="8"/>
      <c r="V511" s="6"/>
      <c r="AE511" s="8"/>
    </row>
    <row r="512" ht="15.75" customHeight="1">
      <c r="G512" s="6"/>
      <c r="K512" s="8"/>
      <c r="O512" s="8"/>
      <c r="U512" s="8"/>
      <c r="V512" s="6"/>
      <c r="AE512" s="8"/>
    </row>
    <row r="513" ht="15.75" customHeight="1">
      <c r="G513" s="6"/>
      <c r="K513" s="8"/>
      <c r="O513" s="8"/>
      <c r="U513" s="8"/>
      <c r="V513" s="6"/>
      <c r="AE513" s="8"/>
    </row>
    <row r="514" ht="15.75" customHeight="1">
      <c r="G514" s="6"/>
      <c r="K514" s="8"/>
      <c r="O514" s="8"/>
      <c r="U514" s="8"/>
      <c r="V514" s="6"/>
      <c r="AE514" s="8"/>
    </row>
    <row r="515" ht="15.75" customHeight="1">
      <c r="G515" s="6"/>
      <c r="K515" s="8"/>
      <c r="O515" s="8"/>
      <c r="U515" s="8"/>
      <c r="V515" s="6"/>
      <c r="AE515" s="8"/>
    </row>
    <row r="516" ht="15.75" customHeight="1">
      <c r="G516" s="6"/>
      <c r="K516" s="8"/>
      <c r="O516" s="8"/>
      <c r="U516" s="8"/>
      <c r="V516" s="6"/>
      <c r="AE516" s="8"/>
    </row>
    <row r="517" ht="15.75" customHeight="1">
      <c r="G517" s="6"/>
      <c r="K517" s="8"/>
      <c r="O517" s="8"/>
      <c r="U517" s="8"/>
      <c r="V517" s="6"/>
      <c r="AE517" s="8"/>
    </row>
    <row r="518" ht="15.75" customHeight="1">
      <c r="G518" s="6"/>
      <c r="K518" s="8"/>
      <c r="O518" s="8"/>
      <c r="U518" s="8"/>
      <c r="V518" s="6"/>
      <c r="AE518" s="8"/>
    </row>
    <row r="519" ht="15.75" customHeight="1">
      <c r="G519" s="6"/>
      <c r="K519" s="8"/>
      <c r="O519" s="8"/>
      <c r="U519" s="8"/>
      <c r="V519" s="6"/>
      <c r="AE519" s="8"/>
    </row>
    <row r="520" ht="15.75" customHeight="1">
      <c r="G520" s="6"/>
      <c r="K520" s="8"/>
      <c r="O520" s="8"/>
      <c r="U520" s="8"/>
      <c r="V520" s="6"/>
      <c r="AE520" s="8"/>
    </row>
    <row r="521" ht="15.75" customHeight="1">
      <c r="G521" s="6"/>
      <c r="K521" s="8"/>
      <c r="O521" s="8"/>
      <c r="U521" s="8"/>
      <c r="V521" s="6"/>
      <c r="AE521" s="8"/>
    </row>
    <row r="522" ht="15.75" customHeight="1">
      <c r="G522" s="6"/>
      <c r="K522" s="8"/>
      <c r="O522" s="8"/>
      <c r="U522" s="8"/>
      <c r="V522" s="6"/>
      <c r="AE522" s="8"/>
    </row>
    <row r="523" ht="15.75" customHeight="1">
      <c r="G523" s="6"/>
      <c r="K523" s="8"/>
      <c r="O523" s="8"/>
      <c r="U523" s="8"/>
      <c r="V523" s="6"/>
      <c r="AE523" s="8"/>
    </row>
    <row r="524" ht="15.75" customHeight="1">
      <c r="G524" s="6"/>
      <c r="K524" s="8"/>
      <c r="O524" s="8"/>
      <c r="U524" s="8"/>
      <c r="V524" s="6"/>
      <c r="AE524" s="8"/>
    </row>
    <row r="525" ht="15.75" customHeight="1">
      <c r="G525" s="6"/>
      <c r="K525" s="8"/>
      <c r="O525" s="8"/>
      <c r="U525" s="8"/>
      <c r="V525" s="6"/>
      <c r="AE525" s="8"/>
    </row>
    <row r="526" ht="15.75" customHeight="1">
      <c r="G526" s="6"/>
      <c r="K526" s="8"/>
      <c r="O526" s="8"/>
      <c r="U526" s="8"/>
      <c r="V526" s="6"/>
      <c r="AE526" s="8"/>
    </row>
    <row r="527" ht="15.75" customHeight="1">
      <c r="G527" s="6"/>
      <c r="K527" s="8"/>
      <c r="O527" s="8"/>
      <c r="U527" s="8"/>
      <c r="V527" s="6"/>
      <c r="AE527" s="8"/>
    </row>
    <row r="528" ht="15.75" customHeight="1">
      <c r="G528" s="6"/>
      <c r="K528" s="8"/>
      <c r="O528" s="8"/>
      <c r="U528" s="8"/>
      <c r="V528" s="6"/>
      <c r="AE528" s="8"/>
    </row>
    <row r="529" ht="15.75" customHeight="1">
      <c r="G529" s="6"/>
      <c r="K529" s="8"/>
      <c r="O529" s="8"/>
      <c r="U529" s="8"/>
      <c r="V529" s="6"/>
      <c r="AE529" s="8"/>
    </row>
    <row r="530" ht="15.75" customHeight="1">
      <c r="G530" s="6"/>
      <c r="K530" s="8"/>
      <c r="O530" s="8"/>
      <c r="U530" s="8"/>
      <c r="V530" s="6"/>
      <c r="AE530" s="8"/>
    </row>
    <row r="531" ht="15.75" customHeight="1">
      <c r="G531" s="6"/>
      <c r="K531" s="8"/>
      <c r="O531" s="8"/>
      <c r="U531" s="8"/>
      <c r="V531" s="6"/>
      <c r="AE531" s="8"/>
    </row>
    <row r="532" ht="15.75" customHeight="1">
      <c r="G532" s="6"/>
      <c r="K532" s="8"/>
      <c r="O532" s="8"/>
      <c r="U532" s="8"/>
      <c r="V532" s="6"/>
      <c r="AE532" s="8"/>
    </row>
    <row r="533" ht="15.75" customHeight="1">
      <c r="G533" s="6"/>
      <c r="K533" s="8"/>
      <c r="O533" s="8"/>
      <c r="U533" s="8"/>
      <c r="V533" s="6"/>
      <c r="AE533" s="8"/>
    </row>
    <row r="534" ht="15.75" customHeight="1">
      <c r="G534" s="6"/>
      <c r="K534" s="8"/>
      <c r="O534" s="8"/>
      <c r="U534" s="8"/>
      <c r="V534" s="6"/>
      <c r="AE534" s="8"/>
    </row>
    <row r="535" ht="15.75" customHeight="1">
      <c r="G535" s="6"/>
      <c r="K535" s="8"/>
      <c r="O535" s="8"/>
      <c r="U535" s="8"/>
      <c r="V535" s="6"/>
      <c r="AE535" s="8"/>
    </row>
    <row r="536" ht="15.75" customHeight="1">
      <c r="G536" s="6"/>
      <c r="K536" s="8"/>
      <c r="O536" s="8"/>
      <c r="U536" s="8"/>
      <c r="V536" s="6"/>
      <c r="AE536" s="8"/>
    </row>
    <row r="537" ht="15.75" customHeight="1">
      <c r="G537" s="6"/>
      <c r="K537" s="8"/>
      <c r="O537" s="8"/>
      <c r="U537" s="8"/>
      <c r="V537" s="6"/>
      <c r="AE537" s="8"/>
    </row>
    <row r="538" ht="15.75" customHeight="1">
      <c r="G538" s="6"/>
      <c r="K538" s="8"/>
      <c r="O538" s="8"/>
      <c r="U538" s="8"/>
      <c r="V538" s="6"/>
      <c r="AE538" s="8"/>
    </row>
    <row r="539" ht="15.75" customHeight="1">
      <c r="G539" s="6"/>
      <c r="K539" s="8"/>
      <c r="O539" s="8"/>
      <c r="U539" s="8"/>
      <c r="V539" s="6"/>
      <c r="AE539" s="8"/>
    </row>
    <row r="540" ht="15.75" customHeight="1">
      <c r="G540" s="6"/>
      <c r="K540" s="8"/>
      <c r="O540" s="8"/>
      <c r="U540" s="8"/>
      <c r="V540" s="6"/>
      <c r="AE540" s="8"/>
    </row>
    <row r="541" ht="15.75" customHeight="1">
      <c r="G541" s="6"/>
      <c r="K541" s="8"/>
      <c r="O541" s="8"/>
      <c r="U541" s="8"/>
      <c r="V541" s="6"/>
      <c r="AE541" s="8"/>
    </row>
    <row r="542" ht="15.75" customHeight="1">
      <c r="G542" s="6"/>
      <c r="K542" s="8"/>
      <c r="O542" s="8"/>
      <c r="U542" s="8"/>
      <c r="V542" s="6"/>
      <c r="AE542" s="8"/>
    </row>
    <row r="543" ht="15.75" customHeight="1">
      <c r="G543" s="6"/>
      <c r="K543" s="8"/>
      <c r="O543" s="8"/>
      <c r="U543" s="8"/>
      <c r="V543" s="6"/>
      <c r="AE543" s="8"/>
    </row>
    <row r="544" ht="15.75" customHeight="1">
      <c r="G544" s="6"/>
      <c r="K544" s="8"/>
      <c r="O544" s="8"/>
      <c r="U544" s="8"/>
      <c r="V544" s="6"/>
      <c r="AE544" s="8"/>
    </row>
    <row r="545" ht="15.75" customHeight="1">
      <c r="G545" s="6"/>
      <c r="K545" s="8"/>
      <c r="O545" s="8"/>
      <c r="U545" s="8"/>
      <c r="V545" s="6"/>
      <c r="AE545" s="8"/>
    </row>
    <row r="546" ht="15.75" customHeight="1">
      <c r="G546" s="6"/>
      <c r="K546" s="8"/>
      <c r="O546" s="8"/>
      <c r="U546" s="8"/>
      <c r="V546" s="6"/>
      <c r="AE546" s="8"/>
    </row>
    <row r="547" ht="15.75" customHeight="1">
      <c r="G547" s="6"/>
      <c r="K547" s="8"/>
      <c r="O547" s="8"/>
      <c r="U547" s="8"/>
      <c r="V547" s="6"/>
      <c r="AE547" s="8"/>
    </row>
    <row r="548" ht="15.75" customHeight="1">
      <c r="G548" s="6"/>
      <c r="K548" s="8"/>
      <c r="O548" s="8"/>
      <c r="U548" s="8"/>
      <c r="V548" s="6"/>
      <c r="AE548" s="8"/>
    </row>
    <row r="549" ht="15.75" customHeight="1">
      <c r="G549" s="6"/>
      <c r="K549" s="8"/>
      <c r="O549" s="8"/>
      <c r="U549" s="8"/>
      <c r="V549" s="6"/>
      <c r="AE549" s="8"/>
    </row>
    <row r="550" ht="15.75" customHeight="1">
      <c r="G550" s="6"/>
      <c r="K550" s="8"/>
      <c r="O550" s="8"/>
      <c r="U550" s="8"/>
      <c r="V550" s="6"/>
      <c r="AE550" s="8"/>
    </row>
    <row r="551" ht="15.75" customHeight="1">
      <c r="G551" s="6"/>
      <c r="K551" s="8"/>
      <c r="O551" s="8"/>
      <c r="U551" s="8"/>
      <c r="V551" s="6"/>
      <c r="AE551" s="8"/>
    </row>
    <row r="552" ht="15.75" customHeight="1">
      <c r="G552" s="6"/>
      <c r="K552" s="8"/>
      <c r="O552" s="8"/>
      <c r="U552" s="8"/>
      <c r="V552" s="6"/>
      <c r="AE552" s="8"/>
    </row>
    <row r="553" ht="15.75" customHeight="1">
      <c r="G553" s="6"/>
      <c r="K553" s="8"/>
      <c r="O553" s="8"/>
      <c r="U553" s="8"/>
      <c r="V553" s="6"/>
      <c r="AE553" s="8"/>
    </row>
    <row r="554" ht="15.75" customHeight="1">
      <c r="G554" s="6"/>
      <c r="K554" s="8"/>
      <c r="O554" s="8"/>
      <c r="U554" s="8"/>
      <c r="V554" s="6"/>
      <c r="AE554" s="8"/>
    </row>
    <row r="555" ht="15.75" customHeight="1">
      <c r="G555" s="6"/>
      <c r="K555" s="8"/>
      <c r="O555" s="8"/>
      <c r="U555" s="8"/>
      <c r="V555" s="6"/>
      <c r="AE555" s="8"/>
    </row>
    <row r="556" ht="15.75" customHeight="1">
      <c r="G556" s="6"/>
      <c r="K556" s="8"/>
      <c r="O556" s="8"/>
      <c r="U556" s="8"/>
      <c r="V556" s="6"/>
      <c r="AE556" s="8"/>
    </row>
    <row r="557" ht="15.75" customHeight="1">
      <c r="G557" s="6"/>
      <c r="K557" s="8"/>
      <c r="O557" s="8"/>
      <c r="U557" s="8"/>
      <c r="V557" s="6"/>
      <c r="AE557" s="8"/>
    </row>
    <row r="558" ht="15.75" customHeight="1">
      <c r="G558" s="6"/>
      <c r="K558" s="8"/>
      <c r="O558" s="8"/>
      <c r="U558" s="8"/>
      <c r="V558" s="6"/>
      <c r="AE558" s="8"/>
    </row>
    <row r="559" ht="15.75" customHeight="1">
      <c r="G559" s="6"/>
      <c r="K559" s="8"/>
      <c r="O559" s="8"/>
      <c r="U559" s="8"/>
      <c r="V559" s="6"/>
      <c r="AE559" s="8"/>
    </row>
    <row r="560" ht="15.75" customHeight="1">
      <c r="G560" s="6"/>
      <c r="K560" s="8"/>
      <c r="O560" s="8"/>
      <c r="U560" s="8"/>
      <c r="V560" s="6"/>
      <c r="AE560" s="8"/>
    </row>
    <row r="561" ht="15.75" customHeight="1">
      <c r="G561" s="6"/>
      <c r="K561" s="8"/>
      <c r="O561" s="8"/>
      <c r="U561" s="8"/>
      <c r="V561" s="6"/>
      <c r="AE561" s="8"/>
    </row>
    <row r="562" ht="15.75" customHeight="1">
      <c r="G562" s="6"/>
      <c r="K562" s="8"/>
      <c r="O562" s="8"/>
      <c r="U562" s="8"/>
      <c r="V562" s="6"/>
      <c r="AE562" s="8"/>
    </row>
    <row r="563" ht="15.75" customHeight="1">
      <c r="G563" s="6"/>
      <c r="K563" s="8"/>
      <c r="O563" s="8"/>
      <c r="U563" s="8"/>
      <c r="V563" s="6"/>
      <c r="AE563" s="8"/>
    </row>
    <row r="564" ht="15.75" customHeight="1">
      <c r="G564" s="6"/>
      <c r="K564" s="8"/>
      <c r="O564" s="8"/>
      <c r="U564" s="8"/>
      <c r="V564" s="6"/>
      <c r="AE564" s="8"/>
    </row>
    <row r="565" ht="15.75" customHeight="1">
      <c r="G565" s="6"/>
      <c r="K565" s="8"/>
      <c r="O565" s="8"/>
      <c r="U565" s="8"/>
      <c r="V565" s="6"/>
      <c r="AE565" s="8"/>
    </row>
    <row r="566" ht="15.75" customHeight="1">
      <c r="G566" s="6"/>
      <c r="K566" s="8"/>
      <c r="O566" s="8"/>
      <c r="U566" s="8"/>
      <c r="V566" s="6"/>
      <c r="AE566" s="8"/>
    </row>
    <row r="567" ht="15.75" customHeight="1">
      <c r="G567" s="6"/>
      <c r="K567" s="8"/>
      <c r="O567" s="8"/>
      <c r="U567" s="8"/>
      <c r="V567" s="6"/>
      <c r="AE567" s="8"/>
    </row>
    <row r="568" ht="15.75" customHeight="1">
      <c r="G568" s="6"/>
      <c r="K568" s="8"/>
      <c r="O568" s="8"/>
      <c r="U568" s="8"/>
      <c r="V568" s="6"/>
      <c r="AE568" s="8"/>
    </row>
    <row r="569" ht="15.75" customHeight="1">
      <c r="G569" s="6"/>
      <c r="K569" s="8"/>
      <c r="O569" s="8"/>
      <c r="U569" s="8"/>
      <c r="V569" s="6"/>
      <c r="AE569" s="8"/>
    </row>
    <row r="570" ht="15.75" customHeight="1">
      <c r="G570" s="6"/>
      <c r="K570" s="8"/>
      <c r="O570" s="8"/>
      <c r="U570" s="8"/>
      <c r="V570" s="6"/>
      <c r="AE570" s="8"/>
    </row>
    <row r="571" ht="15.75" customHeight="1">
      <c r="G571" s="6"/>
      <c r="K571" s="8"/>
      <c r="O571" s="8"/>
      <c r="U571" s="8"/>
      <c r="V571" s="6"/>
      <c r="AE571" s="8"/>
    </row>
    <row r="572" ht="15.75" customHeight="1">
      <c r="G572" s="6"/>
      <c r="K572" s="8"/>
      <c r="O572" s="8"/>
      <c r="U572" s="8"/>
      <c r="V572" s="6"/>
      <c r="AE572" s="8"/>
    </row>
    <row r="573" ht="15.75" customHeight="1">
      <c r="G573" s="6"/>
      <c r="K573" s="8"/>
      <c r="O573" s="8"/>
      <c r="U573" s="8"/>
      <c r="V573" s="6"/>
      <c r="AE573" s="8"/>
    </row>
    <row r="574" ht="15.75" customHeight="1">
      <c r="G574" s="6"/>
      <c r="K574" s="8"/>
      <c r="O574" s="8"/>
      <c r="U574" s="8"/>
      <c r="V574" s="6"/>
      <c r="AE574" s="8"/>
    </row>
    <row r="575" ht="15.75" customHeight="1">
      <c r="G575" s="6"/>
      <c r="K575" s="8"/>
      <c r="O575" s="8"/>
      <c r="U575" s="8"/>
      <c r="V575" s="6"/>
      <c r="AE575" s="8"/>
    </row>
    <row r="576" ht="15.75" customHeight="1">
      <c r="G576" s="6"/>
      <c r="K576" s="8"/>
      <c r="O576" s="8"/>
      <c r="U576" s="8"/>
      <c r="V576" s="6"/>
      <c r="AE576" s="8"/>
    </row>
    <row r="577" ht="15.75" customHeight="1">
      <c r="G577" s="6"/>
      <c r="K577" s="8"/>
      <c r="O577" s="8"/>
      <c r="U577" s="8"/>
      <c r="V577" s="6"/>
      <c r="AE577" s="8"/>
    </row>
    <row r="578" ht="15.75" customHeight="1">
      <c r="G578" s="6"/>
      <c r="K578" s="8"/>
      <c r="O578" s="8"/>
      <c r="U578" s="8"/>
      <c r="V578" s="6"/>
      <c r="AE578" s="8"/>
    </row>
    <row r="579" ht="15.75" customHeight="1">
      <c r="G579" s="6"/>
      <c r="K579" s="8"/>
      <c r="O579" s="8"/>
      <c r="U579" s="8"/>
      <c r="V579" s="6"/>
      <c r="AE579" s="8"/>
    </row>
    <row r="580" ht="15.75" customHeight="1">
      <c r="G580" s="6"/>
      <c r="K580" s="8"/>
      <c r="O580" s="8"/>
      <c r="U580" s="8"/>
      <c r="V580" s="6"/>
      <c r="AE580" s="8"/>
    </row>
    <row r="581" ht="15.75" customHeight="1">
      <c r="G581" s="6"/>
      <c r="K581" s="8"/>
      <c r="O581" s="8"/>
      <c r="U581" s="8"/>
      <c r="V581" s="6"/>
      <c r="AE581" s="8"/>
    </row>
    <row r="582" ht="15.75" customHeight="1">
      <c r="G582" s="6"/>
      <c r="K582" s="8"/>
      <c r="O582" s="8"/>
      <c r="U582" s="8"/>
      <c r="V582" s="6"/>
      <c r="AE582" s="8"/>
    </row>
    <row r="583" ht="15.75" customHeight="1">
      <c r="G583" s="6"/>
      <c r="K583" s="8"/>
      <c r="O583" s="8"/>
      <c r="U583" s="8"/>
      <c r="V583" s="6"/>
      <c r="AE583" s="8"/>
    </row>
    <row r="584" ht="15.75" customHeight="1">
      <c r="G584" s="6"/>
      <c r="K584" s="8"/>
      <c r="O584" s="8"/>
      <c r="U584" s="8"/>
      <c r="V584" s="6"/>
      <c r="AE584" s="8"/>
    </row>
    <row r="585" ht="15.75" customHeight="1">
      <c r="G585" s="6"/>
      <c r="K585" s="8"/>
      <c r="O585" s="8"/>
      <c r="U585" s="8"/>
      <c r="V585" s="6"/>
      <c r="AE585" s="8"/>
    </row>
    <row r="586" ht="15.75" customHeight="1">
      <c r="G586" s="6"/>
      <c r="K586" s="8"/>
      <c r="O586" s="8"/>
      <c r="U586" s="8"/>
      <c r="V586" s="6"/>
      <c r="AE586" s="8"/>
    </row>
    <row r="587" ht="15.75" customHeight="1">
      <c r="G587" s="6"/>
      <c r="K587" s="8"/>
      <c r="O587" s="8"/>
      <c r="U587" s="8"/>
      <c r="V587" s="6"/>
      <c r="AE587" s="8"/>
    </row>
    <row r="588" ht="15.75" customHeight="1">
      <c r="G588" s="6"/>
      <c r="K588" s="8"/>
      <c r="O588" s="8"/>
      <c r="U588" s="8"/>
      <c r="V588" s="6"/>
      <c r="AE588" s="8"/>
    </row>
    <row r="589" ht="15.75" customHeight="1">
      <c r="G589" s="6"/>
      <c r="K589" s="8"/>
      <c r="O589" s="8"/>
      <c r="U589" s="8"/>
      <c r="V589" s="6"/>
      <c r="AE589" s="8"/>
    </row>
    <row r="590" ht="15.75" customHeight="1">
      <c r="G590" s="6"/>
      <c r="K590" s="8"/>
      <c r="O590" s="8"/>
      <c r="U590" s="8"/>
      <c r="V590" s="6"/>
      <c r="AE590" s="8"/>
    </row>
    <row r="591" ht="15.75" customHeight="1">
      <c r="G591" s="6"/>
      <c r="K591" s="8"/>
      <c r="O591" s="8"/>
      <c r="U591" s="8"/>
      <c r="V591" s="6"/>
      <c r="AE591" s="8"/>
    </row>
    <row r="592" ht="15.75" customHeight="1">
      <c r="G592" s="6"/>
      <c r="K592" s="8"/>
      <c r="O592" s="8"/>
      <c r="U592" s="8"/>
      <c r="V592" s="6"/>
      <c r="AE592" s="8"/>
    </row>
    <row r="593" ht="15.75" customHeight="1">
      <c r="G593" s="6"/>
      <c r="K593" s="8"/>
      <c r="O593" s="8"/>
      <c r="U593" s="8"/>
      <c r="V593" s="6"/>
      <c r="AE593" s="8"/>
    </row>
    <row r="594" ht="15.75" customHeight="1">
      <c r="G594" s="6"/>
      <c r="K594" s="8"/>
      <c r="O594" s="8"/>
      <c r="U594" s="8"/>
      <c r="V594" s="6"/>
      <c r="AE594" s="8"/>
    </row>
    <row r="595" ht="15.75" customHeight="1">
      <c r="G595" s="6"/>
      <c r="K595" s="8"/>
      <c r="O595" s="8"/>
      <c r="U595" s="8"/>
      <c r="V595" s="6"/>
      <c r="AE595" s="8"/>
    </row>
    <row r="596" ht="15.75" customHeight="1">
      <c r="G596" s="6"/>
      <c r="K596" s="8"/>
      <c r="O596" s="8"/>
      <c r="U596" s="8"/>
      <c r="V596" s="6"/>
      <c r="AE596" s="8"/>
    </row>
    <row r="597" ht="15.75" customHeight="1">
      <c r="G597" s="6"/>
      <c r="K597" s="8"/>
      <c r="O597" s="8"/>
      <c r="U597" s="8"/>
      <c r="V597" s="6"/>
      <c r="AE597" s="8"/>
    </row>
    <row r="598" ht="15.75" customHeight="1">
      <c r="G598" s="6"/>
      <c r="K598" s="8"/>
      <c r="O598" s="8"/>
      <c r="U598" s="8"/>
      <c r="V598" s="6"/>
      <c r="AE598" s="8"/>
    </row>
    <row r="599" ht="15.75" customHeight="1">
      <c r="G599" s="6"/>
      <c r="K599" s="8"/>
      <c r="O599" s="8"/>
      <c r="U599" s="8"/>
      <c r="V599" s="6"/>
      <c r="AE599" s="8"/>
    </row>
    <row r="600" ht="15.75" customHeight="1">
      <c r="G600" s="6"/>
      <c r="K600" s="8"/>
      <c r="O600" s="8"/>
      <c r="U600" s="8"/>
      <c r="V600" s="6"/>
      <c r="AE600" s="8"/>
    </row>
    <row r="601" ht="15.75" customHeight="1">
      <c r="G601" s="6"/>
      <c r="K601" s="8"/>
      <c r="O601" s="8"/>
      <c r="U601" s="8"/>
      <c r="V601" s="6"/>
      <c r="AE601" s="8"/>
    </row>
    <row r="602" ht="15.75" customHeight="1">
      <c r="G602" s="6"/>
      <c r="K602" s="8"/>
      <c r="O602" s="8"/>
      <c r="U602" s="8"/>
      <c r="V602" s="6"/>
      <c r="AE602" s="8"/>
    </row>
    <row r="603" ht="15.75" customHeight="1">
      <c r="G603" s="6"/>
      <c r="K603" s="8"/>
      <c r="O603" s="8"/>
      <c r="U603" s="8"/>
      <c r="V603" s="6"/>
      <c r="AE603" s="8"/>
    </row>
    <row r="604" ht="15.75" customHeight="1">
      <c r="G604" s="6"/>
      <c r="K604" s="8"/>
      <c r="O604" s="8"/>
      <c r="U604" s="8"/>
      <c r="V604" s="6"/>
      <c r="AE604" s="8"/>
    </row>
    <row r="605" ht="15.75" customHeight="1">
      <c r="G605" s="6"/>
      <c r="K605" s="8"/>
      <c r="O605" s="8"/>
      <c r="U605" s="8"/>
      <c r="V605" s="6"/>
      <c r="AE605" s="8"/>
    </row>
    <row r="606" ht="15.75" customHeight="1">
      <c r="G606" s="6"/>
      <c r="K606" s="8"/>
      <c r="O606" s="8"/>
      <c r="U606" s="8"/>
      <c r="V606" s="6"/>
      <c r="AE606" s="8"/>
    </row>
    <row r="607" ht="15.75" customHeight="1">
      <c r="G607" s="6"/>
      <c r="K607" s="8"/>
      <c r="O607" s="8"/>
      <c r="U607" s="8"/>
      <c r="V607" s="6"/>
      <c r="AE607" s="8"/>
    </row>
    <row r="608" ht="15.75" customHeight="1">
      <c r="G608" s="6"/>
      <c r="K608" s="8"/>
      <c r="O608" s="8"/>
      <c r="U608" s="8"/>
      <c r="V608" s="6"/>
      <c r="AE608" s="8"/>
    </row>
    <row r="609" ht="15.75" customHeight="1">
      <c r="G609" s="6"/>
      <c r="K609" s="8"/>
      <c r="O609" s="8"/>
      <c r="U609" s="8"/>
      <c r="V609" s="6"/>
      <c r="AE609" s="8"/>
    </row>
    <row r="610" ht="15.75" customHeight="1">
      <c r="G610" s="6"/>
      <c r="K610" s="8"/>
      <c r="O610" s="8"/>
      <c r="U610" s="8"/>
      <c r="V610" s="6"/>
      <c r="AE610" s="8"/>
    </row>
    <row r="611" ht="15.75" customHeight="1">
      <c r="G611" s="6"/>
      <c r="K611" s="8"/>
      <c r="O611" s="8"/>
      <c r="U611" s="8"/>
      <c r="V611" s="6"/>
      <c r="AE611" s="8"/>
    </row>
    <row r="612" ht="15.75" customHeight="1">
      <c r="G612" s="6"/>
      <c r="K612" s="8"/>
      <c r="O612" s="8"/>
      <c r="U612" s="8"/>
      <c r="V612" s="6"/>
      <c r="AE612" s="8"/>
    </row>
    <row r="613" ht="15.75" customHeight="1">
      <c r="G613" s="6"/>
      <c r="K613" s="8"/>
      <c r="O613" s="8"/>
      <c r="U613" s="8"/>
      <c r="V613" s="6"/>
      <c r="AE613" s="8"/>
    </row>
    <row r="614" ht="15.75" customHeight="1">
      <c r="G614" s="6"/>
      <c r="K614" s="8"/>
      <c r="O614" s="8"/>
      <c r="U614" s="8"/>
      <c r="V614" s="6"/>
      <c r="AE614" s="8"/>
    </row>
    <row r="615" ht="15.75" customHeight="1">
      <c r="G615" s="6"/>
      <c r="K615" s="8"/>
      <c r="O615" s="8"/>
      <c r="U615" s="8"/>
      <c r="V615" s="6"/>
      <c r="AE615" s="8"/>
    </row>
    <row r="616" ht="15.75" customHeight="1">
      <c r="G616" s="6"/>
      <c r="K616" s="8"/>
      <c r="O616" s="8"/>
      <c r="U616" s="8"/>
      <c r="V616" s="6"/>
      <c r="AE616" s="8"/>
    </row>
    <row r="617" ht="15.75" customHeight="1">
      <c r="G617" s="6"/>
      <c r="K617" s="8"/>
      <c r="O617" s="8"/>
      <c r="U617" s="8"/>
      <c r="V617" s="6"/>
      <c r="AE617" s="8"/>
    </row>
    <row r="618" ht="15.75" customHeight="1">
      <c r="G618" s="6"/>
      <c r="K618" s="8"/>
      <c r="O618" s="8"/>
      <c r="U618" s="8"/>
      <c r="V618" s="6"/>
      <c r="AE618" s="8"/>
    </row>
    <row r="619" ht="15.75" customHeight="1">
      <c r="G619" s="6"/>
      <c r="K619" s="8"/>
      <c r="O619" s="8"/>
      <c r="U619" s="8"/>
      <c r="V619" s="6"/>
      <c r="AE619" s="8"/>
    </row>
    <row r="620" ht="15.75" customHeight="1">
      <c r="G620" s="6"/>
      <c r="K620" s="8"/>
      <c r="O620" s="8"/>
      <c r="U620" s="8"/>
      <c r="V620" s="6"/>
      <c r="AE620" s="8"/>
    </row>
    <row r="621" ht="15.75" customHeight="1">
      <c r="G621" s="6"/>
      <c r="K621" s="8"/>
      <c r="O621" s="8"/>
      <c r="U621" s="8"/>
      <c r="V621" s="6"/>
      <c r="AE621" s="8"/>
    </row>
    <row r="622" ht="15.75" customHeight="1">
      <c r="G622" s="6"/>
      <c r="K622" s="8"/>
      <c r="O622" s="8"/>
      <c r="U622" s="8"/>
      <c r="V622" s="6"/>
      <c r="AE622" s="8"/>
    </row>
    <row r="623" ht="15.75" customHeight="1">
      <c r="G623" s="6"/>
      <c r="K623" s="8"/>
      <c r="O623" s="8"/>
      <c r="U623" s="8"/>
      <c r="V623" s="6"/>
      <c r="AE623" s="8"/>
    </row>
    <row r="624" ht="15.75" customHeight="1">
      <c r="G624" s="6"/>
      <c r="K624" s="8"/>
      <c r="O624" s="8"/>
      <c r="U624" s="8"/>
      <c r="V624" s="6"/>
      <c r="AE624" s="8"/>
    </row>
    <row r="625" ht="15.75" customHeight="1">
      <c r="G625" s="6"/>
      <c r="K625" s="8"/>
      <c r="O625" s="8"/>
      <c r="U625" s="8"/>
      <c r="V625" s="6"/>
      <c r="AE625" s="8"/>
    </row>
    <row r="626" ht="15.75" customHeight="1">
      <c r="G626" s="6"/>
      <c r="K626" s="8"/>
      <c r="O626" s="8"/>
      <c r="U626" s="8"/>
      <c r="V626" s="6"/>
      <c r="AE626" s="8"/>
    </row>
    <row r="627" ht="15.75" customHeight="1">
      <c r="G627" s="6"/>
      <c r="K627" s="8"/>
      <c r="O627" s="8"/>
      <c r="U627" s="8"/>
      <c r="V627" s="6"/>
      <c r="AE627" s="8"/>
    </row>
    <row r="628" ht="15.75" customHeight="1">
      <c r="G628" s="6"/>
      <c r="K628" s="8"/>
      <c r="O628" s="8"/>
      <c r="U628" s="8"/>
      <c r="V628" s="6"/>
      <c r="AE628" s="8"/>
    </row>
    <row r="629" ht="15.75" customHeight="1">
      <c r="G629" s="6"/>
      <c r="K629" s="8"/>
      <c r="O629" s="8"/>
      <c r="U629" s="8"/>
      <c r="V629" s="6"/>
      <c r="AE629" s="8"/>
    </row>
    <row r="630" ht="15.75" customHeight="1">
      <c r="G630" s="6"/>
      <c r="K630" s="8"/>
      <c r="O630" s="8"/>
      <c r="U630" s="8"/>
      <c r="V630" s="6"/>
      <c r="AE630" s="8"/>
    </row>
    <row r="631" ht="15.75" customHeight="1">
      <c r="G631" s="6"/>
      <c r="K631" s="8"/>
      <c r="O631" s="8"/>
      <c r="U631" s="8"/>
      <c r="V631" s="6"/>
      <c r="AE631" s="8"/>
    </row>
    <row r="632" ht="15.75" customHeight="1">
      <c r="G632" s="6"/>
      <c r="K632" s="8"/>
      <c r="O632" s="8"/>
      <c r="U632" s="8"/>
      <c r="V632" s="6"/>
      <c r="AE632" s="8"/>
    </row>
    <row r="633" ht="15.75" customHeight="1">
      <c r="G633" s="6"/>
      <c r="K633" s="8"/>
      <c r="O633" s="8"/>
      <c r="U633" s="8"/>
      <c r="V633" s="6"/>
      <c r="AE633" s="8"/>
    </row>
    <row r="634" ht="15.75" customHeight="1">
      <c r="G634" s="6"/>
      <c r="K634" s="8"/>
      <c r="O634" s="8"/>
      <c r="U634" s="8"/>
      <c r="V634" s="6"/>
      <c r="AE634" s="8"/>
    </row>
    <row r="635" ht="15.75" customHeight="1">
      <c r="G635" s="6"/>
      <c r="K635" s="8"/>
      <c r="O635" s="8"/>
      <c r="U635" s="8"/>
      <c r="V635" s="6"/>
      <c r="AE635" s="8"/>
    </row>
    <row r="636" ht="15.75" customHeight="1">
      <c r="G636" s="6"/>
      <c r="K636" s="8"/>
      <c r="O636" s="8"/>
      <c r="U636" s="8"/>
      <c r="V636" s="6"/>
      <c r="AE636" s="8"/>
    </row>
    <row r="637" ht="15.75" customHeight="1">
      <c r="G637" s="6"/>
      <c r="K637" s="8"/>
      <c r="O637" s="8"/>
      <c r="U637" s="8"/>
      <c r="V637" s="6"/>
      <c r="AE637" s="8"/>
    </row>
    <row r="638" ht="15.75" customHeight="1">
      <c r="G638" s="6"/>
      <c r="K638" s="8"/>
      <c r="O638" s="8"/>
      <c r="U638" s="8"/>
      <c r="V638" s="6"/>
      <c r="AE638" s="8"/>
    </row>
    <row r="639" ht="15.75" customHeight="1">
      <c r="G639" s="6"/>
      <c r="K639" s="8"/>
      <c r="O639" s="8"/>
      <c r="U639" s="8"/>
      <c r="V639" s="6"/>
      <c r="AE639" s="8"/>
    </row>
    <row r="640" ht="15.75" customHeight="1">
      <c r="G640" s="6"/>
      <c r="K640" s="8"/>
      <c r="O640" s="8"/>
      <c r="U640" s="8"/>
      <c r="V640" s="6"/>
      <c r="AE640" s="8"/>
    </row>
    <row r="641" ht="15.75" customHeight="1">
      <c r="G641" s="6"/>
      <c r="K641" s="8"/>
      <c r="O641" s="8"/>
      <c r="U641" s="8"/>
      <c r="V641" s="6"/>
      <c r="AE641" s="8"/>
    </row>
    <row r="642" ht="15.75" customHeight="1">
      <c r="G642" s="6"/>
      <c r="K642" s="8"/>
      <c r="O642" s="8"/>
      <c r="U642" s="8"/>
      <c r="V642" s="6"/>
      <c r="AE642" s="8"/>
    </row>
    <row r="643" ht="15.75" customHeight="1">
      <c r="G643" s="6"/>
      <c r="K643" s="8"/>
      <c r="O643" s="8"/>
      <c r="U643" s="8"/>
      <c r="V643" s="6"/>
      <c r="AE643" s="8"/>
    </row>
    <row r="644" ht="15.75" customHeight="1">
      <c r="G644" s="6"/>
      <c r="K644" s="8"/>
      <c r="O644" s="8"/>
      <c r="U644" s="8"/>
      <c r="V644" s="6"/>
      <c r="AE644" s="8"/>
    </row>
    <row r="645" ht="15.75" customHeight="1">
      <c r="G645" s="6"/>
      <c r="K645" s="8"/>
      <c r="O645" s="8"/>
      <c r="U645" s="8"/>
      <c r="V645" s="6"/>
      <c r="AE645" s="8"/>
    </row>
    <row r="646" ht="15.75" customHeight="1">
      <c r="G646" s="6"/>
      <c r="K646" s="8"/>
      <c r="O646" s="8"/>
      <c r="U646" s="8"/>
      <c r="V646" s="6"/>
      <c r="AE646" s="8"/>
    </row>
    <row r="647" ht="15.75" customHeight="1">
      <c r="G647" s="6"/>
      <c r="K647" s="8"/>
      <c r="O647" s="8"/>
      <c r="U647" s="8"/>
      <c r="V647" s="6"/>
      <c r="AE647" s="8"/>
    </row>
    <row r="648" ht="15.75" customHeight="1">
      <c r="G648" s="6"/>
      <c r="K648" s="8"/>
      <c r="O648" s="8"/>
      <c r="U648" s="8"/>
      <c r="V648" s="6"/>
      <c r="AE648" s="8"/>
    </row>
    <row r="649" ht="15.75" customHeight="1">
      <c r="G649" s="6"/>
      <c r="K649" s="8"/>
      <c r="O649" s="8"/>
      <c r="U649" s="8"/>
      <c r="V649" s="6"/>
      <c r="AE649" s="8"/>
    </row>
    <row r="650" ht="15.75" customHeight="1">
      <c r="G650" s="6"/>
      <c r="K650" s="8"/>
      <c r="O650" s="8"/>
      <c r="U650" s="8"/>
      <c r="V650" s="6"/>
      <c r="AE650" s="8"/>
    </row>
    <row r="651" ht="15.75" customHeight="1">
      <c r="G651" s="6"/>
      <c r="K651" s="8"/>
      <c r="O651" s="8"/>
      <c r="U651" s="8"/>
      <c r="V651" s="6"/>
      <c r="AE651" s="8"/>
    </row>
    <row r="652" ht="15.75" customHeight="1">
      <c r="G652" s="6"/>
      <c r="K652" s="8"/>
      <c r="O652" s="8"/>
      <c r="U652" s="8"/>
      <c r="V652" s="6"/>
      <c r="AE652" s="8"/>
    </row>
    <row r="653" ht="15.75" customHeight="1">
      <c r="G653" s="6"/>
      <c r="K653" s="8"/>
      <c r="O653" s="8"/>
      <c r="U653" s="8"/>
      <c r="V653" s="6"/>
      <c r="AE653" s="8"/>
    </row>
    <row r="654" ht="15.75" customHeight="1">
      <c r="G654" s="6"/>
      <c r="K654" s="8"/>
      <c r="O654" s="8"/>
      <c r="U654" s="8"/>
      <c r="V654" s="6"/>
      <c r="AE654" s="8"/>
    </row>
    <row r="655" ht="15.75" customHeight="1">
      <c r="G655" s="6"/>
      <c r="K655" s="8"/>
      <c r="O655" s="8"/>
      <c r="U655" s="8"/>
      <c r="V655" s="6"/>
      <c r="AE655" s="8"/>
    </row>
    <row r="656" ht="15.75" customHeight="1">
      <c r="G656" s="6"/>
      <c r="K656" s="8"/>
      <c r="O656" s="8"/>
      <c r="U656" s="8"/>
      <c r="V656" s="6"/>
      <c r="AE656" s="8"/>
    </row>
    <row r="657" ht="15.75" customHeight="1">
      <c r="G657" s="6"/>
      <c r="K657" s="8"/>
      <c r="O657" s="8"/>
      <c r="U657" s="8"/>
      <c r="V657" s="6"/>
      <c r="AE657" s="8"/>
    </row>
    <row r="658" ht="15.75" customHeight="1">
      <c r="G658" s="6"/>
      <c r="K658" s="8"/>
      <c r="O658" s="8"/>
      <c r="U658" s="8"/>
      <c r="V658" s="6"/>
      <c r="AE658" s="8"/>
    </row>
    <row r="659" ht="15.75" customHeight="1">
      <c r="G659" s="6"/>
      <c r="K659" s="8"/>
      <c r="O659" s="8"/>
      <c r="U659" s="8"/>
      <c r="V659" s="6"/>
      <c r="AE659" s="8"/>
    </row>
    <row r="660" ht="15.75" customHeight="1">
      <c r="G660" s="6"/>
      <c r="K660" s="8"/>
      <c r="O660" s="8"/>
      <c r="U660" s="8"/>
      <c r="V660" s="6"/>
      <c r="AE660" s="8"/>
    </row>
    <row r="661" ht="15.75" customHeight="1">
      <c r="G661" s="6"/>
      <c r="K661" s="8"/>
      <c r="O661" s="8"/>
      <c r="U661" s="8"/>
      <c r="V661" s="6"/>
      <c r="AE661" s="8"/>
    </row>
    <row r="662" ht="15.75" customHeight="1">
      <c r="G662" s="6"/>
      <c r="K662" s="8"/>
      <c r="O662" s="8"/>
      <c r="U662" s="8"/>
      <c r="V662" s="6"/>
      <c r="AE662" s="8"/>
    </row>
    <row r="663" ht="15.75" customHeight="1">
      <c r="G663" s="6"/>
      <c r="K663" s="8"/>
      <c r="O663" s="8"/>
      <c r="U663" s="8"/>
      <c r="V663" s="6"/>
      <c r="AE663" s="8"/>
    </row>
    <row r="664" ht="15.75" customHeight="1">
      <c r="G664" s="6"/>
      <c r="K664" s="8"/>
      <c r="O664" s="8"/>
      <c r="U664" s="8"/>
      <c r="V664" s="6"/>
      <c r="AE664" s="8"/>
    </row>
    <row r="665" ht="15.75" customHeight="1">
      <c r="G665" s="6"/>
      <c r="K665" s="8"/>
      <c r="O665" s="8"/>
      <c r="U665" s="8"/>
      <c r="V665" s="6"/>
      <c r="AE665" s="8"/>
    </row>
    <row r="666" ht="15.75" customHeight="1">
      <c r="G666" s="6"/>
      <c r="K666" s="8"/>
      <c r="O666" s="8"/>
      <c r="U666" s="8"/>
      <c r="V666" s="6"/>
      <c r="AE666" s="8"/>
    </row>
    <row r="667" ht="15.75" customHeight="1">
      <c r="G667" s="6"/>
      <c r="K667" s="8"/>
      <c r="O667" s="8"/>
      <c r="U667" s="8"/>
      <c r="V667" s="6"/>
      <c r="AE667" s="8"/>
    </row>
    <row r="668" ht="15.75" customHeight="1">
      <c r="G668" s="6"/>
      <c r="K668" s="8"/>
      <c r="O668" s="8"/>
      <c r="U668" s="8"/>
      <c r="V668" s="6"/>
      <c r="AE668" s="8"/>
    </row>
    <row r="669" ht="15.75" customHeight="1">
      <c r="G669" s="6"/>
      <c r="K669" s="8"/>
      <c r="O669" s="8"/>
      <c r="U669" s="8"/>
      <c r="V669" s="6"/>
      <c r="AE669" s="8"/>
    </row>
    <row r="670" ht="15.75" customHeight="1">
      <c r="G670" s="6"/>
      <c r="K670" s="8"/>
      <c r="O670" s="8"/>
      <c r="U670" s="8"/>
      <c r="V670" s="6"/>
      <c r="AE670" s="8"/>
    </row>
    <row r="671" ht="15.75" customHeight="1">
      <c r="G671" s="6"/>
      <c r="K671" s="8"/>
      <c r="O671" s="8"/>
      <c r="U671" s="8"/>
      <c r="V671" s="6"/>
      <c r="AE671" s="8"/>
    </row>
    <row r="672" ht="15.75" customHeight="1">
      <c r="G672" s="6"/>
      <c r="K672" s="8"/>
      <c r="O672" s="8"/>
      <c r="U672" s="8"/>
      <c r="V672" s="6"/>
      <c r="AE672" s="8"/>
    </row>
    <row r="673" ht="15.75" customHeight="1">
      <c r="G673" s="6"/>
      <c r="K673" s="8"/>
      <c r="O673" s="8"/>
      <c r="U673" s="8"/>
      <c r="V673" s="6"/>
      <c r="AE673" s="8"/>
    </row>
    <row r="674" ht="15.75" customHeight="1">
      <c r="G674" s="6"/>
      <c r="K674" s="8"/>
      <c r="O674" s="8"/>
      <c r="U674" s="8"/>
      <c r="V674" s="6"/>
      <c r="AE674" s="8"/>
    </row>
    <row r="675" ht="15.75" customHeight="1">
      <c r="G675" s="6"/>
      <c r="K675" s="8"/>
      <c r="O675" s="8"/>
      <c r="U675" s="8"/>
      <c r="V675" s="6"/>
      <c r="AE675" s="8"/>
    </row>
    <row r="676" ht="15.75" customHeight="1">
      <c r="G676" s="6"/>
      <c r="K676" s="8"/>
      <c r="O676" s="8"/>
      <c r="U676" s="8"/>
      <c r="V676" s="6"/>
      <c r="AE676" s="8"/>
    </row>
    <row r="677" ht="15.75" customHeight="1">
      <c r="G677" s="6"/>
      <c r="K677" s="8"/>
      <c r="O677" s="8"/>
      <c r="U677" s="8"/>
      <c r="V677" s="6"/>
      <c r="AE677" s="8"/>
    </row>
    <row r="678" ht="15.75" customHeight="1">
      <c r="G678" s="6"/>
      <c r="K678" s="8"/>
      <c r="O678" s="8"/>
      <c r="U678" s="8"/>
      <c r="V678" s="6"/>
      <c r="AE678" s="8"/>
    </row>
    <row r="679" ht="15.75" customHeight="1">
      <c r="G679" s="6"/>
      <c r="K679" s="8"/>
      <c r="O679" s="8"/>
      <c r="U679" s="8"/>
      <c r="V679" s="6"/>
      <c r="AE679" s="8"/>
    </row>
    <row r="680" ht="15.75" customHeight="1">
      <c r="G680" s="6"/>
      <c r="K680" s="8"/>
      <c r="O680" s="8"/>
      <c r="U680" s="8"/>
      <c r="V680" s="6"/>
      <c r="AE680" s="8"/>
    </row>
    <row r="681" ht="15.75" customHeight="1">
      <c r="G681" s="6"/>
      <c r="K681" s="8"/>
      <c r="O681" s="8"/>
      <c r="U681" s="8"/>
      <c r="V681" s="6"/>
      <c r="AE681" s="8"/>
    </row>
    <row r="682" ht="15.75" customHeight="1">
      <c r="G682" s="6"/>
      <c r="K682" s="8"/>
      <c r="O682" s="8"/>
      <c r="U682" s="8"/>
      <c r="V682" s="6"/>
      <c r="AE682" s="8"/>
    </row>
    <row r="683" ht="15.75" customHeight="1">
      <c r="G683" s="6"/>
      <c r="K683" s="8"/>
      <c r="O683" s="8"/>
      <c r="U683" s="8"/>
      <c r="V683" s="6"/>
      <c r="AE683" s="8"/>
    </row>
    <row r="684" ht="15.75" customHeight="1">
      <c r="G684" s="6"/>
      <c r="K684" s="8"/>
      <c r="O684" s="8"/>
      <c r="U684" s="8"/>
      <c r="V684" s="6"/>
      <c r="AE684" s="8"/>
    </row>
    <row r="685" ht="15.75" customHeight="1">
      <c r="G685" s="6"/>
      <c r="K685" s="8"/>
      <c r="O685" s="8"/>
      <c r="U685" s="8"/>
      <c r="V685" s="6"/>
      <c r="AE685" s="8"/>
    </row>
    <row r="686" ht="15.75" customHeight="1">
      <c r="G686" s="6"/>
      <c r="K686" s="8"/>
      <c r="O686" s="8"/>
      <c r="U686" s="8"/>
      <c r="V686" s="6"/>
      <c r="AE686" s="8"/>
    </row>
    <row r="687" ht="15.75" customHeight="1">
      <c r="G687" s="6"/>
      <c r="K687" s="8"/>
      <c r="O687" s="8"/>
      <c r="U687" s="8"/>
      <c r="V687" s="6"/>
      <c r="AE687" s="8"/>
    </row>
    <row r="688" ht="15.75" customHeight="1">
      <c r="G688" s="6"/>
      <c r="K688" s="8"/>
      <c r="O688" s="8"/>
      <c r="U688" s="8"/>
      <c r="V688" s="6"/>
      <c r="AE688" s="8"/>
    </row>
    <row r="689" ht="15.75" customHeight="1">
      <c r="G689" s="6"/>
      <c r="K689" s="8"/>
      <c r="O689" s="8"/>
      <c r="U689" s="8"/>
      <c r="V689" s="6"/>
      <c r="AE689" s="8"/>
    </row>
    <row r="690" ht="15.75" customHeight="1">
      <c r="G690" s="6"/>
      <c r="K690" s="8"/>
      <c r="O690" s="8"/>
      <c r="U690" s="8"/>
      <c r="V690" s="6"/>
      <c r="AE690" s="8"/>
    </row>
    <row r="691" ht="15.75" customHeight="1">
      <c r="G691" s="6"/>
      <c r="K691" s="8"/>
      <c r="O691" s="8"/>
      <c r="U691" s="8"/>
      <c r="V691" s="6"/>
      <c r="AE691" s="8"/>
    </row>
    <row r="692" ht="15.75" customHeight="1">
      <c r="G692" s="6"/>
      <c r="K692" s="8"/>
      <c r="O692" s="8"/>
      <c r="U692" s="8"/>
      <c r="V692" s="6"/>
      <c r="AE692" s="8"/>
    </row>
    <row r="693" ht="15.75" customHeight="1">
      <c r="G693" s="6"/>
      <c r="K693" s="8"/>
      <c r="O693" s="8"/>
      <c r="U693" s="8"/>
      <c r="V693" s="6"/>
      <c r="AE693" s="8"/>
    </row>
    <row r="694" ht="15.75" customHeight="1">
      <c r="G694" s="6"/>
      <c r="K694" s="8"/>
      <c r="O694" s="8"/>
      <c r="U694" s="8"/>
      <c r="V694" s="6"/>
      <c r="AE694" s="8"/>
    </row>
    <row r="695" ht="15.75" customHeight="1">
      <c r="G695" s="6"/>
      <c r="K695" s="8"/>
      <c r="O695" s="8"/>
      <c r="U695" s="8"/>
      <c r="V695" s="6"/>
      <c r="AE695" s="8"/>
    </row>
    <row r="696" ht="15.75" customHeight="1">
      <c r="G696" s="6"/>
      <c r="K696" s="8"/>
      <c r="O696" s="8"/>
      <c r="U696" s="8"/>
      <c r="V696" s="6"/>
      <c r="AE696" s="8"/>
    </row>
    <row r="697" ht="15.75" customHeight="1">
      <c r="G697" s="6"/>
      <c r="K697" s="8"/>
      <c r="O697" s="8"/>
      <c r="U697" s="8"/>
      <c r="V697" s="6"/>
      <c r="AE697" s="8"/>
    </row>
    <row r="698" ht="15.75" customHeight="1">
      <c r="G698" s="6"/>
      <c r="K698" s="8"/>
      <c r="O698" s="8"/>
      <c r="U698" s="8"/>
      <c r="V698" s="6"/>
      <c r="AE698" s="8"/>
    </row>
    <row r="699" ht="15.75" customHeight="1">
      <c r="G699" s="6"/>
      <c r="K699" s="8"/>
      <c r="O699" s="8"/>
      <c r="U699" s="8"/>
      <c r="V699" s="6"/>
      <c r="AE699" s="8"/>
    </row>
    <row r="700" ht="15.75" customHeight="1">
      <c r="G700" s="6"/>
      <c r="K700" s="8"/>
      <c r="O700" s="8"/>
      <c r="U700" s="8"/>
      <c r="V700" s="6"/>
      <c r="AE700" s="8"/>
    </row>
    <row r="701" ht="15.75" customHeight="1">
      <c r="G701" s="6"/>
      <c r="K701" s="8"/>
      <c r="O701" s="8"/>
      <c r="U701" s="8"/>
      <c r="V701" s="6"/>
      <c r="AE701" s="8"/>
    </row>
    <row r="702" ht="15.75" customHeight="1">
      <c r="G702" s="6"/>
      <c r="K702" s="8"/>
      <c r="O702" s="8"/>
      <c r="U702" s="8"/>
      <c r="V702" s="6"/>
      <c r="AE702" s="8"/>
    </row>
    <row r="703" ht="15.75" customHeight="1">
      <c r="G703" s="6"/>
      <c r="K703" s="8"/>
      <c r="O703" s="8"/>
      <c r="U703" s="8"/>
      <c r="V703" s="6"/>
      <c r="AE703" s="8"/>
    </row>
    <row r="704" ht="15.75" customHeight="1">
      <c r="G704" s="6"/>
      <c r="K704" s="8"/>
      <c r="O704" s="8"/>
      <c r="U704" s="8"/>
      <c r="V704" s="6"/>
      <c r="AE704" s="8"/>
    </row>
    <row r="705" ht="15.75" customHeight="1">
      <c r="G705" s="6"/>
      <c r="K705" s="8"/>
      <c r="O705" s="8"/>
      <c r="U705" s="8"/>
      <c r="V705" s="6"/>
      <c r="AE705" s="8"/>
    </row>
    <row r="706" ht="15.75" customHeight="1">
      <c r="G706" s="6"/>
      <c r="K706" s="8"/>
      <c r="O706" s="8"/>
      <c r="U706" s="8"/>
      <c r="V706" s="6"/>
      <c r="AE706" s="8"/>
    </row>
    <row r="707" ht="15.75" customHeight="1">
      <c r="G707" s="6"/>
      <c r="K707" s="8"/>
      <c r="O707" s="8"/>
      <c r="U707" s="8"/>
      <c r="V707" s="6"/>
      <c r="AE707" s="8"/>
    </row>
    <row r="708" ht="15.75" customHeight="1">
      <c r="G708" s="6"/>
      <c r="K708" s="8"/>
      <c r="O708" s="8"/>
      <c r="U708" s="8"/>
      <c r="V708" s="6"/>
      <c r="AE708" s="8"/>
    </row>
    <row r="709" ht="15.75" customHeight="1">
      <c r="G709" s="6"/>
      <c r="K709" s="8"/>
      <c r="O709" s="8"/>
      <c r="U709" s="8"/>
      <c r="V709" s="6"/>
      <c r="AE709" s="8"/>
    </row>
    <row r="710" ht="15.75" customHeight="1">
      <c r="G710" s="6"/>
      <c r="K710" s="8"/>
      <c r="O710" s="8"/>
      <c r="U710" s="8"/>
      <c r="V710" s="6"/>
      <c r="AE710" s="8"/>
    </row>
    <row r="711" ht="15.75" customHeight="1">
      <c r="G711" s="6"/>
      <c r="K711" s="8"/>
      <c r="O711" s="8"/>
      <c r="U711" s="8"/>
      <c r="V711" s="6"/>
      <c r="AE711" s="8"/>
    </row>
    <row r="712" ht="15.75" customHeight="1">
      <c r="G712" s="6"/>
      <c r="K712" s="8"/>
      <c r="O712" s="8"/>
      <c r="U712" s="8"/>
      <c r="V712" s="6"/>
      <c r="AE712" s="8"/>
    </row>
    <row r="713" ht="15.75" customHeight="1">
      <c r="G713" s="6"/>
      <c r="K713" s="8"/>
      <c r="O713" s="8"/>
      <c r="U713" s="8"/>
      <c r="V713" s="6"/>
      <c r="AE713" s="8"/>
    </row>
    <row r="714" ht="15.75" customHeight="1">
      <c r="G714" s="6"/>
      <c r="K714" s="8"/>
      <c r="O714" s="8"/>
      <c r="U714" s="8"/>
      <c r="V714" s="6"/>
      <c r="AE714" s="8"/>
    </row>
    <row r="715" ht="15.75" customHeight="1">
      <c r="G715" s="6"/>
      <c r="K715" s="8"/>
      <c r="O715" s="8"/>
      <c r="U715" s="8"/>
      <c r="V715" s="6"/>
      <c r="AE715" s="8"/>
    </row>
    <row r="716" ht="15.75" customHeight="1">
      <c r="G716" s="6"/>
      <c r="K716" s="8"/>
      <c r="O716" s="8"/>
      <c r="U716" s="8"/>
      <c r="V716" s="6"/>
      <c r="AE716" s="8"/>
    </row>
    <row r="717" ht="15.75" customHeight="1">
      <c r="G717" s="6"/>
      <c r="K717" s="8"/>
      <c r="O717" s="8"/>
      <c r="U717" s="8"/>
      <c r="V717" s="6"/>
      <c r="AE717" s="8"/>
    </row>
    <row r="718" ht="15.75" customHeight="1">
      <c r="G718" s="6"/>
      <c r="K718" s="8"/>
      <c r="O718" s="8"/>
      <c r="U718" s="8"/>
      <c r="V718" s="6"/>
      <c r="AE718" s="8"/>
    </row>
    <row r="719" ht="15.75" customHeight="1">
      <c r="G719" s="6"/>
      <c r="K719" s="8"/>
      <c r="O719" s="8"/>
      <c r="U719" s="8"/>
      <c r="V719" s="6"/>
      <c r="AE719" s="8"/>
    </row>
    <row r="720" ht="15.75" customHeight="1">
      <c r="G720" s="6"/>
      <c r="K720" s="8"/>
      <c r="O720" s="8"/>
      <c r="U720" s="8"/>
      <c r="V720" s="6"/>
      <c r="AE720" s="8"/>
    </row>
    <row r="721" ht="15.75" customHeight="1">
      <c r="G721" s="6"/>
      <c r="K721" s="8"/>
      <c r="O721" s="8"/>
      <c r="U721" s="8"/>
      <c r="V721" s="6"/>
      <c r="AE721" s="8"/>
    </row>
    <row r="722" ht="15.75" customHeight="1">
      <c r="G722" s="6"/>
      <c r="K722" s="8"/>
      <c r="O722" s="8"/>
      <c r="U722" s="8"/>
      <c r="V722" s="6"/>
      <c r="AE722" s="8"/>
    </row>
    <row r="723" ht="15.75" customHeight="1">
      <c r="G723" s="6"/>
      <c r="K723" s="8"/>
      <c r="O723" s="8"/>
      <c r="U723" s="8"/>
      <c r="V723" s="6"/>
      <c r="AE723" s="8"/>
    </row>
    <row r="724" ht="15.75" customHeight="1">
      <c r="G724" s="6"/>
      <c r="K724" s="8"/>
      <c r="O724" s="8"/>
      <c r="U724" s="8"/>
      <c r="V724" s="6"/>
      <c r="AE724" s="8"/>
    </row>
    <row r="725" ht="15.75" customHeight="1">
      <c r="G725" s="6"/>
      <c r="K725" s="8"/>
      <c r="O725" s="8"/>
      <c r="U725" s="8"/>
      <c r="V725" s="6"/>
      <c r="AE725" s="8"/>
    </row>
    <row r="726" ht="15.75" customHeight="1">
      <c r="G726" s="6"/>
      <c r="K726" s="8"/>
      <c r="O726" s="8"/>
      <c r="U726" s="8"/>
      <c r="V726" s="6"/>
      <c r="AE726" s="8"/>
    </row>
    <row r="727" ht="15.75" customHeight="1">
      <c r="G727" s="6"/>
      <c r="K727" s="8"/>
      <c r="O727" s="8"/>
      <c r="U727" s="8"/>
      <c r="V727" s="6"/>
      <c r="AE727" s="8"/>
    </row>
    <row r="728" ht="15.75" customHeight="1">
      <c r="G728" s="6"/>
      <c r="K728" s="8"/>
      <c r="O728" s="8"/>
      <c r="U728" s="8"/>
      <c r="V728" s="6"/>
      <c r="AE728" s="8"/>
    </row>
    <row r="729" ht="15.75" customHeight="1">
      <c r="G729" s="6"/>
      <c r="K729" s="8"/>
      <c r="O729" s="8"/>
      <c r="U729" s="8"/>
      <c r="V729" s="6"/>
      <c r="AE729" s="8"/>
    </row>
    <row r="730" ht="15.75" customHeight="1">
      <c r="G730" s="6"/>
      <c r="K730" s="8"/>
      <c r="O730" s="8"/>
      <c r="U730" s="8"/>
      <c r="V730" s="6"/>
      <c r="AE730" s="8"/>
    </row>
    <row r="731" ht="15.75" customHeight="1">
      <c r="G731" s="6"/>
      <c r="K731" s="8"/>
      <c r="O731" s="8"/>
      <c r="U731" s="8"/>
      <c r="V731" s="6"/>
      <c r="AE731" s="8"/>
    </row>
    <row r="732" ht="15.75" customHeight="1">
      <c r="G732" s="6"/>
      <c r="K732" s="8"/>
      <c r="O732" s="8"/>
      <c r="U732" s="8"/>
      <c r="V732" s="6"/>
      <c r="AE732" s="8"/>
    </row>
    <row r="733" ht="15.75" customHeight="1">
      <c r="G733" s="6"/>
      <c r="K733" s="8"/>
      <c r="O733" s="8"/>
      <c r="U733" s="8"/>
      <c r="V733" s="6"/>
      <c r="AE733" s="8"/>
    </row>
    <row r="734" ht="15.75" customHeight="1">
      <c r="G734" s="6"/>
      <c r="K734" s="8"/>
      <c r="O734" s="8"/>
      <c r="U734" s="8"/>
      <c r="V734" s="6"/>
      <c r="AE734" s="8"/>
    </row>
    <row r="735" ht="15.75" customHeight="1">
      <c r="G735" s="6"/>
      <c r="K735" s="8"/>
      <c r="O735" s="8"/>
      <c r="U735" s="8"/>
      <c r="V735" s="6"/>
      <c r="AE735" s="8"/>
    </row>
    <row r="736" ht="15.75" customHeight="1">
      <c r="G736" s="6"/>
      <c r="K736" s="8"/>
      <c r="O736" s="8"/>
      <c r="U736" s="8"/>
      <c r="V736" s="6"/>
      <c r="AE736" s="8"/>
    </row>
    <row r="737" ht="15.75" customHeight="1">
      <c r="G737" s="6"/>
      <c r="K737" s="8"/>
      <c r="O737" s="8"/>
      <c r="U737" s="8"/>
      <c r="V737" s="6"/>
      <c r="AE737" s="8"/>
    </row>
    <row r="738" ht="15.75" customHeight="1">
      <c r="G738" s="6"/>
      <c r="K738" s="8"/>
      <c r="O738" s="8"/>
      <c r="U738" s="8"/>
      <c r="V738" s="6"/>
      <c r="AE738" s="8"/>
    </row>
    <row r="739" ht="15.75" customHeight="1">
      <c r="G739" s="6"/>
      <c r="K739" s="8"/>
      <c r="O739" s="8"/>
      <c r="U739" s="8"/>
      <c r="V739" s="6"/>
      <c r="AE739" s="8"/>
    </row>
    <row r="740" ht="15.75" customHeight="1">
      <c r="G740" s="6"/>
      <c r="K740" s="8"/>
      <c r="O740" s="8"/>
      <c r="U740" s="8"/>
      <c r="V740" s="6"/>
      <c r="AE740" s="8"/>
    </row>
    <row r="741" ht="15.75" customHeight="1">
      <c r="G741" s="6"/>
      <c r="K741" s="8"/>
      <c r="O741" s="8"/>
      <c r="U741" s="8"/>
      <c r="V741" s="6"/>
      <c r="AE741" s="8"/>
    </row>
    <row r="742" ht="15.75" customHeight="1">
      <c r="G742" s="6"/>
      <c r="K742" s="8"/>
      <c r="O742" s="8"/>
      <c r="U742" s="8"/>
      <c r="V742" s="6"/>
      <c r="AE742" s="8"/>
    </row>
    <row r="743" ht="15.75" customHeight="1">
      <c r="G743" s="6"/>
      <c r="K743" s="8"/>
      <c r="O743" s="8"/>
      <c r="U743" s="8"/>
      <c r="V743" s="6"/>
      <c r="AE743" s="8"/>
    </row>
    <row r="744" ht="15.75" customHeight="1">
      <c r="G744" s="6"/>
      <c r="K744" s="8"/>
      <c r="O744" s="8"/>
      <c r="U744" s="8"/>
      <c r="V744" s="6"/>
      <c r="AE744" s="8"/>
    </row>
    <row r="745" ht="15.75" customHeight="1">
      <c r="G745" s="6"/>
      <c r="K745" s="8"/>
      <c r="O745" s="8"/>
      <c r="U745" s="8"/>
      <c r="V745" s="6"/>
      <c r="AE745" s="8"/>
    </row>
    <row r="746" ht="15.75" customHeight="1">
      <c r="G746" s="6"/>
      <c r="K746" s="8"/>
      <c r="O746" s="8"/>
      <c r="U746" s="8"/>
      <c r="V746" s="6"/>
      <c r="AE746" s="8"/>
    </row>
    <row r="747" ht="15.75" customHeight="1">
      <c r="G747" s="6"/>
      <c r="K747" s="8"/>
      <c r="O747" s="8"/>
      <c r="U747" s="8"/>
      <c r="V747" s="6"/>
      <c r="AE747" s="8"/>
    </row>
    <row r="748" ht="15.75" customHeight="1">
      <c r="G748" s="6"/>
      <c r="K748" s="8"/>
      <c r="O748" s="8"/>
      <c r="U748" s="8"/>
      <c r="V748" s="6"/>
      <c r="AE748" s="8"/>
    </row>
    <row r="749" ht="15.75" customHeight="1">
      <c r="G749" s="6"/>
      <c r="K749" s="8"/>
      <c r="O749" s="8"/>
      <c r="U749" s="8"/>
      <c r="V749" s="6"/>
      <c r="AE749" s="8"/>
    </row>
    <row r="750" ht="15.75" customHeight="1">
      <c r="G750" s="6"/>
      <c r="K750" s="8"/>
      <c r="O750" s="8"/>
      <c r="U750" s="8"/>
      <c r="V750" s="6"/>
      <c r="AE750" s="8"/>
    </row>
    <row r="751" ht="15.75" customHeight="1">
      <c r="G751" s="6"/>
      <c r="K751" s="8"/>
      <c r="O751" s="8"/>
      <c r="U751" s="8"/>
      <c r="V751" s="6"/>
      <c r="AE751" s="8"/>
    </row>
    <row r="752" ht="15.75" customHeight="1">
      <c r="G752" s="6"/>
      <c r="K752" s="8"/>
      <c r="O752" s="8"/>
      <c r="U752" s="8"/>
      <c r="V752" s="6"/>
      <c r="AE752" s="8"/>
    </row>
    <row r="753" ht="15.75" customHeight="1">
      <c r="G753" s="6"/>
      <c r="K753" s="8"/>
      <c r="O753" s="8"/>
      <c r="U753" s="8"/>
      <c r="V753" s="6"/>
      <c r="AE753" s="8"/>
    </row>
    <row r="754" ht="15.75" customHeight="1">
      <c r="G754" s="6"/>
      <c r="K754" s="8"/>
      <c r="O754" s="8"/>
      <c r="U754" s="8"/>
      <c r="V754" s="6"/>
      <c r="AE754" s="8"/>
    </row>
    <row r="755" ht="15.75" customHeight="1">
      <c r="G755" s="6"/>
      <c r="K755" s="8"/>
      <c r="O755" s="8"/>
      <c r="U755" s="8"/>
      <c r="V755" s="6"/>
      <c r="AE755" s="8"/>
    </row>
    <row r="756" ht="15.75" customHeight="1">
      <c r="G756" s="6"/>
      <c r="K756" s="8"/>
      <c r="O756" s="8"/>
      <c r="U756" s="8"/>
      <c r="V756" s="6"/>
      <c r="AE756" s="8"/>
    </row>
    <row r="757" ht="15.75" customHeight="1">
      <c r="G757" s="6"/>
      <c r="K757" s="8"/>
      <c r="O757" s="8"/>
      <c r="U757" s="8"/>
      <c r="V757" s="6"/>
      <c r="AE757" s="8"/>
    </row>
    <row r="758" ht="15.75" customHeight="1">
      <c r="G758" s="6"/>
      <c r="K758" s="8"/>
      <c r="O758" s="8"/>
      <c r="U758" s="8"/>
      <c r="V758" s="6"/>
      <c r="AE758" s="8"/>
    </row>
    <row r="759" ht="15.75" customHeight="1">
      <c r="G759" s="6"/>
      <c r="K759" s="8"/>
      <c r="O759" s="8"/>
      <c r="U759" s="8"/>
      <c r="V759" s="6"/>
      <c r="AE759" s="8"/>
    </row>
    <row r="760" ht="15.75" customHeight="1">
      <c r="G760" s="6"/>
      <c r="K760" s="8"/>
      <c r="O760" s="8"/>
      <c r="U760" s="8"/>
      <c r="V760" s="6"/>
      <c r="AE760" s="8"/>
    </row>
    <row r="761" ht="15.75" customHeight="1">
      <c r="G761" s="6"/>
      <c r="K761" s="8"/>
      <c r="O761" s="8"/>
      <c r="U761" s="8"/>
      <c r="V761" s="6"/>
      <c r="AE761" s="8"/>
    </row>
    <row r="762" ht="15.75" customHeight="1">
      <c r="G762" s="6"/>
      <c r="K762" s="8"/>
      <c r="O762" s="8"/>
      <c r="U762" s="8"/>
      <c r="V762" s="6"/>
      <c r="AE762" s="8"/>
    </row>
    <row r="763" ht="15.75" customHeight="1">
      <c r="G763" s="6"/>
      <c r="K763" s="8"/>
      <c r="O763" s="8"/>
      <c r="U763" s="8"/>
      <c r="V763" s="6"/>
      <c r="AE763" s="8"/>
    </row>
    <row r="764" ht="15.75" customHeight="1">
      <c r="G764" s="6"/>
      <c r="K764" s="8"/>
      <c r="O764" s="8"/>
      <c r="U764" s="8"/>
      <c r="V764" s="6"/>
      <c r="AE764" s="8"/>
    </row>
    <row r="765" ht="15.75" customHeight="1">
      <c r="G765" s="6"/>
      <c r="K765" s="8"/>
      <c r="O765" s="8"/>
      <c r="U765" s="8"/>
      <c r="V765" s="6"/>
      <c r="AE765" s="8"/>
    </row>
    <row r="766" ht="15.75" customHeight="1">
      <c r="G766" s="6"/>
      <c r="K766" s="8"/>
      <c r="O766" s="8"/>
      <c r="U766" s="8"/>
      <c r="V766" s="6"/>
      <c r="AE766" s="8"/>
    </row>
    <row r="767" ht="15.75" customHeight="1">
      <c r="G767" s="6"/>
      <c r="K767" s="8"/>
      <c r="O767" s="8"/>
      <c r="U767" s="8"/>
      <c r="V767" s="6"/>
      <c r="AE767" s="8"/>
    </row>
    <row r="768" ht="15.75" customHeight="1">
      <c r="G768" s="6"/>
      <c r="K768" s="8"/>
      <c r="O768" s="8"/>
      <c r="U768" s="8"/>
      <c r="V768" s="6"/>
      <c r="AE768" s="8"/>
    </row>
    <row r="769" ht="15.75" customHeight="1">
      <c r="G769" s="6"/>
      <c r="K769" s="8"/>
      <c r="O769" s="8"/>
      <c r="U769" s="8"/>
      <c r="V769" s="6"/>
      <c r="AE769" s="8"/>
    </row>
    <row r="770" ht="15.75" customHeight="1">
      <c r="G770" s="6"/>
      <c r="K770" s="8"/>
      <c r="O770" s="8"/>
      <c r="U770" s="8"/>
      <c r="V770" s="6"/>
      <c r="AE770" s="8"/>
    </row>
    <row r="771" ht="15.75" customHeight="1">
      <c r="G771" s="6"/>
      <c r="K771" s="8"/>
      <c r="O771" s="8"/>
      <c r="U771" s="8"/>
      <c r="V771" s="6"/>
      <c r="AE771" s="8"/>
    </row>
    <row r="772" ht="15.75" customHeight="1">
      <c r="G772" s="6"/>
      <c r="K772" s="8"/>
      <c r="O772" s="8"/>
      <c r="U772" s="8"/>
      <c r="V772" s="6"/>
      <c r="AE772" s="8"/>
    </row>
    <row r="773" ht="15.75" customHeight="1">
      <c r="G773" s="6"/>
      <c r="K773" s="8"/>
      <c r="O773" s="8"/>
      <c r="U773" s="8"/>
      <c r="V773" s="6"/>
      <c r="AE773" s="8"/>
    </row>
    <row r="774" ht="15.75" customHeight="1">
      <c r="G774" s="6"/>
      <c r="K774" s="8"/>
      <c r="O774" s="8"/>
      <c r="U774" s="8"/>
      <c r="V774" s="6"/>
      <c r="AE774" s="8"/>
    </row>
    <row r="775" ht="15.75" customHeight="1">
      <c r="G775" s="6"/>
      <c r="K775" s="8"/>
      <c r="O775" s="8"/>
      <c r="U775" s="8"/>
      <c r="V775" s="6"/>
      <c r="AE775" s="8"/>
    </row>
    <row r="776" ht="15.75" customHeight="1">
      <c r="G776" s="6"/>
      <c r="K776" s="8"/>
      <c r="O776" s="8"/>
      <c r="U776" s="8"/>
      <c r="V776" s="6"/>
      <c r="AE776" s="8"/>
    </row>
    <row r="777" ht="15.75" customHeight="1">
      <c r="G777" s="6"/>
      <c r="K777" s="8"/>
      <c r="O777" s="8"/>
      <c r="U777" s="8"/>
      <c r="V777" s="6"/>
      <c r="AE777" s="8"/>
    </row>
    <row r="778" ht="15.75" customHeight="1">
      <c r="G778" s="6"/>
      <c r="K778" s="8"/>
      <c r="O778" s="8"/>
      <c r="U778" s="8"/>
      <c r="V778" s="6"/>
      <c r="AE778" s="8"/>
    </row>
    <row r="779" ht="15.75" customHeight="1">
      <c r="G779" s="6"/>
      <c r="K779" s="8"/>
      <c r="O779" s="8"/>
      <c r="U779" s="8"/>
      <c r="V779" s="6"/>
      <c r="AE779" s="8"/>
    </row>
    <row r="780" ht="15.75" customHeight="1">
      <c r="G780" s="6"/>
      <c r="K780" s="8"/>
      <c r="O780" s="8"/>
      <c r="U780" s="8"/>
      <c r="V780" s="6"/>
      <c r="AE780" s="8"/>
    </row>
    <row r="781" ht="15.75" customHeight="1">
      <c r="G781" s="6"/>
      <c r="K781" s="8"/>
      <c r="O781" s="8"/>
      <c r="U781" s="8"/>
      <c r="V781" s="6"/>
      <c r="AE781" s="8"/>
    </row>
    <row r="782" ht="15.75" customHeight="1">
      <c r="G782" s="6"/>
      <c r="K782" s="8"/>
      <c r="O782" s="8"/>
      <c r="U782" s="8"/>
      <c r="V782" s="6"/>
      <c r="AE782" s="8"/>
    </row>
    <row r="783" ht="15.75" customHeight="1">
      <c r="G783" s="6"/>
      <c r="K783" s="8"/>
      <c r="O783" s="8"/>
      <c r="U783" s="8"/>
      <c r="V783" s="6"/>
      <c r="AE783" s="8"/>
    </row>
    <row r="784" ht="15.75" customHeight="1">
      <c r="G784" s="6"/>
      <c r="K784" s="8"/>
      <c r="O784" s="8"/>
      <c r="U784" s="8"/>
      <c r="V784" s="6"/>
      <c r="AE784" s="8"/>
    </row>
    <row r="785" ht="15.75" customHeight="1">
      <c r="G785" s="6"/>
      <c r="K785" s="8"/>
      <c r="O785" s="8"/>
      <c r="U785" s="8"/>
      <c r="V785" s="6"/>
      <c r="AE785" s="8"/>
    </row>
    <row r="786" ht="15.75" customHeight="1">
      <c r="G786" s="6"/>
      <c r="K786" s="8"/>
      <c r="O786" s="8"/>
      <c r="U786" s="8"/>
      <c r="V786" s="6"/>
      <c r="AE786" s="8"/>
    </row>
    <row r="787" ht="15.75" customHeight="1">
      <c r="G787" s="6"/>
      <c r="K787" s="8"/>
      <c r="O787" s="8"/>
      <c r="U787" s="8"/>
      <c r="V787" s="6"/>
      <c r="AE787" s="8"/>
    </row>
    <row r="788" ht="15.75" customHeight="1">
      <c r="G788" s="6"/>
      <c r="K788" s="8"/>
      <c r="O788" s="8"/>
      <c r="U788" s="8"/>
      <c r="V788" s="6"/>
      <c r="AE788" s="8"/>
    </row>
    <row r="789" ht="15.75" customHeight="1">
      <c r="G789" s="6"/>
      <c r="K789" s="8"/>
      <c r="O789" s="8"/>
      <c r="U789" s="8"/>
      <c r="V789" s="6"/>
      <c r="AE789" s="8"/>
    </row>
    <row r="790" ht="15.75" customHeight="1">
      <c r="G790" s="6"/>
      <c r="K790" s="8"/>
      <c r="O790" s="8"/>
      <c r="U790" s="8"/>
      <c r="V790" s="6"/>
      <c r="AE790" s="8"/>
    </row>
    <row r="791" ht="15.75" customHeight="1">
      <c r="G791" s="6"/>
      <c r="K791" s="8"/>
      <c r="O791" s="8"/>
      <c r="U791" s="8"/>
      <c r="V791" s="6"/>
      <c r="AE791" s="8"/>
    </row>
    <row r="792" ht="15.75" customHeight="1">
      <c r="G792" s="6"/>
      <c r="K792" s="8"/>
      <c r="O792" s="8"/>
      <c r="U792" s="8"/>
      <c r="V792" s="6"/>
      <c r="AE792" s="8"/>
    </row>
    <row r="793" ht="15.75" customHeight="1">
      <c r="G793" s="6"/>
      <c r="K793" s="8"/>
      <c r="O793" s="8"/>
      <c r="U793" s="8"/>
      <c r="V793" s="6"/>
      <c r="AE793" s="8"/>
    </row>
    <row r="794" ht="15.75" customHeight="1">
      <c r="G794" s="6"/>
      <c r="K794" s="8"/>
      <c r="O794" s="8"/>
      <c r="U794" s="8"/>
      <c r="V794" s="6"/>
      <c r="AE794" s="8"/>
    </row>
    <row r="795" ht="15.75" customHeight="1">
      <c r="G795" s="6"/>
      <c r="K795" s="8"/>
      <c r="O795" s="8"/>
      <c r="U795" s="8"/>
      <c r="V795" s="6"/>
      <c r="AE795" s="8"/>
    </row>
    <row r="796" ht="15.75" customHeight="1">
      <c r="G796" s="6"/>
      <c r="K796" s="8"/>
      <c r="O796" s="8"/>
      <c r="U796" s="8"/>
      <c r="V796" s="6"/>
      <c r="AE796" s="8"/>
    </row>
    <row r="797" ht="15.75" customHeight="1">
      <c r="G797" s="6"/>
      <c r="K797" s="8"/>
      <c r="O797" s="8"/>
      <c r="U797" s="8"/>
      <c r="V797" s="6"/>
      <c r="AE797" s="8"/>
    </row>
    <row r="798" ht="15.75" customHeight="1">
      <c r="G798" s="6"/>
      <c r="K798" s="8"/>
      <c r="O798" s="8"/>
      <c r="U798" s="8"/>
      <c r="V798" s="6"/>
      <c r="AE798" s="8"/>
    </row>
    <row r="799" ht="15.75" customHeight="1">
      <c r="G799" s="6"/>
      <c r="K799" s="8"/>
      <c r="O799" s="8"/>
      <c r="U799" s="8"/>
      <c r="V799" s="6"/>
      <c r="AE799" s="8"/>
    </row>
    <row r="800" ht="15.75" customHeight="1">
      <c r="G800" s="6"/>
      <c r="K800" s="8"/>
      <c r="O800" s="8"/>
      <c r="U800" s="8"/>
      <c r="V800" s="6"/>
      <c r="AE800" s="8"/>
    </row>
    <row r="801" ht="15.75" customHeight="1">
      <c r="G801" s="6"/>
      <c r="K801" s="8"/>
      <c r="O801" s="8"/>
      <c r="U801" s="8"/>
      <c r="V801" s="6"/>
      <c r="AE801" s="8"/>
    </row>
    <row r="802" ht="15.75" customHeight="1">
      <c r="G802" s="6"/>
      <c r="K802" s="8"/>
      <c r="O802" s="8"/>
      <c r="U802" s="8"/>
      <c r="V802" s="6"/>
      <c r="AE802" s="8"/>
    </row>
    <row r="803" ht="15.75" customHeight="1">
      <c r="G803" s="6"/>
      <c r="K803" s="8"/>
      <c r="O803" s="8"/>
      <c r="U803" s="8"/>
      <c r="V803" s="6"/>
      <c r="AE803" s="8"/>
    </row>
    <row r="804" ht="15.75" customHeight="1">
      <c r="G804" s="6"/>
      <c r="K804" s="8"/>
      <c r="O804" s="8"/>
      <c r="U804" s="8"/>
      <c r="V804" s="6"/>
      <c r="AE804" s="8"/>
    </row>
    <row r="805" ht="15.75" customHeight="1">
      <c r="G805" s="6"/>
      <c r="K805" s="8"/>
      <c r="O805" s="8"/>
      <c r="U805" s="8"/>
      <c r="V805" s="6"/>
      <c r="AE805" s="8"/>
    </row>
    <row r="806" ht="15.75" customHeight="1">
      <c r="G806" s="6"/>
      <c r="K806" s="8"/>
      <c r="O806" s="8"/>
      <c r="U806" s="8"/>
      <c r="V806" s="6"/>
      <c r="AE806" s="8"/>
    </row>
    <row r="807" ht="15.75" customHeight="1">
      <c r="G807" s="6"/>
      <c r="K807" s="8"/>
      <c r="O807" s="8"/>
      <c r="U807" s="8"/>
      <c r="V807" s="6"/>
      <c r="AE807" s="8"/>
    </row>
    <row r="808" ht="15.75" customHeight="1">
      <c r="G808" s="6"/>
      <c r="K808" s="8"/>
      <c r="O808" s="8"/>
      <c r="U808" s="8"/>
      <c r="V808" s="6"/>
      <c r="AE808" s="8"/>
    </row>
    <row r="809" ht="15.75" customHeight="1">
      <c r="G809" s="6"/>
      <c r="K809" s="8"/>
      <c r="O809" s="8"/>
      <c r="U809" s="8"/>
      <c r="V809" s="6"/>
      <c r="AE809" s="8"/>
    </row>
    <row r="810" ht="15.75" customHeight="1">
      <c r="G810" s="6"/>
      <c r="K810" s="8"/>
      <c r="O810" s="8"/>
      <c r="U810" s="8"/>
      <c r="V810" s="6"/>
      <c r="AE810" s="8"/>
    </row>
    <row r="811" ht="15.75" customHeight="1">
      <c r="G811" s="6"/>
      <c r="K811" s="8"/>
      <c r="O811" s="8"/>
      <c r="U811" s="8"/>
      <c r="V811" s="6"/>
      <c r="AE811" s="8"/>
    </row>
    <row r="812" ht="15.75" customHeight="1">
      <c r="G812" s="6"/>
      <c r="K812" s="8"/>
      <c r="O812" s="8"/>
      <c r="U812" s="8"/>
      <c r="V812" s="6"/>
      <c r="AE812" s="8"/>
    </row>
    <row r="813" ht="15.75" customHeight="1">
      <c r="G813" s="6"/>
      <c r="K813" s="8"/>
      <c r="O813" s="8"/>
      <c r="U813" s="8"/>
      <c r="V813" s="6"/>
      <c r="AE813" s="8"/>
    </row>
    <row r="814" ht="15.75" customHeight="1">
      <c r="G814" s="6"/>
      <c r="K814" s="8"/>
      <c r="O814" s="8"/>
      <c r="U814" s="8"/>
      <c r="V814" s="6"/>
      <c r="AE814" s="8"/>
    </row>
    <row r="815" ht="15.75" customHeight="1">
      <c r="G815" s="6"/>
      <c r="K815" s="8"/>
      <c r="O815" s="8"/>
      <c r="U815" s="8"/>
      <c r="V815" s="6"/>
      <c r="AE815" s="8"/>
    </row>
    <row r="816" ht="15.75" customHeight="1">
      <c r="G816" s="6"/>
      <c r="K816" s="8"/>
      <c r="O816" s="8"/>
      <c r="U816" s="8"/>
      <c r="V816" s="6"/>
      <c r="AE816" s="8"/>
    </row>
    <row r="817" ht="15.75" customHeight="1">
      <c r="G817" s="6"/>
      <c r="K817" s="8"/>
      <c r="O817" s="8"/>
      <c r="U817" s="8"/>
      <c r="V817" s="6"/>
      <c r="AE817" s="8"/>
    </row>
    <row r="818" ht="15.75" customHeight="1">
      <c r="G818" s="6"/>
      <c r="K818" s="8"/>
      <c r="O818" s="8"/>
      <c r="U818" s="8"/>
      <c r="V818" s="6"/>
      <c r="AE818" s="8"/>
    </row>
    <row r="819" ht="15.75" customHeight="1">
      <c r="G819" s="6"/>
      <c r="K819" s="8"/>
      <c r="O819" s="8"/>
      <c r="U819" s="8"/>
      <c r="V819" s="6"/>
      <c r="AE819" s="8"/>
    </row>
    <row r="820" ht="15.75" customHeight="1">
      <c r="G820" s="6"/>
      <c r="K820" s="8"/>
      <c r="O820" s="8"/>
      <c r="U820" s="8"/>
      <c r="V820" s="6"/>
      <c r="AE820" s="8"/>
    </row>
    <row r="821" ht="15.75" customHeight="1">
      <c r="G821" s="6"/>
      <c r="K821" s="8"/>
      <c r="O821" s="8"/>
      <c r="U821" s="8"/>
      <c r="V821" s="6"/>
      <c r="AE821" s="8"/>
    </row>
    <row r="822" ht="15.75" customHeight="1">
      <c r="G822" s="6"/>
      <c r="K822" s="8"/>
      <c r="O822" s="8"/>
      <c r="U822" s="8"/>
      <c r="V822" s="6"/>
      <c r="AE822" s="8"/>
    </row>
    <row r="823" ht="15.75" customHeight="1">
      <c r="G823" s="6"/>
      <c r="K823" s="8"/>
      <c r="O823" s="8"/>
      <c r="U823" s="8"/>
      <c r="V823" s="6"/>
      <c r="AE823" s="8"/>
    </row>
    <row r="824" ht="15.75" customHeight="1">
      <c r="G824" s="6"/>
      <c r="K824" s="8"/>
      <c r="O824" s="8"/>
      <c r="U824" s="8"/>
      <c r="V824" s="6"/>
      <c r="AE824" s="8"/>
    </row>
    <row r="825" ht="15.75" customHeight="1">
      <c r="G825" s="6"/>
      <c r="K825" s="8"/>
      <c r="O825" s="8"/>
      <c r="U825" s="8"/>
      <c r="V825" s="6"/>
      <c r="AE825" s="8"/>
    </row>
    <row r="826" ht="15.75" customHeight="1">
      <c r="G826" s="6"/>
      <c r="K826" s="8"/>
      <c r="O826" s="8"/>
      <c r="U826" s="8"/>
      <c r="V826" s="6"/>
      <c r="AE826" s="8"/>
    </row>
    <row r="827" ht="15.75" customHeight="1">
      <c r="G827" s="6"/>
      <c r="K827" s="8"/>
      <c r="O827" s="8"/>
      <c r="U827" s="8"/>
      <c r="V827" s="6"/>
      <c r="AE827" s="8"/>
    </row>
    <row r="828" ht="15.75" customHeight="1">
      <c r="G828" s="6"/>
      <c r="K828" s="8"/>
      <c r="O828" s="8"/>
      <c r="U828" s="8"/>
      <c r="V828" s="6"/>
      <c r="AE828" s="8"/>
    </row>
    <row r="829" ht="15.75" customHeight="1">
      <c r="G829" s="6"/>
      <c r="K829" s="8"/>
      <c r="O829" s="8"/>
      <c r="U829" s="8"/>
      <c r="V829" s="6"/>
      <c r="AE829" s="8"/>
    </row>
    <row r="830" ht="15.75" customHeight="1">
      <c r="G830" s="6"/>
      <c r="K830" s="8"/>
      <c r="O830" s="8"/>
      <c r="U830" s="8"/>
      <c r="V830" s="6"/>
      <c r="AE830" s="8"/>
    </row>
    <row r="831" ht="15.75" customHeight="1">
      <c r="G831" s="6"/>
      <c r="K831" s="8"/>
      <c r="O831" s="8"/>
      <c r="U831" s="8"/>
      <c r="V831" s="6"/>
      <c r="AE831" s="8"/>
    </row>
    <row r="832" ht="15.75" customHeight="1">
      <c r="G832" s="6"/>
      <c r="K832" s="8"/>
      <c r="O832" s="8"/>
      <c r="U832" s="8"/>
      <c r="V832" s="6"/>
      <c r="AE832" s="8"/>
    </row>
    <row r="833" ht="15.75" customHeight="1">
      <c r="G833" s="6"/>
      <c r="K833" s="8"/>
      <c r="O833" s="8"/>
      <c r="U833" s="8"/>
      <c r="V833" s="6"/>
      <c r="AE833" s="8"/>
    </row>
    <row r="834" ht="15.75" customHeight="1">
      <c r="G834" s="6"/>
      <c r="K834" s="8"/>
      <c r="O834" s="8"/>
      <c r="U834" s="8"/>
      <c r="V834" s="6"/>
      <c r="AE834" s="8"/>
    </row>
    <row r="835" ht="15.75" customHeight="1">
      <c r="G835" s="6"/>
      <c r="K835" s="8"/>
      <c r="O835" s="8"/>
      <c r="U835" s="8"/>
      <c r="V835" s="6"/>
      <c r="AE835" s="8"/>
    </row>
    <row r="836" ht="15.75" customHeight="1">
      <c r="G836" s="6"/>
      <c r="K836" s="8"/>
      <c r="O836" s="8"/>
      <c r="U836" s="8"/>
      <c r="V836" s="6"/>
      <c r="AE836" s="8"/>
    </row>
    <row r="837" ht="15.75" customHeight="1">
      <c r="G837" s="6"/>
      <c r="K837" s="8"/>
      <c r="O837" s="8"/>
      <c r="U837" s="8"/>
      <c r="V837" s="6"/>
      <c r="AE837" s="8"/>
    </row>
    <row r="838" ht="15.75" customHeight="1">
      <c r="G838" s="6"/>
      <c r="K838" s="8"/>
      <c r="O838" s="8"/>
      <c r="U838" s="8"/>
      <c r="V838" s="6"/>
      <c r="AE838" s="8"/>
    </row>
    <row r="839" ht="15.75" customHeight="1">
      <c r="G839" s="6"/>
      <c r="K839" s="8"/>
      <c r="O839" s="8"/>
      <c r="U839" s="8"/>
      <c r="V839" s="6"/>
      <c r="AE839" s="8"/>
    </row>
    <row r="840" ht="15.75" customHeight="1">
      <c r="G840" s="6"/>
      <c r="K840" s="8"/>
      <c r="O840" s="8"/>
      <c r="U840" s="8"/>
      <c r="V840" s="6"/>
      <c r="AE840" s="8"/>
    </row>
    <row r="841" ht="15.75" customHeight="1">
      <c r="G841" s="6"/>
      <c r="K841" s="8"/>
      <c r="O841" s="8"/>
      <c r="U841" s="8"/>
      <c r="V841" s="6"/>
      <c r="AE841" s="8"/>
    </row>
    <row r="842" ht="15.75" customHeight="1">
      <c r="G842" s="6"/>
      <c r="K842" s="8"/>
      <c r="O842" s="8"/>
      <c r="U842" s="8"/>
      <c r="V842" s="6"/>
      <c r="AE842" s="8"/>
    </row>
    <row r="843" ht="15.75" customHeight="1">
      <c r="G843" s="6"/>
      <c r="K843" s="8"/>
      <c r="O843" s="8"/>
      <c r="U843" s="8"/>
      <c r="V843" s="6"/>
      <c r="AE843" s="8"/>
    </row>
    <row r="844" ht="15.75" customHeight="1">
      <c r="G844" s="6"/>
      <c r="K844" s="8"/>
      <c r="O844" s="8"/>
      <c r="U844" s="8"/>
      <c r="V844" s="6"/>
      <c r="AE844" s="8"/>
    </row>
    <row r="845" ht="15.75" customHeight="1">
      <c r="G845" s="6"/>
      <c r="K845" s="8"/>
      <c r="O845" s="8"/>
      <c r="U845" s="8"/>
      <c r="V845" s="6"/>
      <c r="AE845" s="8"/>
    </row>
    <row r="846" ht="15.75" customHeight="1">
      <c r="G846" s="6"/>
      <c r="K846" s="8"/>
      <c r="O846" s="8"/>
      <c r="U846" s="8"/>
      <c r="V846" s="6"/>
      <c r="AE846" s="8"/>
    </row>
    <row r="847" ht="15.75" customHeight="1">
      <c r="G847" s="6"/>
      <c r="K847" s="8"/>
      <c r="O847" s="8"/>
      <c r="U847" s="8"/>
      <c r="V847" s="6"/>
      <c r="AE847" s="8"/>
    </row>
    <row r="848" ht="15.75" customHeight="1">
      <c r="G848" s="6"/>
      <c r="K848" s="8"/>
      <c r="O848" s="8"/>
      <c r="U848" s="8"/>
      <c r="V848" s="6"/>
      <c r="AE848" s="8"/>
    </row>
    <row r="849" ht="15.75" customHeight="1">
      <c r="G849" s="6"/>
      <c r="K849" s="8"/>
      <c r="O849" s="8"/>
      <c r="U849" s="8"/>
      <c r="V849" s="6"/>
      <c r="AE849" s="8"/>
    </row>
    <row r="850" ht="15.75" customHeight="1">
      <c r="G850" s="6"/>
      <c r="K850" s="8"/>
      <c r="O850" s="8"/>
      <c r="U850" s="8"/>
      <c r="V850" s="6"/>
      <c r="AE850" s="8"/>
    </row>
    <row r="851" ht="15.75" customHeight="1">
      <c r="G851" s="6"/>
      <c r="K851" s="8"/>
      <c r="O851" s="8"/>
      <c r="U851" s="8"/>
      <c r="V851" s="6"/>
      <c r="AE851" s="8"/>
    </row>
    <row r="852" ht="15.75" customHeight="1">
      <c r="G852" s="6"/>
      <c r="K852" s="8"/>
      <c r="O852" s="8"/>
      <c r="U852" s="8"/>
      <c r="V852" s="6"/>
      <c r="AE852" s="8"/>
    </row>
    <row r="853" ht="15.75" customHeight="1">
      <c r="G853" s="6"/>
      <c r="K853" s="8"/>
      <c r="O853" s="8"/>
      <c r="U853" s="8"/>
      <c r="V853" s="6"/>
      <c r="AE853" s="8"/>
    </row>
    <row r="854" ht="15.75" customHeight="1">
      <c r="G854" s="6"/>
      <c r="K854" s="8"/>
      <c r="O854" s="8"/>
      <c r="U854" s="8"/>
      <c r="V854" s="6"/>
      <c r="AE854" s="8"/>
    </row>
    <row r="855" ht="15.75" customHeight="1">
      <c r="G855" s="6"/>
      <c r="K855" s="8"/>
      <c r="O855" s="8"/>
      <c r="U855" s="8"/>
      <c r="V855" s="6"/>
      <c r="AE855" s="8"/>
    </row>
    <row r="856" ht="15.75" customHeight="1">
      <c r="G856" s="6"/>
      <c r="K856" s="8"/>
      <c r="O856" s="8"/>
      <c r="U856" s="8"/>
      <c r="V856" s="6"/>
      <c r="AE856" s="8"/>
    </row>
    <row r="857" ht="15.75" customHeight="1">
      <c r="G857" s="6"/>
      <c r="K857" s="8"/>
      <c r="O857" s="8"/>
      <c r="U857" s="8"/>
      <c r="V857" s="6"/>
      <c r="AE857" s="8"/>
    </row>
    <row r="858" ht="15.75" customHeight="1">
      <c r="G858" s="6"/>
      <c r="K858" s="8"/>
      <c r="O858" s="8"/>
      <c r="U858" s="8"/>
      <c r="V858" s="6"/>
      <c r="AE858" s="8"/>
    </row>
    <row r="859" ht="15.75" customHeight="1">
      <c r="G859" s="6"/>
      <c r="K859" s="8"/>
      <c r="O859" s="8"/>
      <c r="U859" s="8"/>
      <c r="V859" s="6"/>
      <c r="AE859" s="8"/>
    </row>
    <row r="860" ht="15.75" customHeight="1">
      <c r="G860" s="6"/>
      <c r="K860" s="8"/>
      <c r="O860" s="8"/>
      <c r="U860" s="8"/>
      <c r="V860" s="6"/>
      <c r="AE860" s="8"/>
    </row>
    <row r="861" ht="15.75" customHeight="1">
      <c r="G861" s="6"/>
      <c r="K861" s="8"/>
      <c r="O861" s="8"/>
      <c r="U861" s="8"/>
      <c r="V861" s="6"/>
      <c r="AE861" s="8"/>
    </row>
    <row r="862" ht="15.75" customHeight="1">
      <c r="G862" s="6"/>
      <c r="K862" s="8"/>
      <c r="O862" s="8"/>
      <c r="U862" s="8"/>
      <c r="V862" s="6"/>
      <c r="AE862" s="8"/>
    </row>
    <row r="863" ht="15.75" customHeight="1">
      <c r="G863" s="6"/>
      <c r="K863" s="8"/>
      <c r="O863" s="8"/>
      <c r="U863" s="8"/>
      <c r="V863" s="6"/>
      <c r="AE863" s="8"/>
    </row>
    <row r="864" ht="15.75" customHeight="1">
      <c r="G864" s="6"/>
      <c r="K864" s="8"/>
      <c r="O864" s="8"/>
      <c r="U864" s="8"/>
      <c r="V864" s="6"/>
      <c r="AE864" s="8"/>
    </row>
    <row r="865" ht="15.75" customHeight="1">
      <c r="G865" s="6"/>
      <c r="K865" s="8"/>
      <c r="O865" s="8"/>
      <c r="U865" s="8"/>
      <c r="V865" s="6"/>
      <c r="AE865" s="8"/>
    </row>
    <row r="866" ht="15.75" customHeight="1">
      <c r="G866" s="6"/>
      <c r="K866" s="8"/>
      <c r="O866" s="8"/>
      <c r="U866" s="8"/>
      <c r="V866" s="6"/>
      <c r="AE866" s="8"/>
    </row>
    <row r="867" ht="15.75" customHeight="1">
      <c r="G867" s="6"/>
      <c r="K867" s="8"/>
      <c r="O867" s="8"/>
      <c r="U867" s="8"/>
      <c r="V867" s="6"/>
      <c r="AE867" s="8"/>
    </row>
    <row r="868" ht="15.75" customHeight="1">
      <c r="G868" s="6"/>
      <c r="K868" s="8"/>
      <c r="O868" s="8"/>
      <c r="U868" s="8"/>
      <c r="V868" s="6"/>
      <c r="AE868" s="8"/>
    </row>
    <row r="869" ht="15.75" customHeight="1">
      <c r="G869" s="6"/>
      <c r="K869" s="8"/>
      <c r="O869" s="8"/>
      <c r="U869" s="8"/>
      <c r="V869" s="6"/>
      <c r="AE869" s="8"/>
    </row>
    <row r="870" ht="15.75" customHeight="1">
      <c r="G870" s="6"/>
      <c r="K870" s="8"/>
      <c r="O870" s="8"/>
      <c r="U870" s="8"/>
      <c r="V870" s="6"/>
      <c r="AE870" s="8"/>
    </row>
    <row r="871" ht="15.75" customHeight="1">
      <c r="G871" s="6"/>
      <c r="K871" s="8"/>
      <c r="O871" s="8"/>
      <c r="U871" s="8"/>
      <c r="V871" s="6"/>
      <c r="AE871" s="8"/>
    </row>
    <row r="872" ht="15.75" customHeight="1">
      <c r="G872" s="6"/>
      <c r="K872" s="8"/>
      <c r="O872" s="8"/>
      <c r="U872" s="8"/>
      <c r="V872" s="6"/>
      <c r="AE872" s="8"/>
    </row>
    <row r="873" ht="15.75" customHeight="1">
      <c r="G873" s="6"/>
      <c r="K873" s="8"/>
      <c r="O873" s="8"/>
      <c r="U873" s="8"/>
      <c r="V873" s="6"/>
      <c r="AE873" s="8"/>
    </row>
    <row r="874" ht="15.75" customHeight="1">
      <c r="G874" s="6"/>
      <c r="K874" s="8"/>
      <c r="O874" s="8"/>
      <c r="U874" s="8"/>
      <c r="V874" s="6"/>
      <c r="AE874" s="8"/>
    </row>
    <row r="875" ht="15.75" customHeight="1">
      <c r="G875" s="6"/>
      <c r="K875" s="8"/>
      <c r="O875" s="8"/>
      <c r="U875" s="8"/>
      <c r="V875" s="6"/>
      <c r="AE875" s="8"/>
    </row>
    <row r="876" ht="15.75" customHeight="1">
      <c r="G876" s="6"/>
      <c r="K876" s="8"/>
      <c r="O876" s="8"/>
      <c r="U876" s="8"/>
      <c r="V876" s="6"/>
      <c r="AE876" s="8"/>
    </row>
    <row r="877" ht="15.75" customHeight="1">
      <c r="G877" s="6"/>
      <c r="K877" s="8"/>
      <c r="O877" s="8"/>
      <c r="U877" s="8"/>
      <c r="V877" s="6"/>
      <c r="AE877" s="8"/>
    </row>
    <row r="878" ht="15.75" customHeight="1">
      <c r="G878" s="6"/>
      <c r="K878" s="8"/>
      <c r="O878" s="8"/>
      <c r="U878" s="8"/>
      <c r="V878" s="6"/>
      <c r="AE878" s="8"/>
    </row>
    <row r="879" ht="15.75" customHeight="1">
      <c r="G879" s="6"/>
      <c r="K879" s="8"/>
      <c r="O879" s="8"/>
      <c r="U879" s="8"/>
      <c r="V879" s="6"/>
      <c r="AE879" s="8"/>
    </row>
    <row r="880" ht="15.75" customHeight="1">
      <c r="G880" s="6"/>
      <c r="K880" s="8"/>
      <c r="O880" s="8"/>
      <c r="U880" s="8"/>
      <c r="V880" s="6"/>
      <c r="AE880" s="8"/>
    </row>
    <row r="881" ht="15.75" customHeight="1">
      <c r="G881" s="6"/>
      <c r="K881" s="8"/>
      <c r="O881" s="8"/>
      <c r="U881" s="8"/>
      <c r="V881" s="6"/>
      <c r="AE881" s="8"/>
    </row>
    <row r="882" ht="15.75" customHeight="1">
      <c r="G882" s="6"/>
      <c r="K882" s="8"/>
      <c r="O882" s="8"/>
      <c r="U882" s="8"/>
      <c r="V882" s="6"/>
      <c r="AE882" s="8"/>
    </row>
    <row r="883" ht="15.75" customHeight="1">
      <c r="G883" s="6"/>
      <c r="K883" s="8"/>
      <c r="O883" s="8"/>
      <c r="U883" s="8"/>
      <c r="V883" s="6"/>
      <c r="AE883" s="8"/>
    </row>
    <row r="884" ht="15.75" customHeight="1">
      <c r="G884" s="6"/>
      <c r="K884" s="8"/>
      <c r="O884" s="8"/>
      <c r="U884" s="8"/>
      <c r="V884" s="6"/>
      <c r="AE884" s="8"/>
    </row>
    <row r="885" ht="15.75" customHeight="1">
      <c r="G885" s="6"/>
      <c r="K885" s="8"/>
      <c r="O885" s="8"/>
      <c r="U885" s="8"/>
      <c r="V885" s="6"/>
      <c r="AE885" s="8"/>
    </row>
    <row r="886" ht="15.75" customHeight="1">
      <c r="G886" s="6"/>
      <c r="K886" s="8"/>
      <c r="O886" s="8"/>
      <c r="U886" s="8"/>
      <c r="V886" s="6"/>
      <c r="AE886" s="8"/>
    </row>
    <row r="887" ht="15.75" customHeight="1">
      <c r="G887" s="6"/>
      <c r="K887" s="8"/>
      <c r="O887" s="8"/>
      <c r="U887" s="8"/>
      <c r="V887" s="6"/>
      <c r="AE887" s="8"/>
    </row>
    <row r="888" ht="15.75" customHeight="1">
      <c r="G888" s="6"/>
      <c r="K888" s="8"/>
      <c r="O888" s="8"/>
      <c r="U888" s="8"/>
      <c r="V888" s="6"/>
      <c r="AE888" s="8"/>
    </row>
    <row r="889" ht="15.75" customHeight="1">
      <c r="G889" s="6"/>
      <c r="K889" s="8"/>
      <c r="O889" s="8"/>
      <c r="U889" s="8"/>
      <c r="V889" s="6"/>
      <c r="AE889" s="8"/>
    </row>
    <row r="890" ht="15.75" customHeight="1">
      <c r="G890" s="6"/>
      <c r="K890" s="8"/>
      <c r="O890" s="8"/>
      <c r="U890" s="8"/>
      <c r="V890" s="6"/>
      <c r="AE890" s="8"/>
    </row>
    <row r="891" ht="15.75" customHeight="1">
      <c r="G891" s="6"/>
      <c r="K891" s="8"/>
      <c r="O891" s="8"/>
      <c r="U891" s="8"/>
      <c r="V891" s="6"/>
      <c r="AE891" s="8"/>
    </row>
    <row r="892" ht="15.75" customHeight="1">
      <c r="G892" s="6"/>
      <c r="K892" s="8"/>
      <c r="O892" s="8"/>
      <c r="U892" s="8"/>
      <c r="V892" s="6"/>
      <c r="AE892" s="8"/>
    </row>
    <row r="893" ht="15.75" customHeight="1">
      <c r="G893" s="6"/>
      <c r="K893" s="8"/>
      <c r="O893" s="8"/>
      <c r="U893" s="8"/>
      <c r="V893" s="6"/>
      <c r="AE893" s="8"/>
    </row>
    <row r="894" ht="15.75" customHeight="1">
      <c r="G894" s="6"/>
      <c r="K894" s="8"/>
      <c r="O894" s="8"/>
      <c r="U894" s="8"/>
      <c r="V894" s="6"/>
      <c r="AE894" s="8"/>
    </row>
    <row r="895" ht="15.75" customHeight="1">
      <c r="G895" s="6"/>
      <c r="K895" s="8"/>
      <c r="O895" s="8"/>
      <c r="U895" s="8"/>
      <c r="V895" s="6"/>
      <c r="AE895" s="8"/>
    </row>
    <row r="896" ht="15.75" customHeight="1">
      <c r="G896" s="6"/>
      <c r="K896" s="8"/>
      <c r="O896" s="8"/>
      <c r="U896" s="8"/>
      <c r="V896" s="6"/>
      <c r="AE896" s="8"/>
    </row>
    <row r="897" ht="15.75" customHeight="1">
      <c r="G897" s="6"/>
      <c r="K897" s="8"/>
      <c r="O897" s="8"/>
      <c r="U897" s="8"/>
      <c r="V897" s="6"/>
      <c r="AE897" s="8"/>
    </row>
    <row r="898" ht="15.75" customHeight="1">
      <c r="G898" s="6"/>
      <c r="K898" s="8"/>
      <c r="O898" s="8"/>
      <c r="U898" s="8"/>
      <c r="V898" s="6"/>
      <c r="AE898" s="8"/>
    </row>
    <row r="899" ht="15.75" customHeight="1">
      <c r="G899" s="6"/>
      <c r="K899" s="8"/>
      <c r="O899" s="8"/>
      <c r="U899" s="8"/>
      <c r="V899" s="6"/>
      <c r="AE899" s="8"/>
    </row>
    <row r="900" ht="15.75" customHeight="1">
      <c r="G900" s="6"/>
      <c r="K900" s="8"/>
      <c r="O900" s="8"/>
      <c r="U900" s="8"/>
      <c r="V900" s="6"/>
      <c r="AE900" s="8"/>
    </row>
    <row r="901" ht="15.75" customHeight="1">
      <c r="G901" s="6"/>
      <c r="K901" s="8"/>
      <c r="O901" s="8"/>
      <c r="U901" s="8"/>
      <c r="V901" s="6"/>
      <c r="AE901" s="8"/>
    </row>
    <row r="902" ht="15.75" customHeight="1">
      <c r="G902" s="6"/>
      <c r="K902" s="8"/>
      <c r="O902" s="8"/>
      <c r="U902" s="8"/>
      <c r="V902" s="6"/>
      <c r="AE902" s="8"/>
    </row>
    <row r="903" ht="15.75" customHeight="1">
      <c r="G903" s="6"/>
      <c r="K903" s="8"/>
      <c r="O903" s="8"/>
      <c r="U903" s="8"/>
      <c r="V903" s="6"/>
      <c r="AE903" s="8"/>
    </row>
    <row r="904" ht="15.75" customHeight="1">
      <c r="G904" s="6"/>
      <c r="K904" s="8"/>
      <c r="O904" s="8"/>
      <c r="U904" s="8"/>
      <c r="V904" s="6"/>
      <c r="AE904" s="8"/>
    </row>
    <row r="905" ht="15.75" customHeight="1">
      <c r="G905" s="6"/>
      <c r="K905" s="8"/>
      <c r="O905" s="8"/>
      <c r="U905" s="8"/>
      <c r="V905" s="6"/>
      <c r="AE905" s="8"/>
    </row>
    <row r="906" ht="15.75" customHeight="1">
      <c r="G906" s="6"/>
      <c r="K906" s="8"/>
      <c r="O906" s="8"/>
      <c r="U906" s="8"/>
      <c r="V906" s="6"/>
      <c r="AE906" s="8"/>
    </row>
    <row r="907" ht="15.75" customHeight="1">
      <c r="G907" s="6"/>
      <c r="K907" s="8"/>
      <c r="O907" s="8"/>
      <c r="U907" s="8"/>
      <c r="V907" s="6"/>
      <c r="AE907" s="8"/>
    </row>
    <row r="908" ht="15.75" customHeight="1">
      <c r="G908" s="6"/>
      <c r="K908" s="8"/>
      <c r="O908" s="8"/>
      <c r="U908" s="8"/>
      <c r="V908" s="6"/>
      <c r="AE908" s="8"/>
    </row>
    <row r="909" ht="15.75" customHeight="1">
      <c r="G909" s="6"/>
      <c r="K909" s="8"/>
      <c r="O909" s="8"/>
      <c r="U909" s="8"/>
      <c r="V909" s="6"/>
      <c r="AE909" s="8"/>
    </row>
    <row r="910" ht="15.75" customHeight="1">
      <c r="G910" s="6"/>
      <c r="K910" s="8"/>
      <c r="O910" s="8"/>
      <c r="U910" s="8"/>
      <c r="V910" s="6"/>
      <c r="AE910" s="8"/>
    </row>
    <row r="911" ht="15.75" customHeight="1">
      <c r="G911" s="6"/>
      <c r="K911" s="8"/>
      <c r="O911" s="8"/>
      <c r="U911" s="8"/>
      <c r="V911" s="6"/>
      <c r="AE911" s="8"/>
    </row>
    <row r="912" ht="15.75" customHeight="1">
      <c r="G912" s="6"/>
      <c r="K912" s="8"/>
      <c r="O912" s="8"/>
      <c r="U912" s="8"/>
      <c r="V912" s="6"/>
      <c r="AE912" s="8"/>
    </row>
    <row r="913" ht="15.75" customHeight="1">
      <c r="G913" s="6"/>
      <c r="K913" s="8"/>
      <c r="O913" s="8"/>
      <c r="U913" s="8"/>
      <c r="V913" s="6"/>
      <c r="AE913" s="8"/>
    </row>
    <row r="914" ht="15.75" customHeight="1">
      <c r="G914" s="6"/>
      <c r="K914" s="8"/>
      <c r="O914" s="8"/>
      <c r="U914" s="8"/>
      <c r="V914" s="6"/>
      <c r="AE914" s="8"/>
    </row>
    <row r="915" ht="15.75" customHeight="1">
      <c r="G915" s="6"/>
      <c r="K915" s="8"/>
      <c r="O915" s="8"/>
      <c r="U915" s="8"/>
      <c r="V915" s="6"/>
      <c r="AE915" s="8"/>
    </row>
    <row r="916" ht="15.75" customHeight="1">
      <c r="G916" s="6"/>
      <c r="K916" s="8"/>
      <c r="O916" s="8"/>
      <c r="U916" s="8"/>
      <c r="V916" s="6"/>
      <c r="AE916" s="8"/>
    </row>
    <row r="917" ht="15.75" customHeight="1">
      <c r="G917" s="6"/>
      <c r="K917" s="8"/>
      <c r="O917" s="8"/>
      <c r="U917" s="8"/>
      <c r="V917" s="6"/>
      <c r="AE917" s="8"/>
    </row>
    <row r="918" ht="15.75" customHeight="1">
      <c r="G918" s="6"/>
      <c r="K918" s="8"/>
      <c r="O918" s="8"/>
      <c r="U918" s="8"/>
      <c r="V918" s="6"/>
      <c r="AE918" s="8"/>
    </row>
    <row r="919" ht="15.75" customHeight="1">
      <c r="G919" s="6"/>
      <c r="K919" s="8"/>
      <c r="O919" s="8"/>
      <c r="U919" s="8"/>
      <c r="V919" s="6"/>
      <c r="AE919" s="8"/>
    </row>
    <row r="920" ht="15.75" customHeight="1">
      <c r="G920" s="6"/>
      <c r="K920" s="8"/>
      <c r="O920" s="8"/>
      <c r="U920" s="8"/>
      <c r="V920" s="6"/>
      <c r="AE920" s="8"/>
    </row>
    <row r="921" ht="15.75" customHeight="1">
      <c r="G921" s="6"/>
      <c r="K921" s="8"/>
      <c r="O921" s="8"/>
      <c r="U921" s="8"/>
      <c r="V921" s="6"/>
      <c r="AE921" s="8"/>
    </row>
    <row r="922" ht="15.75" customHeight="1">
      <c r="G922" s="6"/>
      <c r="K922" s="8"/>
      <c r="O922" s="8"/>
      <c r="U922" s="8"/>
      <c r="V922" s="6"/>
      <c r="AE922" s="8"/>
    </row>
    <row r="923" ht="15.75" customHeight="1">
      <c r="G923" s="6"/>
      <c r="K923" s="8"/>
      <c r="O923" s="8"/>
      <c r="U923" s="8"/>
      <c r="V923" s="6"/>
      <c r="AE923" s="8"/>
    </row>
    <row r="924" ht="15.75" customHeight="1">
      <c r="G924" s="6"/>
      <c r="K924" s="8"/>
      <c r="O924" s="8"/>
      <c r="U924" s="8"/>
      <c r="V924" s="6"/>
      <c r="AE924" s="8"/>
    </row>
    <row r="925" ht="15.75" customHeight="1">
      <c r="G925" s="6"/>
      <c r="K925" s="8"/>
      <c r="O925" s="8"/>
      <c r="U925" s="8"/>
      <c r="V925" s="6"/>
      <c r="AE925" s="8"/>
    </row>
    <row r="926" ht="15.75" customHeight="1">
      <c r="G926" s="6"/>
      <c r="K926" s="8"/>
      <c r="O926" s="8"/>
      <c r="U926" s="8"/>
      <c r="V926" s="6"/>
      <c r="AE926" s="8"/>
    </row>
    <row r="927" ht="15.75" customHeight="1">
      <c r="G927" s="6"/>
      <c r="K927" s="8"/>
      <c r="O927" s="8"/>
      <c r="U927" s="8"/>
      <c r="V927" s="6"/>
      <c r="AE927" s="8"/>
    </row>
    <row r="928" ht="15.75" customHeight="1">
      <c r="G928" s="6"/>
      <c r="K928" s="8"/>
      <c r="O928" s="8"/>
      <c r="U928" s="8"/>
      <c r="V928" s="6"/>
      <c r="AE928" s="8"/>
    </row>
    <row r="929" ht="15.75" customHeight="1">
      <c r="G929" s="6"/>
      <c r="K929" s="8"/>
      <c r="O929" s="8"/>
      <c r="U929" s="8"/>
      <c r="V929" s="6"/>
      <c r="AE929" s="8"/>
    </row>
    <row r="930" ht="15.75" customHeight="1">
      <c r="G930" s="6"/>
      <c r="K930" s="8"/>
      <c r="O930" s="8"/>
      <c r="U930" s="8"/>
      <c r="V930" s="6"/>
      <c r="AE930" s="8"/>
    </row>
    <row r="931" ht="15.75" customHeight="1">
      <c r="G931" s="6"/>
      <c r="K931" s="8"/>
      <c r="O931" s="8"/>
      <c r="U931" s="8"/>
      <c r="V931" s="6"/>
      <c r="AE931" s="8"/>
    </row>
    <row r="932" ht="15.75" customHeight="1">
      <c r="G932" s="6"/>
      <c r="K932" s="8"/>
      <c r="O932" s="8"/>
      <c r="U932" s="8"/>
      <c r="V932" s="6"/>
      <c r="AE932" s="8"/>
    </row>
    <row r="933" ht="15.75" customHeight="1">
      <c r="G933" s="6"/>
      <c r="K933" s="8"/>
      <c r="O933" s="8"/>
      <c r="U933" s="8"/>
      <c r="V933" s="6"/>
      <c r="AE933" s="8"/>
    </row>
    <row r="934" ht="15.75" customHeight="1">
      <c r="G934" s="6"/>
      <c r="K934" s="8"/>
      <c r="O934" s="8"/>
      <c r="U934" s="8"/>
      <c r="V934" s="6"/>
      <c r="AE934" s="8"/>
    </row>
    <row r="935" ht="15.75" customHeight="1">
      <c r="G935" s="6"/>
      <c r="K935" s="8"/>
      <c r="O935" s="8"/>
      <c r="U935" s="8"/>
      <c r="V935" s="6"/>
      <c r="AE935" s="8"/>
    </row>
    <row r="936" ht="15.75" customHeight="1">
      <c r="G936" s="6"/>
      <c r="K936" s="8"/>
      <c r="O936" s="8"/>
      <c r="U936" s="8"/>
      <c r="V936" s="6"/>
      <c r="AE936" s="8"/>
    </row>
    <row r="937" ht="15.75" customHeight="1">
      <c r="G937" s="6"/>
      <c r="K937" s="8"/>
      <c r="O937" s="8"/>
      <c r="U937" s="8"/>
      <c r="V937" s="6"/>
      <c r="AE937" s="8"/>
    </row>
    <row r="938" ht="15.75" customHeight="1">
      <c r="G938" s="6"/>
      <c r="K938" s="8"/>
      <c r="O938" s="8"/>
      <c r="U938" s="8"/>
      <c r="V938" s="6"/>
      <c r="AE938" s="8"/>
    </row>
    <row r="939" ht="15.75" customHeight="1">
      <c r="G939" s="6"/>
      <c r="K939" s="8"/>
      <c r="O939" s="8"/>
      <c r="U939" s="8"/>
      <c r="V939" s="6"/>
      <c r="AE939" s="8"/>
    </row>
    <row r="940" ht="15.75" customHeight="1">
      <c r="G940" s="6"/>
      <c r="K940" s="8"/>
      <c r="O940" s="8"/>
      <c r="U940" s="8"/>
      <c r="V940" s="6"/>
      <c r="AE940" s="8"/>
    </row>
    <row r="941" ht="15.75" customHeight="1">
      <c r="G941" s="6"/>
      <c r="K941" s="8"/>
      <c r="O941" s="8"/>
      <c r="U941" s="8"/>
      <c r="V941" s="6"/>
      <c r="AE941" s="8"/>
    </row>
    <row r="942" ht="15.75" customHeight="1">
      <c r="G942" s="6"/>
      <c r="K942" s="8"/>
      <c r="O942" s="8"/>
      <c r="U942" s="8"/>
      <c r="V942" s="6"/>
      <c r="AE942" s="8"/>
    </row>
    <row r="943" ht="15.75" customHeight="1">
      <c r="G943" s="6"/>
      <c r="K943" s="8"/>
      <c r="O943" s="8"/>
      <c r="U943" s="8"/>
      <c r="V943" s="6"/>
      <c r="AE943" s="8"/>
    </row>
    <row r="944" ht="15.75" customHeight="1">
      <c r="G944" s="6"/>
      <c r="K944" s="8"/>
      <c r="O944" s="8"/>
      <c r="U944" s="8"/>
      <c r="V944" s="6"/>
      <c r="AE944" s="8"/>
    </row>
    <row r="945" ht="15.75" customHeight="1">
      <c r="G945" s="6"/>
      <c r="K945" s="8"/>
      <c r="O945" s="8"/>
      <c r="U945" s="8"/>
      <c r="V945" s="6"/>
      <c r="AE945" s="8"/>
    </row>
    <row r="946" ht="15.75" customHeight="1">
      <c r="G946" s="6"/>
      <c r="K946" s="8"/>
      <c r="O946" s="8"/>
      <c r="U946" s="8"/>
      <c r="V946" s="6"/>
      <c r="AE946" s="8"/>
    </row>
    <row r="947" ht="15.75" customHeight="1">
      <c r="G947" s="6"/>
      <c r="K947" s="8"/>
      <c r="O947" s="8"/>
      <c r="U947" s="8"/>
      <c r="V947" s="6"/>
      <c r="AE947" s="8"/>
    </row>
    <row r="948" ht="15.75" customHeight="1">
      <c r="G948" s="6"/>
      <c r="K948" s="8"/>
      <c r="O948" s="8"/>
      <c r="U948" s="8"/>
      <c r="V948" s="6"/>
      <c r="AE948" s="8"/>
    </row>
    <row r="949" ht="15.75" customHeight="1">
      <c r="G949" s="6"/>
      <c r="K949" s="8"/>
      <c r="O949" s="8"/>
      <c r="U949" s="8"/>
      <c r="V949" s="6"/>
      <c r="AE949" s="8"/>
    </row>
    <row r="950" ht="15.75" customHeight="1">
      <c r="G950" s="6"/>
      <c r="K950" s="8"/>
      <c r="O950" s="8"/>
      <c r="U950" s="8"/>
      <c r="V950" s="6"/>
      <c r="AE950" s="8"/>
    </row>
    <row r="951" ht="15.75" customHeight="1">
      <c r="G951" s="6"/>
      <c r="K951" s="8"/>
      <c r="O951" s="8"/>
      <c r="U951" s="8"/>
      <c r="V951" s="6"/>
      <c r="AE951" s="8"/>
    </row>
    <row r="952" ht="15.75" customHeight="1">
      <c r="G952" s="6"/>
      <c r="K952" s="8"/>
      <c r="O952" s="8"/>
      <c r="U952" s="8"/>
      <c r="V952" s="6"/>
      <c r="AE952" s="8"/>
    </row>
    <row r="953" ht="15.75" customHeight="1">
      <c r="G953" s="6"/>
      <c r="K953" s="8"/>
      <c r="O953" s="8"/>
      <c r="U953" s="8"/>
      <c r="V953" s="6"/>
      <c r="AE953" s="8"/>
    </row>
    <row r="954" ht="15.75" customHeight="1">
      <c r="G954" s="6"/>
      <c r="K954" s="8"/>
      <c r="O954" s="8"/>
      <c r="U954" s="8"/>
      <c r="V954" s="6"/>
      <c r="AE954" s="8"/>
    </row>
    <row r="955" ht="15.75" customHeight="1">
      <c r="G955" s="6"/>
      <c r="K955" s="8"/>
      <c r="O955" s="8"/>
      <c r="U955" s="8"/>
      <c r="V955" s="6"/>
      <c r="AE955" s="8"/>
    </row>
    <row r="956" ht="15.75" customHeight="1">
      <c r="G956" s="6"/>
      <c r="K956" s="8"/>
      <c r="O956" s="8"/>
      <c r="U956" s="8"/>
      <c r="V956" s="6"/>
      <c r="AE956" s="8"/>
    </row>
    <row r="957" ht="15.75" customHeight="1">
      <c r="G957" s="6"/>
      <c r="K957" s="8"/>
      <c r="O957" s="8"/>
      <c r="U957" s="8"/>
      <c r="V957" s="6"/>
      <c r="AE957" s="8"/>
    </row>
    <row r="958" ht="15.75" customHeight="1">
      <c r="G958" s="6"/>
      <c r="K958" s="8"/>
      <c r="O958" s="8"/>
      <c r="U958" s="8"/>
      <c r="V958" s="6"/>
      <c r="AE958" s="8"/>
    </row>
    <row r="959" ht="15.75" customHeight="1">
      <c r="G959" s="6"/>
      <c r="K959" s="8"/>
      <c r="O959" s="8"/>
      <c r="U959" s="8"/>
      <c r="V959" s="6"/>
      <c r="AE959" s="8"/>
    </row>
    <row r="960" ht="15.75" customHeight="1">
      <c r="G960" s="6"/>
      <c r="K960" s="8"/>
      <c r="O960" s="8"/>
      <c r="U960" s="8"/>
      <c r="V960" s="6"/>
      <c r="AE960" s="8"/>
    </row>
    <row r="961" ht="15.75" customHeight="1">
      <c r="G961" s="6"/>
      <c r="K961" s="8"/>
      <c r="O961" s="8"/>
      <c r="U961" s="8"/>
      <c r="V961" s="6"/>
      <c r="AE961" s="8"/>
    </row>
    <row r="962" ht="15.75" customHeight="1">
      <c r="G962" s="6"/>
      <c r="K962" s="8"/>
      <c r="O962" s="8"/>
      <c r="U962" s="8"/>
      <c r="V962" s="6"/>
      <c r="AE962" s="8"/>
    </row>
    <row r="963" ht="15.75" customHeight="1">
      <c r="G963" s="6"/>
      <c r="K963" s="8"/>
      <c r="O963" s="8"/>
      <c r="U963" s="8"/>
      <c r="V963" s="6"/>
      <c r="AE963" s="8"/>
    </row>
    <row r="964" ht="15.75" customHeight="1">
      <c r="G964" s="6"/>
      <c r="K964" s="8"/>
      <c r="O964" s="8"/>
      <c r="U964" s="8"/>
      <c r="V964" s="6"/>
      <c r="AE964" s="8"/>
    </row>
    <row r="965" ht="15.75" customHeight="1">
      <c r="G965" s="6"/>
      <c r="K965" s="8"/>
      <c r="O965" s="8"/>
      <c r="U965" s="8"/>
      <c r="V965" s="6"/>
      <c r="AE965" s="8"/>
    </row>
    <row r="966" ht="15.75" customHeight="1">
      <c r="G966" s="6"/>
      <c r="K966" s="8"/>
      <c r="O966" s="8"/>
      <c r="U966" s="8"/>
      <c r="V966" s="6"/>
      <c r="AE966" s="8"/>
    </row>
    <row r="967" ht="15.75" customHeight="1">
      <c r="G967" s="6"/>
      <c r="K967" s="8"/>
      <c r="O967" s="8"/>
      <c r="U967" s="8"/>
      <c r="V967" s="6"/>
      <c r="AE967" s="8"/>
    </row>
    <row r="968" ht="15.75" customHeight="1">
      <c r="G968" s="6"/>
      <c r="K968" s="8"/>
      <c r="O968" s="8"/>
      <c r="U968" s="8"/>
      <c r="V968" s="6"/>
      <c r="AE968" s="8"/>
    </row>
    <row r="969" ht="15.75" customHeight="1">
      <c r="G969" s="6"/>
      <c r="K969" s="8"/>
      <c r="O969" s="8"/>
      <c r="U969" s="8"/>
      <c r="V969" s="6"/>
      <c r="AE969" s="8"/>
    </row>
    <row r="970" ht="15.75" customHeight="1">
      <c r="G970" s="6"/>
      <c r="K970" s="8"/>
      <c r="O970" s="8"/>
      <c r="U970" s="8"/>
      <c r="V970" s="6"/>
      <c r="AE970" s="8"/>
    </row>
    <row r="971" ht="15.75" customHeight="1">
      <c r="G971" s="6"/>
      <c r="K971" s="8"/>
      <c r="O971" s="8"/>
      <c r="U971" s="8"/>
      <c r="V971" s="6"/>
      <c r="AE971" s="8"/>
    </row>
    <row r="972" ht="15.75" customHeight="1">
      <c r="G972" s="6"/>
      <c r="K972" s="8"/>
      <c r="O972" s="8"/>
      <c r="U972" s="8"/>
      <c r="V972" s="6"/>
      <c r="AE972" s="8"/>
    </row>
    <row r="973" ht="15.75" customHeight="1">
      <c r="G973" s="6"/>
      <c r="K973" s="8"/>
      <c r="O973" s="8"/>
      <c r="U973" s="8"/>
      <c r="V973" s="6"/>
      <c r="AE973" s="8"/>
    </row>
    <row r="974" ht="15.75" customHeight="1">
      <c r="G974" s="6"/>
      <c r="K974" s="8"/>
      <c r="O974" s="8"/>
      <c r="U974" s="8"/>
      <c r="V974" s="6"/>
      <c r="AE974" s="8"/>
    </row>
    <row r="975" ht="15.75" customHeight="1">
      <c r="G975" s="6"/>
      <c r="K975" s="8"/>
      <c r="O975" s="8"/>
      <c r="U975" s="8"/>
      <c r="V975" s="6"/>
      <c r="AE975" s="8"/>
    </row>
    <row r="976" ht="15.75" customHeight="1">
      <c r="G976" s="6"/>
      <c r="K976" s="8"/>
      <c r="O976" s="8"/>
      <c r="U976" s="8"/>
      <c r="V976" s="6"/>
      <c r="AE976" s="8"/>
    </row>
    <row r="977" ht="15.75" customHeight="1">
      <c r="G977" s="6"/>
      <c r="K977" s="8"/>
      <c r="O977" s="8"/>
      <c r="U977" s="8"/>
      <c r="V977" s="6"/>
      <c r="AE977" s="8"/>
    </row>
    <row r="978" ht="15.75" customHeight="1">
      <c r="G978" s="6"/>
      <c r="K978" s="8"/>
      <c r="O978" s="8"/>
      <c r="U978" s="8"/>
      <c r="V978" s="6"/>
      <c r="AE978" s="8"/>
    </row>
    <row r="979" ht="15.75" customHeight="1">
      <c r="G979" s="6"/>
      <c r="K979" s="8"/>
      <c r="O979" s="8"/>
      <c r="U979" s="8"/>
      <c r="V979" s="6"/>
      <c r="AE979" s="8"/>
    </row>
    <row r="980" ht="15.75" customHeight="1">
      <c r="G980" s="6"/>
      <c r="K980" s="8"/>
      <c r="O980" s="8"/>
      <c r="U980" s="8"/>
      <c r="V980" s="6"/>
      <c r="AE980" s="8"/>
    </row>
    <row r="981" ht="15.75" customHeight="1">
      <c r="G981" s="6"/>
      <c r="K981" s="8"/>
      <c r="O981" s="8"/>
      <c r="U981" s="8"/>
      <c r="V981" s="6"/>
      <c r="AE981" s="8"/>
    </row>
    <row r="982" ht="15.75" customHeight="1">
      <c r="G982" s="6"/>
      <c r="K982" s="8"/>
      <c r="O982" s="8"/>
      <c r="U982" s="8"/>
      <c r="V982" s="6"/>
      <c r="AE982" s="8"/>
    </row>
    <row r="983" ht="15.75" customHeight="1">
      <c r="G983" s="6"/>
      <c r="K983" s="8"/>
      <c r="O983" s="8"/>
      <c r="U983" s="8"/>
      <c r="V983" s="6"/>
      <c r="AE983" s="8"/>
    </row>
    <row r="984" ht="15.75" customHeight="1">
      <c r="G984" s="6"/>
      <c r="K984" s="8"/>
      <c r="O984" s="8"/>
      <c r="U984" s="8"/>
      <c r="V984" s="6"/>
      <c r="AE984" s="8"/>
    </row>
    <row r="985" ht="15.75" customHeight="1">
      <c r="G985" s="6"/>
      <c r="K985" s="8"/>
      <c r="O985" s="8"/>
      <c r="U985" s="8"/>
      <c r="V985" s="6"/>
      <c r="AE985" s="8"/>
    </row>
    <row r="986" ht="15.75" customHeight="1">
      <c r="G986" s="6"/>
      <c r="K986" s="8"/>
      <c r="O986" s="8"/>
      <c r="U986" s="8"/>
      <c r="V986" s="6"/>
      <c r="AE986" s="8"/>
    </row>
    <row r="987" ht="15.75" customHeight="1">
      <c r="G987" s="6"/>
      <c r="K987" s="8"/>
      <c r="O987" s="8"/>
      <c r="U987" s="8"/>
      <c r="V987" s="6"/>
      <c r="AE987" s="8"/>
    </row>
    <row r="988" ht="15.75" customHeight="1">
      <c r="G988" s="6"/>
      <c r="K988" s="8"/>
      <c r="O988" s="8"/>
      <c r="U988" s="8"/>
      <c r="V988" s="6"/>
      <c r="AE988" s="8"/>
    </row>
    <row r="989" ht="15.75" customHeight="1">
      <c r="G989" s="6"/>
      <c r="K989" s="8"/>
      <c r="O989" s="8"/>
      <c r="U989" s="8"/>
      <c r="V989" s="6"/>
      <c r="AE989" s="8"/>
    </row>
    <row r="990" ht="15.75" customHeight="1">
      <c r="G990" s="6"/>
      <c r="K990" s="8"/>
      <c r="O990" s="8"/>
      <c r="U990" s="8"/>
      <c r="V990" s="6"/>
      <c r="AE990" s="8"/>
    </row>
    <row r="991" ht="15.75" customHeight="1">
      <c r="G991" s="6"/>
      <c r="K991" s="8"/>
      <c r="O991" s="8"/>
      <c r="U991" s="8"/>
      <c r="V991" s="6"/>
      <c r="AE991" s="8"/>
    </row>
    <row r="992" ht="15.75" customHeight="1">
      <c r="G992" s="6"/>
      <c r="K992" s="8"/>
      <c r="O992" s="8"/>
      <c r="U992" s="8"/>
      <c r="V992" s="6"/>
      <c r="AE992" s="8"/>
    </row>
    <row r="993" ht="15.75" customHeight="1">
      <c r="G993" s="6"/>
      <c r="K993" s="8"/>
      <c r="O993" s="8"/>
      <c r="U993" s="8"/>
      <c r="V993" s="6"/>
      <c r="AE993" s="8"/>
    </row>
    <row r="994" ht="15.75" customHeight="1">
      <c r="G994" s="6"/>
      <c r="K994" s="8"/>
      <c r="O994" s="8"/>
      <c r="U994" s="8"/>
      <c r="V994" s="6"/>
      <c r="AE994" s="8"/>
    </row>
    <row r="995" ht="15.75" customHeight="1">
      <c r="G995" s="6"/>
      <c r="K995" s="8"/>
      <c r="O995" s="8"/>
      <c r="U995" s="8"/>
      <c r="V995" s="6"/>
      <c r="AE995" s="8"/>
    </row>
    <row r="996" ht="15.75" customHeight="1">
      <c r="G996" s="6"/>
      <c r="K996" s="8"/>
      <c r="O996" s="8"/>
      <c r="U996" s="8"/>
      <c r="V996" s="6"/>
      <c r="AE996" s="8"/>
    </row>
    <row r="997" ht="15.75" customHeight="1">
      <c r="G997" s="6"/>
      <c r="K997" s="8"/>
      <c r="O997" s="8"/>
      <c r="U997" s="8"/>
      <c r="V997" s="6"/>
      <c r="AE997" s="8"/>
    </row>
    <row r="998" ht="15.75" customHeight="1">
      <c r="G998" s="6"/>
      <c r="K998" s="8"/>
      <c r="O998" s="8"/>
      <c r="U998" s="8"/>
      <c r="V998" s="6"/>
      <c r="AE998" s="8"/>
    </row>
    <row r="999" ht="15.75" customHeight="1">
      <c r="G999" s="6"/>
      <c r="K999" s="8"/>
      <c r="O999" s="8"/>
      <c r="U999" s="8"/>
      <c r="V999" s="6"/>
      <c r="AE999" s="8"/>
    </row>
    <row r="1000" ht="15.75" customHeight="1">
      <c r="G1000" s="6"/>
      <c r="K1000" s="8"/>
      <c r="O1000" s="8"/>
      <c r="U1000" s="8"/>
      <c r="V1000" s="6"/>
      <c r="AE1000" s="8"/>
    </row>
  </sheetData>
  <printOptions/>
  <pageMargins bottom="1.0" footer="0.0" header="0.0" left="0.75" right="0.75" top="1.0"/>
  <pageSetup orientation="portrait"/>
  <drawing r:id="rId1"/>
</worksheet>
</file>