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Key Assumptions" sheetId="1" r:id="rId4"/>
    <sheet state="visible" name="Annual Key Assumptions" sheetId="2" r:id="rId5"/>
    <sheet state="visible" name="Income Statement" sheetId="3" r:id="rId6"/>
    <sheet state="visible" name="Balance Sheet" sheetId="4" r:id="rId7"/>
    <sheet state="visible" name="Cash Flow Statement" sheetId="5" r:id="rId8"/>
    <sheet state="visible" name="Break Even Point" sheetId="6" r:id="rId9"/>
    <sheet state="visible" name="Sources" sheetId="7" r:id="rId10"/>
  </sheets>
  <definedNames/>
  <calcPr/>
</workbook>
</file>

<file path=xl/sharedStrings.xml><?xml version="1.0" encoding="utf-8"?>
<sst xmlns="http://schemas.openxmlformats.org/spreadsheetml/2006/main" count="555" uniqueCount="178">
  <si>
    <t>INCOME STATEMENT</t>
  </si>
  <si>
    <t>Year 1</t>
  </si>
  <si>
    <t>KeyAssumptions</t>
  </si>
  <si>
    <t>Jan</t>
  </si>
  <si>
    <t>Key Assumptions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</si>
  <si>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</si>
  <si>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</si>
  <si>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</si>
  <si>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</si>
  <si>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</si>
  <si>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</si>
  <si>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</si>
  <si>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</si>
  <si>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</si>
  <si>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</si>
  <si>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</si>
  <si>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Year</t>
  </si>
  <si>
    <t>Year 2</t>
  </si>
  <si>
    <t>Year 3</t>
  </si>
  <si>
    <t>Total Number of Users</t>
  </si>
  <si>
    <t>REVENUE</t>
  </si>
  <si>
    <t>Total Cumulative Number of Users</t>
  </si>
  <si>
    <t>Sales Revenue</t>
  </si>
  <si>
    <t>Other Revenue</t>
  </si>
  <si>
    <t>Avg Selling Price per User</t>
  </si>
  <si>
    <t>Number of New Users</t>
  </si>
  <si>
    <t>Average Selling Price per Trainee</t>
  </si>
  <si>
    <t>Total Revenue</t>
  </si>
  <si>
    <t>Partnership Cost per User</t>
  </si>
  <si>
    <t>Maintenance</t>
  </si>
  <si>
    <t>Marketing</t>
  </si>
  <si>
    <t>G/A</t>
  </si>
  <si>
    <t>Management</t>
  </si>
  <si>
    <t>COSTS</t>
  </si>
  <si>
    <t>COGS</t>
  </si>
  <si>
    <t>Partnership Costs</t>
  </si>
  <si>
    <t>R&amp;D/Engineering</t>
  </si>
  <si>
    <t>Material</t>
  </si>
  <si>
    <t>Other FC (Rent, Utilities)</t>
  </si>
  <si>
    <t>Tax</t>
  </si>
  <si>
    <t>Partnership Cost</t>
  </si>
  <si>
    <t>Interest Rate</t>
  </si>
  <si>
    <t>EmployeeHeadcount</t>
  </si>
  <si>
    <t>Total Costs</t>
  </si>
  <si>
    <t>Total COGS</t>
  </si>
  <si>
    <t>Gross Profit</t>
  </si>
  <si>
    <t>Notes:</t>
  </si>
  <si>
    <t>- First 6 months (Jan-Jun) will be free for promotion, which is why average selling price per trainee is $0</t>
  </si>
  <si>
    <t>- The following 6 months (Jul-Dec) will be discounted from $10 to $6.99</t>
  </si>
  <si>
    <t>Gross Profit Margin</t>
  </si>
  <si>
    <t>N/A</t>
  </si>
  <si>
    <t>- For the following years, selling price returns to $10</t>
  </si>
  <si>
    <t>- Maintenance is to manage servers, cloud platforms, DevOps, etc</t>
  </si>
  <si>
    <t>- Partnership Costs is the revenue that we pay for the First Aid Company (i.e Red Cross)</t>
  </si>
  <si>
    <t>- Marketing costs include advertisements, promotions, outreach in health exhibitions/conventions/conferences</t>
  </si>
  <si>
    <t>OTHER EXPENSES</t>
  </si>
  <si>
    <t>- G/A is general administration costs mainly office supplies</t>
  </si>
  <si>
    <t>- R&amp;D/Engineering is cost of developing and updating the application</t>
  </si>
  <si>
    <t>- Total Cumulative Number of Users is the total number of trainees to date at the end of the month</t>
  </si>
  <si>
    <t>- Number of new users is how many new trainees use FirstAR every month     All data assumptions are based on sources we found attached in the sources and notes section</t>
  </si>
  <si>
    <t>Fixed Overhead (Rent, Utilities)</t>
  </si>
  <si>
    <t>BALANCE SHEETS</t>
  </si>
  <si>
    <t>YEAR 1</t>
  </si>
  <si>
    <t>ASSETS</t>
  </si>
  <si>
    <t>Current Assets</t>
  </si>
  <si>
    <t>Cash</t>
  </si>
  <si>
    <t>(EBIT) Operating Profit</t>
  </si>
  <si>
    <t>Inventory</t>
  </si>
  <si>
    <t>Personal Expense</t>
  </si>
  <si>
    <t>Income Tax Expense</t>
  </si>
  <si>
    <t>Long Term (Fixed) Assets</t>
  </si>
  <si>
    <t>Property, Equipment</t>
  </si>
  <si>
    <t>After Tax Income</t>
  </si>
  <si>
    <t>Intangible Assets</t>
  </si>
  <si>
    <t>Long Term Investment</t>
  </si>
  <si>
    <t>Cumulative Earnings</t>
  </si>
  <si>
    <t>Total Assets</t>
  </si>
  <si>
    <t>Taxable Earnings</t>
  </si>
  <si>
    <t>Tax Provision</t>
  </si>
  <si>
    <t>LIABILITIES &amp; EQUITY</t>
  </si>
  <si>
    <t>NET INCOME</t>
  </si>
  <si>
    <t>Current Liabilities</t>
  </si>
  <si>
    <t>Income Tax Payable</t>
  </si>
  <si>
    <t>Net Income</t>
  </si>
  <si>
    <t>Short Term Loans</t>
  </si>
  <si>
    <t>Salaries &amp; Wages</t>
  </si>
  <si>
    <t>Long Term Liabilities</t>
  </si>
  <si>
    <t>Long Term Debt</t>
  </si>
  <si>
    <t>Other</t>
  </si>
  <si>
    <t>Equity</t>
  </si>
  <si>
    <t>Retained Earnings</t>
  </si>
  <si>
    <t>CASH FLOW STATEMENT</t>
  </si>
  <si>
    <t>Cash at begining of year = -$600,000</t>
  </si>
  <si>
    <t>Dividents</t>
  </si>
  <si>
    <t>Total Liabilities and Equity</t>
  </si>
  <si>
    <t>OPERATIONS</t>
  </si>
  <si>
    <t>Cash Receipts form Customers</t>
  </si>
  <si>
    <t>YEAR 2</t>
  </si>
  <si>
    <t>Cash Paid for</t>
  </si>
  <si>
    <t>Wage/Salaries</t>
  </si>
  <si>
    <t>Income Tax</t>
  </si>
  <si>
    <t>Net Cash Flow from Operations</t>
  </si>
  <si>
    <t>FINANCING ACTIVITIES</t>
  </si>
  <si>
    <t>Cash Receipts from</t>
  </si>
  <si>
    <t>Borrowing</t>
  </si>
  <si>
    <t>Issuance of Stock</t>
  </si>
  <si>
    <t>Repayment of loans</t>
  </si>
  <si>
    <t>Dividends</t>
  </si>
  <si>
    <t>Repurchase of stock</t>
  </si>
  <si>
    <t>Net Cash Flow from Financing Activities</t>
  </si>
  <si>
    <t>YEAR 3</t>
  </si>
  <si>
    <t>Net Increase in Cash Flow</t>
  </si>
  <si>
    <t>Cash at begining of year = -$1,051,588.79</t>
  </si>
  <si>
    <t>Cash at begining of year = -$64,363.71</t>
  </si>
  <si>
    <t>Online Course = $14/person</t>
  </si>
  <si>
    <t>Subscription Packages</t>
  </si>
  <si>
    <t>Hiring Certified Professional = $50-70/person</t>
  </si>
  <si>
    <t>Company Size</t>
  </si>
  <si>
    <t>Price per Person</t>
  </si>
  <si>
    <t>Estimated Earnings</t>
  </si>
  <si>
    <t>Online Course Cost</t>
  </si>
  <si>
    <t>Cost Savings</t>
  </si>
  <si>
    <t>Hiring Professional Cost</t>
  </si>
  <si>
    <t>0-5000 employees</t>
  </si>
  <si>
    <t>0-$50,000</t>
  </si>
  <si>
    <t>0-$70,000</t>
  </si>
  <si>
    <t>0-$20,000</t>
  </si>
  <si>
    <t>0-$350,000</t>
  </si>
  <si>
    <t>0-$300,000</t>
  </si>
  <si>
    <t>Discount/Trials initial month</t>
  </si>
  <si>
    <t>5000-10,000 employees</t>
  </si>
  <si>
    <t>$45,000-$90,000</t>
  </si>
  <si>
    <t>$70,000-$140,000</t>
  </si>
  <si>
    <t>$25,000-$50,000</t>
  </si>
  <si>
    <t>$250,000-$700,000</t>
  </si>
  <si>
    <t>$205,000-$560,000</t>
  </si>
  <si>
    <t>10,000++ employees</t>
  </si>
  <si>
    <t>$80,000++</t>
  </si>
  <si>
    <t>$140,000++</t>
  </si>
  <si>
    <t>$50,000++</t>
  </si>
  <si>
    <t>$700,000++</t>
  </si>
  <si>
    <t>$620,000++</t>
  </si>
  <si>
    <t>Fixed Costs</t>
  </si>
  <si>
    <t>Ads</t>
  </si>
  <si>
    <t>Variable Costs</t>
  </si>
  <si>
    <t>Partinership costs with Red Cross</t>
  </si>
  <si>
    <t>Labors to teach trainers IT</t>
  </si>
  <si>
    <t>Transport?</t>
  </si>
  <si>
    <t>Pokemon GO Development Costs</t>
  </si>
  <si>
    <t xml:space="preserve">Client Application and Game Design </t>
  </si>
  <si>
    <t>UI/UX</t>
  </si>
  <si>
    <t>Back End</t>
  </si>
  <si>
    <t>Server Expenses</t>
  </si>
  <si>
    <t>QA and Testing</t>
  </si>
  <si>
    <t>Models and Animation</t>
  </si>
  <si>
    <t>Sound</t>
  </si>
  <si>
    <t>Sources</t>
  </si>
  <si>
    <t>According to Mercer and the National Association of Worksite Health Centers, ⅓ of companies with more than 5,000 employees now offer general medicinal clinics at their work sites. The DMA database shows that in the US, there are 1,700 companies with 5,000-9,999 employees, and 1,800 companies with 10,000+ employees.</t>
  </si>
  <si>
    <t>AR App Cost</t>
  </si>
  <si>
    <t>https://agilie.com/en/blog/how-much-does-it-cost-to-build-an-augmented-reality-app</t>
  </si>
  <si>
    <t>Mobile App for Hospitals</t>
  </si>
  <si>
    <t>https://agilie.com/en/blog/10-reasons-why-your-hospital-needs-an-app-hospital-mobile-app-development-tips</t>
  </si>
  <si>
    <t>Pokemon Go Cost</t>
  </si>
  <si>
    <t>https://www.cleveroad.com/blog/how-much-does-it-cost-to-create-an-app-like-pokemon-go</t>
  </si>
  <si>
    <t>https://www.quora.com/How-much-did-it-cost-to-build-Pok%C3%A9mon-GO</t>
  </si>
  <si>
    <t>The three graphs to the left show the five year projection of our cost/revenue, user base, and cash flow statements.</t>
  </si>
  <si>
    <t>OSHA report first aid</t>
  </si>
  <si>
    <t>https://www.osha.gov/Publications/OSHA3317first-aid.pdf</t>
  </si>
  <si>
    <t>The break even point will be met at the beginning of year 3 according to the cost/revenue plot.</t>
  </si>
  <si>
    <t>The user base will increase to 2,122,376, which stands for a 42.4% market share.</t>
  </si>
  <si>
    <t>The data of all the plots are based off of the our business model and market strategy e.g. the free trail and discount rate.</t>
  </si>
  <si>
    <t>Years</t>
  </si>
  <si>
    <t>Cash Flow($)</t>
  </si>
  <si>
    <t>Cost</t>
  </si>
  <si>
    <t>Revenue</t>
  </si>
  <si>
    <t>Cumulative user amount</t>
  </si>
  <si>
    <t>New user amount</t>
  </si>
  <si>
    <t>Start of Year 4 - Cash Position = $2,378,896.55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</si>
</sst>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;(#,##0.00)"/>
    <numFmt numFmtId="165" formatCode="_(&quot;$&quot;* #,##0.00_);_(&quot;$&quot;* \(#,##0.00\);_(&quot;$&quot;* &quot;-&quot;??_);_(@_)"/>
    <numFmt numFmtId="166" formatCode="&quot;$&quot;#,##0.00"/>
    <numFmt numFmtId="167" formatCode="&quot;$&quot;#,##0"/>
  </numFmts>
  <fonts count="1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/>
    <font>
      <color rgb="FF000000"/>
      <name val="Arial"/>
    </font>
    <font>
      <b/>
      <sz val="10.0"/>
      <color theme="1"/>
      <name val="Arial"/>
    </font>
    <font>
      <color rgb="FF339966"/>
      <name val="Arial"/>
    </font>
    <font>
      <color rgb="FF0000FF"/>
      <name val="Arial"/>
    </font>
    <font>
      <u/>
      <color rgb="FF000000"/>
      <name val="Arial"/>
    </font>
    <font>
      <b/>
      <color rgb="FF0000FF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Calibri"/>
    </font>
    <font>
      <u/>
      <color rgb="FF0000FF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99"/>
        <bgColor rgb="FFFFFF99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2" fillId="3" fontId="3" numFmtId="0" xfId="0" applyAlignment="1" applyBorder="1" applyFill="1" applyFont="1">
      <alignment horizontal="center" readingOrder="0" vertical="bottom"/>
    </xf>
    <xf borderId="0" fillId="2" fontId="1" numFmtId="0" xfId="0" applyAlignment="1" applyFont="1">
      <alignment readingOrder="0"/>
    </xf>
    <xf borderId="3" fillId="0" fontId="4" numFmtId="0" xfId="0" applyBorder="1" applyFont="1"/>
    <xf borderId="0" fillId="2" fontId="2" numFmtId="0" xfId="0" applyFont="1"/>
    <xf borderId="4" fillId="0" fontId="4" numFmtId="0" xfId="0" applyBorder="1" applyFont="1"/>
    <xf borderId="0" fillId="4" fontId="1" numFmtId="0" xfId="0" applyAlignment="1" applyFill="1" applyFont="1">
      <alignment readingOrder="0"/>
    </xf>
    <xf borderId="0" fillId="0" fontId="3" numFmtId="0" xfId="0" applyAlignment="1" applyFont="1">
      <alignment horizontal="center" readingOrder="0" vertical="bottom"/>
    </xf>
    <xf borderId="0" fillId="4" fontId="1" numFmtId="37" xfId="0" applyAlignment="1" applyFont="1" applyNumberFormat="1">
      <alignment horizontal="center" vertical="bottom"/>
    </xf>
    <xf borderId="1" fillId="0" fontId="5" numFmtId="0" xfId="0" applyAlignment="1" applyBorder="1" applyFont="1">
      <alignment vertical="bottom"/>
    </xf>
    <xf borderId="1" fillId="2" fontId="1" numFmtId="37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0" fillId="4" fontId="1" numFmtId="37" xfId="0" applyAlignment="1" applyFont="1" applyNumberFormat="1">
      <alignment vertical="bottom"/>
    </xf>
    <xf borderId="1" fillId="0" fontId="5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/>
    </xf>
    <xf borderId="0" fillId="5" fontId="1" numFmtId="0" xfId="0" applyAlignment="1" applyFill="1" applyFont="1">
      <alignment readingOrder="0"/>
    </xf>
    <xf borderId="1" fillId="5" fontId="6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5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1" fillId="0" fontId="5" numFmtId="37" xfId="0" applyAlignment="1" applyBorder="1" applyFont="1" applyNumberFormat="1">
      <alignment readingOrder="0" vertical="bottom"/>
    </xf>
    <xf borderId="1" fillId="0" fontId="2" numFmtId="165" xfId="0" applyBorder="1" applyFont="1" applyNumberFormat="1"/>
    <xf borderId="0" fillId="6" fontId="2" numFmtId="0" xfId="0" applyAlignment="1" applyFill="1" applyFont="1">
      <alignment readingOrder="0"/>
    </xf>
    <xf borderId="1" fillId="6" fontId="2" numFmtId="0" xfId="0" applyBorder="1" applyFont="1"/>
    <xf borderId="0" fillId="0" fontId="5" numFmtId="0" xfId="0" applyAlignment="1" applyFont="1">
      <alignment readingOrder="0" vertical="bottom"/>
    </xf>
    <xf borderId="0" fillId="6" fontId="2" numFmtId="0" xfId="0" applyFont="1"/>
    <xf borderId="1" fillId="0" fontId="2" numFmtId="0" xfId="0" applyAlignment="1" applyBorder="1" applyFont="1">
      <alignment readingOrder="0"/>
    </xf>
    <xf borderId="1" fillId="0" fontId="5" numFmtId="165" xfId="0" applyAlignment="1" applyBorder="1" applyFont="1" applyNumberFormat="1">
      <alignment readingOrder="0" vertical="bottom"/>
    </xf>
    <xf borderId="1" fillId="0" fontId="2" numFmtId="165" xfId="0" applyAlignment="1" applyBorder="1" applyFont="1" applyNumberFormat="1">
      <alignment readingOrder="0"/>
    </xf>
    <xf borderId="0" fillId="0" fontId="5" numFmtId="165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/>
    </xf>
    <xf borderId="1" fillId="0" fontId="5" numFmtId="165" xfId="0" applyAlignment="1" applyBorder="1" applyFont="1" applyNumberFormat="1">
      <alignment vertical="bottom"/>
    </xf>
    <xf borderId="1" fillId="0" fontId="1" numFmtId="0" xfId="0" applyAlignment="1" applyBorder="1" applyFont="1">
      <alignment readingOrder="0"/>
    </xf>
    <xf borderId="0" fillId="0" fontId="1" numFmtId="165" xfId="0" applyFont="1" applyNumberFormat="1"/>
    <xf borderId="0" fillId="0" fontId="5" numFmtId="165" xfId="0" applyAlignment="1" applyFont="1" applyNumberFormat="1">
      <alignment vertical="bottom"/>
    </xf>
    <xf borderId="0" fillId="0" fontId="2" numFmtId="165" xfId="0" applyFont="1" applyNumberFormat="1"/>
    <xf borderId="1" fillId="0" fontId="5" numFmtId="37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readingOrder="0"/>
    </xf>
    <xf borderId="0" fillId="0" fontId="5" numFmtId="10" xfId="0" applyAlignment="1" applyFont="1" applyNumberFormat="1">
      <alignment readingOrder="0" vertical="bottom"/>
    </xf>
    <xf borderId="1" fillId="0" fontId="5" numFmtId="10" xfId="0" applyAlignment="1" applyBorder="1" applyFont="1" applyNumberFormat="1">
      <alignment readingOrder="0" vertical="bottom"/>
    </xf>
    <xf borderId="0" fillId="0" fontId="5" numFmtId="9" xfId="0" applyAlignment="1" applyFont="1" applyNumberFormat="1">
      <alignment readingOrder="0" vertical="bottom"/>
    </xf>
    <xf borderId="1" fillId="0" fontId="5" numFmtId="9" xfId="0" applyAlignment="1" applyBorder="1" applyFont="1" applyNumberFormat="1">
      <alignment readingOrder="0" vertical="bottom"/>
    </xf>
    <xf borderId="1" fillId="0" fontId="3" numFmtId="37" xfId="0" applyAlignment="1" applyBorder="1" applyFont="1" applyNumberFormat="1">
      <alignment readingOrder="0" vertical="bottom"/>
    </xf>
    <xf borderId="0" fillId="0" fontId="3" numFmtId="0" xfId="0" applyAlignment="1" applyFont="1">
      <alignment horizontal="center" vertical="bottom"/>
    </xf>
    <xf borderId="0" fillId="0" fontId="7" numFmtId="0" xfId="0" applyAlignment="1" applyFont="1">
      <alignment readingOrder="0" vertical="bottom"/>
    </xf>
    <xf borderId="0" fillId="0" fontId="5" numFmtId="3" xfId="0" applyAlignment="1" applyFont="1" applyNumberFormat="1">
      <alignment readingOrder="0" vertical="bottom"/>
    </xf>
    <xf borderId="0" fillId="0" fontId="2" numFmtId="9" xfId="0" applyAlignment="1" applyFont="1" applyNumberFormat="1">
      <alignment readingOrder="0"/>
    </xf>
    <xf borderId="0" fillId="0" fontId="8" numFmtId="0" xfId="0" applyAlignment="1" applyFont="1">
      <alignment readingOrder="0" vertical="bottom"/>
    </xf>
    <xf borderId="0" fillId="0" fontId="9" numFmtId="3" xfId="0" applyAlignment="1" applyFont="1" applyNumberFormat="1">
      <alignment readingOrder="0" vertical="bottom"/>
    </xf>
    <xf borderId="0" fillId="0" fontId="10" numFmtId="0" xfId="0" applyAlignment="1" applyFont="1">
      <alignment readingOrder="0" vertical="bottom"/>
    </xf>
    <xf borderId="1" fillId="0" fontId="3" numFmtId="37" xfId="0" applyAlignment="1" applyBorder="1" applyFont="1" applyNumberFormat="1">
      <alignment vertical="bottom"/>
    </xf>
    <xf borderId="0" fillId="7" fontId="1" numFmtId="0" xfId="0" applyAlignment="1" applyFill="1" applyFont="1">
      <alignment readingOrder="0"/>
    </xf>
    <xf borderId="0" fillId="7" fontId="2" numFmtId="165" xfId="0" applyFont="1" applyNumberFormat="1"/>
    <xf borderId="0" fillId="0" fontId="3" numFmtId="3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37" xfId="0" applyAlignment="1" applyFont="1" applyNumberFormat="1">
      <alignment horizontal="center" vertical="bottom"/>
    </xf>
    <xf borderId="0" fillId="0" fontId="1" numFmtId="37" xfId="0" applyAlignment="1" applyFont="1" applyNumberFormat="1">
      <alignment vertical="bottom"/>
    </xf>
    <xf borderId="0" fillId="0" fontId="6" numFmtId="0" xfId="0" applyAlignment="1" applyFont="1">
      <alignment readingOrder="0"/>
    </xf>
    <xf borderId="1" fillId="2" fontId="11" numFmtId="0" xfId="0" applyBorder="1" applyFont="1"/>
    <xf borderId="1" fillId="0" fontId="2" numFmtId="0" xfId="0" applyBorder="1" applyFont="1"/>
    <xf borderId="1" fillId="0" fontId="6" numFmtId="37" xfId="0" applyAlignment="1" applyBorder="1" applyFont="1" applyNumberFormat="1">
      <alignment readingOrder="0" vertical="bottom"/>
    </xf>
    <xf borderId="1" fillId="0" fontId="11" numFmtId="37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/>
    </xf>
    <xf borderId="1" fillId="8" fontId="6" numFmtId="37" xfId="0" applyAlignment="1" applyBorder="1" applyFill="1" applyFont="1" applyNumberFormat="1">
      <alignment readingOrder="0" vertical="bottom"/>
    </xf>
    <xf borderId="1" fillId="0" fontId="6" numFmtId="0" xfId="0" applyAlignment="1" applyBorder="1" applyFont="1">
      <alignment readingOrder="0"/>
    </xf>
    <xf borderId="2" fillId="7" fontId="1" numFmtId="0" xfId="0" applyAlignment="1" applyBorder="1" applyFont="1">
      <alignment readingOrder="0"/>
    </xf>
    <xf borderId="2" fillId="9" fontId="1" numFmtId="0" xfId="0" applyAlignment="1" applyBorder="1" applyFill="1" applyFont="1">
      <alignment readingOrder="0"/>
    </xf>
    <xf borderId="1" fillId="0" fontId="12" numFmtId="37" xfId="0" applyAlignment="1" applyBorder="1" applyFont="1" applyNumberFormat="1">
      <alignment readingOrder="0" vertical="bottom"/>
    </xf>
    <xf borderId="1" fillId="0" fontId="0" numFmtId="37" xfId="0" applyAlignment="1" applyBorder="1" applyFont="1" applyNumberFormat="1">
      <alignment readingOrder="0" vertical="bottom"/>
    </xf>
    <xf borderId="1" fillId="0" fontId="0" numFmtId="37" xfId="0" applyAlignment="1" applyBorder="1" applyFont="1" applyNumberFormat="1">
      <alignment readingOrder="0" vertical="bottom"/>
    </xf>
    <xf borderId="1" fillId="0" fontId="13" numFmtId="37" xfId="0" applyAlignment="1" applyBorder="1" applyFont="1" applyNumberFormat="1">
      <alignment vertical="bottom"/>
    </xf>
    <xf borderId="1" fillId="8" fontId="12" numFmtId="37" xfId="0" applyAlignment="1" applyBorder="1" applyFont="1" applyNumberFormat="1">
      <alignment readingOrder="0" vertical="bottom"/>
    </xf>
    <xf borderId="0" fillId="0" fontId="12" numFmtId="37" xfId="0" applyAlignment="1" applyFont="1" applyNumberFormat="1">
      <alignment readingOrder="0" vertical="bottom"/>
    </xf>
    <xf borderId="0" fillId="0" fontId="0" numFmtId="37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2" fillId="10" fontId="1" numFmtId="0" xfId="0" applyAlignment="1" applyBorder="1" applyFill="1" applyFont="1">
      <alignment horizontal="center" readingOrder="0"/>
    </xf>
    <xf borderId="1" fillId="9" fontId="1" numFmtId="0" xfId="0" applyAlignment="1" applyBorder="1" applyFont="1">
      <alignment readingOrder="0"/>
    </xf>
    <xf borderId="1" fillId="0" fontId="2" numFmtId="166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" numFmtId="166" xfId="0" applyFont="1" applyNumberFormat="1"/>
    <xf borderId="0" fillId="0" fontId="15" numFmtId="166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2" fillId="11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Cumulative user amount and New user amount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'Break Even Point'!$A$24</c:f>
            </c:strRef>
          </c:tx>
          <c:spPr>
            <a:solidFill>
              <a:schemeClr val="accent1"/>
            </a:solidFill>
          </c:spPr>
          <c:cat>
            <c:strRef>
              <c:f>'Break Even Point'!$B$23:$F$23</c:f>
            </c:strRef>
          </c:cat>
          <c:val>
            <c:numRef>
              <c:f>'Break Even Point'!$B$24:$F$24</c:f>
            </c:numRef>
          </c:val>
        </c:ser>
        <c:ser>
          <c:idx val="1"/>
          <c:order val="1"/>
          <c:tx>
            <c:strRef>
              <c:f>'Break Even Point'!$A$25</c:f>
            </c:strRef>
          </c:tx>
          <c:spPr>
            <a:solidFill>
              <a:schemeClr val="accent2"/>
            </a:solidFill>
          </c:spPr>
          <c:cat>
            <c:strRef>
              <c:f>'Break Even Point'!$B$23:$F$23</c:f>
            </c:strRef>
          </c:cat>
          <c:val>
            <c:numRef>
              <c:f>'Break Even Point'!$B$25:$F$25</c:f>
            </c:numRef>
          </c:val>
        </c:ser>
        <c:axId val="828254722"/>
        <c:axId val="100572902"/>
      </c:barChart>
      <c:catAx>
        <c:axId val="8282547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72902"/>
      </c:catAx>
      <c:valAx>
        <c:axId val="100572902"/>
        <c:scaling>
          <c:orientation val="minMax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2547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Cost, Revenue and Net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 Even Point'!$A$17</c:f>
            </c:strRef>
          </c:tx>
          <c:spPr>
            <a:solidFill>
              <a:schemeClr val="accent1"/>
            </a:solidFill>
          </c:spPr>
          <c:cat>
            <c:strRef>
              <c:f>'Break Even Point'!$B$16:$F$16</c:f>
            </c:strRef>
          </c:cat>
          <c:val>
            <c:numRef>
              <c:f>'Break Even Point'!$B$17:$F$17</c:f>
            </c:numRef>
          </c:val>
        </c:ser>
        <c:ser>
          <c:idx val="1"/>
          <c:order val="1"/>
          <c:tx>
            <c:strRef>
              <c:f>'Break Even Point'!$A$18</c:f>
            </c:strRef>
          </c:tx>
          <c:spPr>
            <a:solidFill>
              <a:schemeClr val="accent2"/>
            </a:solidFill>
          </c:spPr>
          <c:cat>
            <c:strRef>
              <c:f>'Break Even Point'!$B$16:$F$16</c:f>
            </c:strRef>
          </c:cat>
          <c:val>
            <c:numRef>
              <c:f>'Break Even Point'!$B$18:$F$18</c:f>
            </c:numRef>
          </c:val>
        </c:ser>
        <c:ser>
          <c:idx val="2"/>
          <c:order val="2"/>
          <c:tx>
            <c:strRef>
              <c:f>'Break Even Point'!$A$19</c:f>
            </c:strRef>
          </c:tx>
          <c:spPr>
            <a:solidFill>
              <a:schemeClr val="accent3"/>
            </a:solidFill>
          </c:spPr>
          <c:cat>
            <c:strRef>
              <c:f>'Break Even Point'!$B$16:$F$16</c:f>
            </c:strRef>
          </c:cat>
          <c:val>
            <c:numRef>
              <c:f>'Break Even Point'!$B$19:$F$19</c:f>
            </c:numRef>
          </c:val>
        </c:ser>
        <c:axId val="1597970690"/>
        <c:axId val="1654020595"/>
      </c:barChart>
      <c:catAx>
        <c:axId val="1597970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020595"/>
      </c:catAx>
      <c:valAx>
        <c:axId val="1654020595"/>
        <c:scaling>
          <c:orientation val="minMax"/>
          <c:max val="1.5E7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970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Cash Flow($) vs.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 Even Point'!$A$14</c:f>
            </c:strRef>
          </c:tx>
          <c:spPr>
            <a:solidFill>
              <a:schemeClr val="accent1"/>
            </a:solidFill>
          </c:spPr>
          <c:cat>
            <c:strRef>
              <c:f>'Break Even Point'!$B$13:$F$13</c:f>
            </c:strRef>
          </c:cat>
          <c:val>
            <c:numRef>
              <c:f>'Break Even Point'!$B$14:$F$14</c:f>
            </c:numRef>
          </c:val>
        </c:ser>
        <c:axId val="317426866"/>
        <c:axId val="706288664"/>
      </c:barChart>
      <c:catAx>
        <c:axId val="317426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288664"/>
      </c:catAx>
      <c:valAx>
        <c:axId val="70628866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Cash Flow($)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426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142875</xdr:colOff>
      <xdr:row>18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5</xdr:row>
      <xdr:rowOff>171450</xdr:rowOff>
    </xdr:from>
    <xdr:ext cx="5305425" cy="34766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914400</xdr:colOff>
      <xdr:row>5</xdr:row>
      <xdr:rowOff>161925</xdr:rowOff>
    </xdr:from>
    <xdr:ext cx="5257800" cy="34766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24</xdr:row>
      <xdr:rowOff>19050</xdr:rowOff>
    </xdr:from>
    <xdr:ext cx="4191000" cy="28194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1085850</xdr:colOff>
      <xdr:row>24</xdr:row>
      <xdr:rowOff>19050</xdr:rowOff>
    </xdr:from>
    <xdr:ext cx="4210050" cy="27051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gilie.com/en/blog/how-much-does-it-cost-to-build-an-augmented-reality-app" TargetMode="External"/><Relationship Id="rId2" Type="http://schemas.openxmlformats.org/officeDocument/2006/relationships/hyperlink" Target="https://agilie.com/en/blog/10-reasons-why-your-hospital-needs-an-app-hospital-mobile-app-development-tips" TargetMode="External"/><Relationship Id="rId3" Type="http://schemas.openxmlformats.org/officeDocument/2006/relationships/hyperlink" Target="https://www.cleveroad.com/blog/how-much-does-it-cost-to-create-an-app-like-pokemon-go" TargetMode="External"/><Relationship Id="rId4" Type="http://schemas.openxmlformats.org/officeDocument/2006/relationships/hyperlink" Target="https://www.quora.com/How-much-did-it-cost-to-build-Pok%C3%A9mon-GO" TargetMode="External"/><Relationship Id="rId5" Type="http://schemas.openxmlformats.org/officeDocument/2006/relationships/hyperlink" Target="https://www.osha.gov/Publications/OSHA3317first-aid.pdf" TargetMode="External"/><Relationship Id="rId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2" max="8" width="12.71"/>
    <col customWidth="1" min="9" max="12" width="11.71"/>
    <col customWidth="1" min="13" max="13" width="12.71"/>
    <col customWidth="1" min="14" max="14" width="14.29"/>
  </cols>
  <sheetData>
    <row r="1">
      <c r="A1" s="4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>
      <c r="A2" s="8" t="s">
        <v>4</v>
      </c>
      <c r="B2" s="10" t="s">
        <v>3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4" t="s">
        <v>16</v>
      </c>
      <c r="P2" s="1"/>
    </row>
    <row r="3">
      <c r="A3" s="17" t="s">
        <v>20</v>
      </c>
    </row>
    <row r="4">
      <c r="A4" s="21" t="s">
        <v>21</v>
      </c>
      <c r="B4" s="24">
        <v>1500.0</v>
      </c>
      <c r="C4" s="24">
        <v>3129.0</v>
      </c>
      <c r="D4" s="24">
        <v>4920.0</v>
      </c>
      <c r="E4" s="21">
        <v>7285.0</v>
      </c>
      <c r="F4" s="21">
        <v>12401.0</v>
      </c>
      <c r="G4" s="21">
        <v>18421.0</v>
      </c>
      <c r="H4" s="21">
        <v>24219.0</v>
      </c>
      <c r="I4" s="21">
        <v>31154.0</v>
      </c>
      <c r="J4" s="21">
        <v>39295.0</v>
      </c>
      <c r="K4" s="21">
        <v>48210.0</v>
      </c>
      <c r="L4" s="21">
        <v>57219.0</v>
      </c>
      <c r="M4" s="21">
        <v>68210.0</v>
      </c>
      <c r="N4" s="27">
        <f>M4</f>
        <v>68210</v>
      </c>
    </row>
    <row r="5">
      <c r="A5" s="21" t="s">
        <v>25</v>
      </c>
      <c r="B5" s="24">
        <f>B4</f>
        <v>1500</v>
      </c>
      <c r="C5" s="24">
        <f t="shared" ref="C5:M5" si="1">C4-B4</f>
        <v>1629</v>
      </c>
      <c r="D5" s="24">
        <f t="shared" si="1"/>
        <v>1791</v>
      </c>
      <c r="E5" s="24">
        <f t="shared" si="1"/>
        <v>2365</v>
      </c>
      <c r="F5" s="24">
        <f t="shared" si="1"/>
        <v>5116</v>
      </c>
      <c r="G5" s="24">
        <f t="shared" si="1"/>
        <v>6020</v>
      </c>
      <c r="H5" s="24">
        <f t="shared" si="1"/>
        <v>5798</v>
      </c>
      <c r="I5" s="24">
        <f t="shared" si="1"/>
        <v>6935</v>
      </c>
      <c r="J5" s="24">
        <f t="shared" si="1"/>
        <v>8141</v>
      </c>
      <c r="K5" s="24">
        <f t="shared" si="1"/>
        <v>8915</v>
      </c>
      <c r="L5" s="24">
        <f t="shared" si="1"/>
        <v>9009</v>
      </c>
      <c r="M5" s="24">
        <f t="shared" si="1"/>
        <v>10991</v>
      </c>
      <c r="N5" s="24">
        <f>sum(B5:M5)</f>
        <v>68210</v>
      </c>
    </row>
    <row r="6">
      <c r="A6" s="21" t="s">
        <v>26</v>
      </c>
      <c r="B6" s="32">
        <v>0.0</v>
      </c>
      <c r="C6" s="32">
        <v>0.0</v>
      </c>
      <c r="D6" s="32">
        <v>0.0</v>
      </c>
      <c r="E6" s="32">
        <v>0.0</v>
      </c>
      <c r="F6" s="32">
        <v>0.0</v>
      </c>
      <c r="G6" s="32">
        <v>0.0</v>
      </c>
      <c r="H6" s="32">
        <v>6.99</v>
      </c>
      <c r="I6" s="32">
        <v>6.99</v>
      </c>
      <c r="J6" s="32">
        <v>6.99</v>
      </c>
      <c r="K6" s="32">
        <v>6.99</v>
      </c>
      <c r="L6" s="32">
        <v>6.99</v>
      </c>
      <c r="M6" s="32">
        <v>6.99</v>
      </c>
      <c r="N6" s="32">
        <f>average(B6:M6)</f>
        <v>3.495</v>
      </c>
    </row>
    <row r="7">
      <c r="A7" s="1" t="s">
        <v>27</v>
      </c>
      <c r="B7" s="35">
        <f t="shared" ref="B7:M7" si="2">B6*B5</f>
        <v>0</v>
      </c>
      <c r="C7" s="35">
        <f t="shared" si="2"/>
        <v>0</v>
      </c>
      <c r="D7" s="35">
        <f t="shared" si="2"/>
        <v>0</v>
      </c>
      <c r="E7" s="35">
        <f t="shared" si="2"/>
        <v>0</v>
      </c>
      <c r="F7" s="35">
        <f t="shared" si="2"/>
        <v>0</v>
      </c>
      <c r="G7" s="35">
        <f t="shared" si="2"/>
        <v>0</v>
      </c>
      <c r="H7" s="35">
        <f t="shared" si="2"/>
        <v>40528.02</v>
      </c>
      <c r="I7" s="35">
        <f t="shared" si="2"/>
        <v>48475.65</v>
      </c>
      <c r="J7" s="35">
        <f t="shared" si="2"/>
        <v>56905.59</v>
      </c>
      <c r="K7" s="35">
        <f t="shared" si="2"/>
        <v>62315.85</v>
      </c>
      <c r="L7" s="35">
        <f t="shared" si="2"/>
        <v>62972.91</v>
      </c>
      <c r="M7" s="35">
        <f t="shared" si="2"/>
        <v>76827.09</v>
      </c>
      <c r="N7" s="35">
        <f>sum(B7:M7)</f>
        <v>348025.11</v>
      </c>
    </row>
    <row r="9">
      <c r="A9" s="17" t="s">
        <v>33</v>
      </c>
    </row>
    <row r="10">
      <c r="A10" s="21" t="s">
        <v>29</v>
      </c>
      <c r="B10" s="32">
        <v>500.0</v>
      </c>
      <c r="C10" s="32">
        <v>500.0</v>
      </c>
      <c r="D10" s="32">
        <v>500.0</v>
      </c>
      <c r="E10" s="32">
        <v>500.0</v>
      </c>
      <c r="F10" s="32">
        <v>500.0</v>
      </c>
      <c r="G10" s="32">
        <v>500.0</v>
      </c>
      <c r="H10" s="32">
        <v>500.0</v>
      </c>
      <c r="I10" s="32">
        <v>500.0</v>
      </c>
      <c r="J10" s="32">
        <v>500.0</v>
      </c>
      <c r="K10" s="32">
        <v>500.0</v>
      </c>
      <c r="L10" s="32">
        <v>500.0</v>
      </c>
      <c r="M10" s="32">
        <v>500.0</v>
      </c>
      <c r="N10" s="37">
        <f t="shared" ref="N10:N14" si="4">sum(B10:M10)</f>
        <v>6000</v>
      </c>
    </row>
    <row r="11">
      <c r="A11" s="21" t="s">
        <v>35</v>
      </c>
      <c r="B11" s="37">
        <f t="shared" ref="B11:M11" si="3">B7*0.15</f>
        <v>0</v>
      </c>
      <c r="C11" s="37">
        <f t="shared" si="3"/>
        <v>0</v>
      </c>
      <c r="D11" s="37">
        <f t="shared" si="3"/>
        <v>0</v>
      </c>
      <c r="E11" s="37">
        <f t="shared" si="3"/>
        <v>0</v>
      </c>
      <c r="F11" s="37">
        <f t="shared" si="3"/>
        <v>0</v>
      </c>
      <c r="G11" s="37">
        <f t="shared" si="3"/>
        <v>0</v>
      </c>
      <c r="H11" s="37">
        <f t="shared" si="3"/>
        <v>6079.203</v>
      </c>
      <c r="I11" s="37">
        <f t="shared" si="3"/>
        <v>7271.3475</v>
      </c>
      <c r="J11" s="37">
        <f t="shared" si="3"/>
        <v>8535.8385</v>
      </c>
      <c r="K11" s="37">
        <f t="shared" si="3"/>
        <v>9347.3775</v>
      </c>
      <c r="L11" s="37">
        <f t="shared" si="3"/>
        <v>9445.9365</v>
      </c>
      <c r="M11" s="37">
        <f t="shared" si="3"/>
        <v>11524.0635</v>
      </c>
      <c r="N11" s="37">
        <f t="shared" si="4"/>
        <v>52203.7665</v>
      </c>
    </row>
    <row r="12">
      <c r="A12" s="21" t="s">
        <v>30</v>
      </c>
      <c r="B12" s="32">
        <v>5000.0</v>
      </c>
      <c r="C12" s="32">
        <v>5000.0</v>
      </c>
      <c r="D12" s="32">
        <v>5000.0</v>
      </c>
      <c r="E12" s="32">
        <v>5000.0</v>
      </c>
      <c r="F12" s="32">
        <v>5000.0</v>
      </c>
      <c r="G12" s="32">
        <v>5000.0</v>
      </c>
      <c r="H12" s="32">
        <v>5000.0</v>
      </c>
      <c r="I12" s="32">
        <v>5000.0</v>
      </c>
      <c r="J12" s="32">
        <v>5000.0</v>
      </c>
      <c r="K12" s="32">
        <v>5000.0</v>
      </c>
      <c r="L12" s="32">
        <v>5000.0</v>
      </c>
      <c r="M12" s="32">
        <v>5000.0</v>
      </c>
      <c r="N12" s="32">
        <f t="shared" si="4"/>
        <v>60000</v>
      </c>
    </row>
    <row r="13">
      <c r="A13" s="21" t="s">
        <v>31</v>
      </c>
      <c r="B13" s="32">
        <v>150.0</v>
      </c>
      <c r="C13" s="32">
        <v>150.0</v>
      </c>
      <c r="D13" s="32">
        <v>150.0</v>
      </c>
      <c r="E13" s="32">
        <v>150.0</v>
      </c>
      <c r="F13" s="32">
        <v>150.0</v>
      </c>
      <c r="G13" s="32">
        <v>150.0</v>
      </c>
      <c r="H13" s="32">
        <v>150.0</v>
      </c>
      <c r="I13" s="32">
        <v>150.0</v>
      </c>
      <c r="J13" s="32">
        <v>150.0</v>
      </c>
      <c r="K13" s="32">
        <v>150.0</v>
      </c>
      <c r="L13" s="32">
        <v>150.0</v>
      </c>
      <c r="M13" s="32">
        <v>150.0</v>
      </c>
      <c r="N13" s="32">
        <f t="shared" si="4"/>
        <v>1800</v>
      </c>
    </row>
    <row r="14">
      <c r="A14" s="21" t="s">
        <v>32</v>
      </c>
      <c r="B14" s="32">
        <v>2000.0</v>
      </c>
      <c r="C14" s="32">
        <v>2200.0</v>
      </c>
      <c r="D14" s="32">
        <v>2400.0</v>
      </c>
      <c r="E14" s="32">
        <v>2600.0</v>
      </c>
      <c r="F14" s="32">
        <v>2800.0</v>
      </c>
      <c r="G14" s="32">
        <v>3000.0</v>
      </c>
      <c r="H14" s="32">
        <v>3200.0</v>
      </c>
      <c r="I14" s="32">
        <v>3400.0</v>
      </c>
      <c r="J14" s="32">
        <v>3600.0</v>
      </c>
      <c r="K14" s="32">
        <v>3800.0</v>
      </c>
      <c r="L14" s="32">
        <v>4000.0</v>
      </c>
      <c r="M14" s="32">
        <v>4200.0</v>
      </c>
      <c r="N14" s="37">
        <f t="shared" si="4"/>
        <v>37200</v>
      </c>
    </row>
    <row r="15">
      <c r="A15" s="21" t="s">
        <v>36</v>
      </c>
      <c r="B15" s="32">
        <v>50000.0</v>
      </c>
      <c r="C15" s="32">
        <v>50000.0</v>
      </c>
      <c r="D15" s="32">
        <v>50000.0</v>
      </c>
      <c r="E15" s="32">
        <v>50000.0</v>
      </c>
      <c r="F15" s="32">
        <v>50000.0</v>
      </c>
      <c r="G15" s="32">
        <v>50000.0</v>
      </c>
      <c r="H15" s="32">
        <v>50000.0</v>
      </c>
      <c r="I15" s="32">
        <v>50000.0</v>
      </c>
      <c r="J15" s="32">
        <v>50000.0</v>
      </c>
      <c r="K15" s="32">
        <v>50000.0</v>
      </c>
      <c r="L15" s="32">
        <v>50000.0</v>
      </c>
      <c r="M15" s="32">
        <v>50000.0</v>
      </c>
      <c r="N15" s="37">
        <f t="shared" ref="N15:N16" si="5">SUM(B15:M15)</f>
        <v>600000</v>
      </c>
    </row>
    <row r="16">
      <c r="A16" s="21" t="s">
        <v>38</v>
      </c>
      <c r="B16" s="32">
        <v>3500.0</v>
      </c>
      <c r="C16" s="32">
        <v>3500.0</v>
      </c>
      <c r="D16" s="32">
        <v>3500.0</v>
      </c>
      <c r="E16" s="32">
        <v>3500.0</v>
      </c>
      <c r="F16" s="32">
        <v>3500.0</v>
      </c>
      <c r="G16" s="32">
        <v>3500.0</v>
      </c>
      <c r="H16" s="32">
        <v>3500.0</v>
      </c>
      <c r="I16" s="32">
        <v>3500.0</v>
      </c>
      <c r="J16" s="32">
        <v>3500.0</v>
      </c>
      <c r="K16" s="32">
        <v>3500.0</v>
      </c>
      <c r="L16" s="32">
        <v>3500.0</v>
      </c>
      <c r="M16" s="32">
        <v>3500.0</v>
      </c>
      <c r="N16" s="37">
        <f t="shared" si="5"/>
        <v>42000</v>
      </c>
    </row>
    <row r="17">
      <c r="A17" s="1" t="s">
        <v>43</v>
      </c>
      <c r="B17" s="35">
        <f t="shared" ref="B17:M17" si="6">sum(B13:B16)</f>
        <v>55650</v>
      </c>
      <c r="C17" s="35">
        <f t="shared" si="6"/>
        <v>55850</v>
      </c>
      <c r="D17" s="35">
        <f t="shared" si="6"/>
        <v>56050</v>
      </c>
      <c r="E17" s="35">
        <f t="shared" si="6"/>
        <v>56250</v>
      </c>
      <c r="F17" s="35">
        <f t="shared" si="6"/>
        <v>56450</v>
      </c>
      <c r="G17" s="35">
        <f t="shared" si="6"/>
        <v>56650</v>
      </c>
      <c r="H17" s="35">
        <f t="shared" si="6"/>
        <v>56850</v>
      </c>
      <c r="I17" s="35">
        <f t="shared" si="6"/>
        <v>57050</v>
      </c>
      <c r="J17" s="35">
        <f t="shared" si="6"/>
        <v>57250</v>
      </c>
      <c r="K17" s="35">
        <f t="shared" si="6"/>
        <v>57450</v>
      </c>
      <c r="L17" s="35">
        <f t="shared" si="6"/>
        <v>57650</v>
      </c>
      <c r="M17" s="35">
        <f t="shared" si="6"/>
        <v>57850</v>
      </c>
      <c r="N17" s="35">
        <f>sum(N10:N16)</f>
        <v>799203.7665</v>
      </c>
    </row>
    <row r="18">
      <c r="A18" s="21" t="s">
        <v>39</v>
      </c>
      <c r="B18" s="48">
        <v>0.21</v>
      </c>
      <c r="C18" s="48">
        <v>0.21</v>
      </c>
      <c r="D18" s="48">
        <v>0.21</v>
      </c>
      <c r="E18" s="48">
        <v>0.21</v>
      </c>
      <c r="F18" s="48">
        <v>0.21</v>
      </c>
      <c r="G18" s="48">
        <v>0.21</v>
      </c>
      <c r="H18" s="48">
        <v>0.21</v>
      </c>
      <c r="I18" s="48">
        <v>0.21</v>
      </c>
      <c r="J18" s="48">
        <v>0.21</v>
      </c>
      <c r="K18" s="48">
        <v>0.21</v>
      </c>
      <c r="L18" s="48">
        <v>0.21</v>
      </c>
      <c r="M18" s="48">
        <v>0.21</v>
      </c>
      <c r="N18" s="48">
        <v>0.21</v>
      </c>
    </row>
    <row r="19">
      <c r="A19" s="21" t="s">
        <v>41</v>
      </c>
      <c r="B19" s="48">
        <v>0.06</v>
      </c>
      <c r="C19" s="48">
        <v>0.06</v>
      </c>
      <c r="D19" s="48">
        <v>0.06</v>
      </c>
      <c r="E19" s="48">
        <v>0.06</v>
      </c>
      <c r="F19" s="48">
        <v>0.06</v>
      </c>
      <c r="G19" s="48">
        <v>0.06</v>
      </c>
      <c r="H19" s="48">
        <v>0.06</v>
      </c>
      <c r="I19" s="48">
        <v>0.06</v>
      </c>
      <c r="J19" s="48">
        <v>0.06</v>
      </c>
      <c r="K19" s="48">
        <v>0.06</v>
      </c>
      <c r="L19" s="48">
        <v>0.06</v>
      </c>
      <c r="M19" s="48">
        <v>0.06</v>
      </c>
      <c r="N19" s="48">
        <v>0.06</v>
      </c>
    </row>
    <row r="20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>
      <c r="A21" s="53" t="s">
        <v>46</v>
      </c>
      <c r="B21" s="54"/>
      <c r="C21" s="54"/>
      <c r="D21" s="54"/>
      <c r="E21" s="54"/>
      <c r="F21" s="54"/>
      <c r="G21" s="37"/>
      <c r="H21" s="37"/>
      <c r="I21" s="37"/>
      <c r="J21" s="37"/>
      <c r="K21" s="37"/>
      <c r="L21" s="37"/>
      <c r="M21" s="37"/>
      <c r="N21" s="37"/>
    </row>
    <row r="22">
      <c r="A22" s="57" t="s">
        <v>47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  <row r="23">
      <c r="A23" s="21" t="s">
        <v>48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</row>
    <row r="24">
      <c r="A24" s="21" t="s">
        <v>51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>
      <c r="A25" s="21" t="s">
        <v>52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</row>
    <row r="26">
      <c r="A26" s="21" t="s">
        <v>53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>
      <c r="A27" s="21" t="s">
        <v>54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>
      <c r="A28" s="21" t="s">
        <v>56</v>
      </c>
    </row>
    <row r="29">
      <c r="A29" s="21" t="s">
        <v>57</v>
      </c>
    </row>
    <row r="30">
      <c r="A30" s="21" t="s">
        <v>58</v>
      </c>
    </row>
    <row r="31">
      <c r="A31" s="21" t="s">
        <v>59</v>
      </c>
    </row>
    <row r="32">
      <c r="A32" s="1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60"/>
    </row>
    <row r="33">
      <c r="A33" s="4" t="s">
        <v>17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>
      <c r="A34" s="8" t="s">
        <v>4</v>
      </c>
      <c r="B34" s="10" t="s">
        <v>3</v>
      </c>
      <c r="C34" s="10" t="s">
        <v>5</v>
      </c>
      <c r="D34" s="10" t="s">
        <v>6</v>
      </c>
      <c r="E34" s="10" t="s">
        <v>7</v>
      </c>
      <c r="F34" s="10" t="s">
        <v>8</v>
      </c>
      <c r="G34" s="10" t="s">
        <v>9</v>
      </c>
      <c r="H34" s="10" t="s">
        <v>10</v>
      </c>
      <c r="I34" s="10" t="s">
        <v>11</v>
      </c>
      <c r="J34" s="10" t="s">
        <v>12</v>
      </c>
      <c r="K34" s="10" t="s">
        <v>13</v>
      </c>
      <c r="L34" s="10" t="s">
        <v>14</v>
      </c>
      <c r="M34" s="10" t="s">
        <v>15</v>
      </c>
      <c r="N34" s="14" t="s">
        <v>16</v>
      </c>
    </row>
    <row r="35">
      <c r="A35" s="17" t="s">
        <v>20</v>
      </c>
    </row>
    <row r="36">
      <c r="A36" s="21" t="s">
        <v>21</v>
      </c>
      <c r="B36" s="24">
        <v>79314.0</v>
      </c>
      <c r="C36" s="24">
        <v>92140.0</v>
      </c>
      <c r="D36" s="24">
        <v>105414.0</v>
      </c>
      <c r="E36" s="21">
        <v>121244.0</v>
      </c>
      <c r="F36" s="21">
        <v>140213.0</v>
      </c>
      <c r="G36" s="21">
        <v>161232.0</v>
      </c>
      <c r="H36" s="21">
        <v>185140.0</v>
      </c>
      <c r="I36" s="21">
        <v>211195.0</v>
      </c>
      <c r="J36" s="21">
        <v>238245.0</v>
      </c>
      <c r="K36" s="21">
        <v>269259.0</v>
      </c>
      <c r="L36" s="21">
        <v>303050.0</v>
      </c>
      <c r="M36" s="21">
        <v>341242.0</v>
      </c>
      <c r="N36" s="27">
        <f>M36</f>
        <v>341242</v>
      </c>
    </row>
    <row r="37">
      <c r="A37" s="21" t="s">
        <v>25</v>
      </c>
      <c r="B37" s="24">
        <f>B36-N4</f>
        <v>11104</v>
      </c>
      <c r="C37" s="24">
        <f t="shared" ref="C37:M37" si="7">C36-B36</f>
        <v>12826</v>
      </c>
      <c r="D37" s="24">
        <f t="shared" si="7"/>
        <v>13274</v>
      </c>
      <c r="E37" s="24">
        <f t="shared" si="7"/>
        <v>15830</v>
      </c>
      <c r="F37" s="24">
        <f t="shared" si="7"/>
        <v>18969</v>
      </c>
      <c r="G37" s="24">
        <f t="shared" si="7"/>
        <v>21019</v>
      </c>
      <c r="H37" s="24">
        <f t="shared" si="7"/>
        <v>23908</v>
      </c>
      <c r="I37" s="24">
        <f t="shared" si="7"/>
        <v>26055</v>
      </c>
      <c r="J37" s="24">
        <f t="shared" si="7"/>
        <v>27050</v>
      </c>
      <c r="K37" s="24">
        <f t="shared" si="7"/>
        <v>31014</v>
      </c>
      <c r="L37" s="24">
        <f t="shared" si="7"/>
        <v>33791</v>
      </c>
      <c r="M37" s="24">
        <f t="shared" si="7"/>
        <v>38192</v>
      </c>
      <c r="N37" s="24">
        <f>sum(B37:M37)</f>
        <v>273032</v>
      </c>
    </row>
    <row r="38">
      <c r="A38" s="21" t="s">
        <v>26</v>
      </c>
      <c r="B38" s="32">
        <v>10.0</v>
      </c>
      <c r="C38" s="32">
        <v>10.0</v>
      </c>
      <c r="D38" s="32">
        <v>10.0</v>
      </c>
      <c r="E38" s="32">
        <v>10.0</v>
      </c>
      <c r="F38" s="32">
        <v>10.0</v>
      </c>
      <c r="G38" s="32">
        <v>10.0</v>
      </c>
      <c r="H38" s="32">
        <v>10.0</v>
      </c>
      <c r="I38" s="32">
        <v>10.0</v>
      </c>
      <c r="J38" s="32">
        <v>10.0</v>
      </c>
      <c r="K38" s="32">
        <v>10.0</v>
      </c>
      <c r="L38" s="32">
        <v>10.0</v>
      </c>
      <c r="M38" s="32">
        <v>10.0</v>
      </c>
      <c r="N38" s="32">
        <f>average(B38:M38)</f>
        <v>10</v>
      </c>
    </row>
    <row r="39">
      <c r="A39" s="1" t="s">
        <v>27</v>
      </c>
      <c r="B39" s="35">
        <f t="shared" ref="B39:M39" si="8">B38*B37</f>
        <v>111040</v>
      </c>
      <c r="C39" s="35">
        <f t="shared" si="8"/>
        <v>128260</v>
      </c>
      <c r="D39" s="35">
        <f t="shared" si="8"/>
        <v>132740</v>
      </c>
      <c r="E39" s="35">
        <f t="shared" si="8"/>
        <v>158300</v>
      </c>
      <c r="F39" s="35">
        <f t="shared" si="8"/>
        <v>189690</v>
      </c>
      <c r="G39" s="35">
        <f t="shared" si="8"/>
        <v>210190</v>
      </c>
      <c r="H39" s="35">
        <f t="shared" si="8"/>
        <v>239080</v>
      </c>
      <c r="I39" s="35">
        <f t="shared" si="8"/>
        <v>260550</v>
      </c>
      <c r="J39" s="35">
        <f t="shared" si="8"/>
        <v>270500</v>
      </c>
      <c r="K39" s="35">
        <f t="shared" si="8"/>
        <v>310140</v>
      </c>
      <c r="L39" s="35">
        <f t="shared" si="8"/>
        <v>337910</v>
      </c>
      <c r="M39" s="35">
        <f t="shared" si="8"/>
        <v>381920</v>
      </c>
      <c r="N39" s="35">
        <f>sum(B39:M39)</f>
        <v>2730320</v>
      </c>
    </row>
    <row r="41">
      <c r="A41" s="17" t="s">
        <v>33</v>
      </c>
    </row>
    <row r="42">
      <c r="A42" s="21" t="s">
        <v>29</v>
      </c>
      <c r="B42" s="32">
        <v>750.0</v>
      </c>
      <c r="C42" s="32">
        <v>750.0</v>
      </c>
      <c r="D42" s="32">
        <v>750.0</v>
      </c>
      <c r="E42" s="32">
        <v>750.0</v>
      </c>
      <c r="F42" s="32">
        <v>750.0</v>
      </c>
      <c r="G42" s="32">
        <v>750.0</v>
      </c>
      <c r="H42" s="32">
        <v>750.0</v>
      </c>
      <c r="I42" s="32">
        <v>750.0</v>
      </c>
      <c r="J42" s="32">
        <v>750.0</v>
      </c>
      <c r="K42" s="32">
        <v>750.0</v>
      </c>
      <c r="L42" s="32">
        <v>750.0</v>
      </c>
      <c r="M42" s="32">
        <v>750.0</v>
      </c>
      <c r="N42" s="37">
        <f t="shared" ref="N42:N46" si="10">sum(B42:M42)</f>
        <v>9000</v>
      </c>
    </row>
    <row r="43">
      <c r="A43" s="21" t="s">
        <v>35</v>
      </c>
      <c r="B43" s="37">
        <f t="shared" ref="B43:M43" si="9">B39*0.15</f>
        <v>16656</v>
      </c>
      <c r="C43" s="37">
        <f t="shared" si="9"/>
        <v>19239</v>
      </c>
      <c r="D43" s="37">
        <f t="shared" si="9"/>
        <v>19911</v>
      </c>
      <c r="E43" s="37">
        <f t="shared" si="9"/>
        <v>23745</v>
      </c>
      <c r="F43" s="37">
        <f t="shared" si="9"/>
        <v>28453.5</v>
      </c>
      <c r="G43" s="37">
        <f t="shared" si="9"/>
        <v>31528.5</v>
      </c>
      <c r="H43" s="37">
        <f t="shared" si="9"/>
        <v>35862</v>
      </c>
      <c r="I43" s="37">
        <f t="shared" si="9"/>
        <v>39082.5</v>
      </c>
      <c r="J43" s="37">
        <f t="shared" si="9"/>
        <v>40575</v>
      </c>
      <c r="K43" s="37">
        <f t="shared" si="9"/>
        <v>46521</v>
      </c>
      <c r="L43" s="37">
        <f t="shared" si="9"/>
        <v>50686.5</v>
      </c>
      <c r="M43" s="37">
        <f t="shared" si="9"/>
        <v>57288</v>
      </c>
      <c r="N43" s="37">
        <f t="shared" si="10"/>
        <v>409548</v>
      </c>
    </row>
    <row r="44">
      <c r="A44" s="21" t="s">
        <v>30</v>
      </c>
      <c r="B44" s="32">
        <v>6500.0</v>
      </c>
      <c r="C44" s="32">
        <v>6500.0</v>
      </c>
      <c r="D44" s="32">
        <v>6500.0</v>
      </c>
      <c r="E44" s="32">
        <v>6500.0</v>
      </c>
      <c r="F44" s="32">
        <v>6500.0</v>
      </c>
      <c r="G44" s="32">
        <v>6500.0</v>
      </c>
      <c r="H44" s="32">
        <v>6500.0</v>
      </c>
      <c r="I44" s="32">
        <v>6500.0</v>
      </c>
      <c r="J44" s="32">
        <v>6500.0</v>
      </c>
      <c r="K44" s="32">
        <v>6500.0</v>
      </c>
      <c r="L44" s="32">
        <v>6500.0</v>
      </c>
      <c r="M44" s="32">
        <v>6500.0</v>
      </c>
      <c r="N44" s="32">
        <f t="shared" si="10"/>
        <v>78000</v>
      </c>
    </row>
    <row r="45">
      <c r="A45" s="21" t="s">
        <v>31</v>
      </c>
      <c r="B45" s="32">
        <v>160.0</v>
      </c>
      <c r="C45" s="32">
        <v>160.0</v>
      </c>
      <c r="D45" s="32">
        <v>160.0</v>
      </c>
      <c r="E45" s="32">
        <v>160.0</v>
      </c>
      <c r="F45" s="32">
        <v>160.0</v>
      </c>
      <c r="G45" s="32">
        <v>160.0</v>
      </c>
      <c r="H45" s="32">
        <v>160.0</v>
      </c>
      <c r="I45" s="32">
        <v>160.0</v>
      </c>
      <c r="J45" s="32">
        <v>160.0</v>
      </c>
      <c r="K45" s="32">
        <v>160.0</v>
      </c>
      <c r="L45" s="32">
        <v>160.0</v>
      </c>
      <c r="M45" s="32">
        <v>160.0</v>
      </c>
      <c r="N45" s="32">
        <f t="shared" si="10"/>
        <v>1920</v>
      </c>
    </row>
    <row r="46">
      <c r="A46" s="21" t="s">
        <v>32</v>
      </c>
      <c r="B46" s="32">
        <v>2000.0</v>
      </c>
      <c r="C46" s="32">
        <v>2200.0</v>
      </c>
      <c r="D46" s="32">
        <v>2400.0</v>
      </c>
      <c r="E46" s="32">
        <v>2600.0</v>
      </c>
      <c r="F46" s="32">
        <v>2800.0</v>
      </c>
      <c r="G46" s="32">
        <v>3000.0</v>
      </c>
      <c r="H46" s="32">
        <v>3200.0</v>
      </c>
      <c r="I46" s="32">
        <v>3400.0</v>
      </c>
      <c r="J46" s="32">
        <v>3600.0</v>
      </c>
      <c r="K46" s="32">
        <v>3800.0</v>
      </c>
      <c r="L46" s="32">
        <v>4000.0</v>
      </c>
      <c r="M46" s="32">
        <v>4200.0</v>
      </c>
      <c r="N46" s="37">
        <f t="shared" si="10"/>
        <v>37200</v>
      </c>
    </row>
    <row r="47">
      <c r="A47" s="21" t="s">
        <v>36</v>
      </c>
      <c r="B47" s="32">
        <v>75000.0</v>
      </c>
      <c r="C47" s="32">
        <v>75000.0</v>
      </c>
      <c r="D47" s="32">
        <v>75000.0</v>
      </c>
      <c r="E47" s="32">
        <v>75000.0</v>
      </c>
      <c r="F47" s="32">
        <v>75000.0</v>
      </c>
      <c r="G47" s="32">
        <v>75000.0</v>
      </c>
      <c r="H47" s="32">
        <v>75000.0</v>
      </c>
      <c r="I47" s="32">
        <v>75000.0</v>
      </c>
      <c r="J47" s="32">
        <v>75000.0</v>
      </c>
      <c r="K47" s="32">
        <v>75000.0</v>
      </c>
      <c r="L47" s="32">
        <v>75000.0</v>
      </c>
      <c r="M47" s="32">
        <v>75000.0</v>
      </c>
      <c r="N47" s="37">
        <f t="shared" ref="N47:N48" si="11">SUM(B47:M47)</f>
        <v>900000</v>
      </c>
    </row>
    <row r="48">
      <c r="A48" s="21" t="s">
        <v>38</v>
      </c>
      <c r="B48" s="32">
        <v>3750.0</v>
      </c>
      <c r="C48" s="32">
        <v>3750.0</v>
      </c>
      <c r="D48" s="32">
        <v>3750.0</v>
      </c>
      <c r="E48" s="32">
        <v>3750.0</v>
      </c>
      <c r="F48" s="32">
        <v>3750.0</v>
      </c>
      <c r="G48" s="32">
        <v>3750.0</v>
      </c>
      <c r="H48" s="32">
        <v>3750.0</v>
      </c>
      <c r="I48" s="32">
        <v>3750.0</v>
      </c>
      <c r="J48" s="32">
        <v>3750.0</v>
      </c>
      <c r="K48" s="32">
        <v>3750.0</v>
      </c>
      <c r="L48" s="32">
        <v>3750.0</v>
      </c>
      <c r="M48" s="32">
        <v>3750.0</v>
      </c>
      <c r="N48" s="37">
        <f t="shared" si="11"/>
        <v>45000</v>
      </c>
    </row>
    <row r="49">
      <c r="A49" s="1" t="s">
        <v>43</v>
      </c>
      <c r="B49" s="35">
        <f t="shared" ref="B49:M49" si="12">sum(B45:B48)</f>
        <v>80910</v>
      </c>
      <c r="C49" s="35">
        <f t="shared" si="12"/>
        <v>81110</v>
      </c>
      <c r="D49" s="35">
        <f t="shared" si="12"/>
        <v>81310</v>
      </c>
      <c r="E49" s="35">
        <f t="shared" si="12"/>
        <v>81510</v>
      </c>
      <c r="F49" s="35">
        <f t="shared" si="12"/>
        <v>81710</v>
      </c>
      <c r="G49" s="35">
        <f t="shared" si="12"/>
        <v>81910</v>
      </c>
      <c r="H49" s="35">
        <f t="shared" si="12"/>
        <v>82110</v>
      </c>
      <c r="I49" s="35">
        <f t="shared" si="12"/>
        <v>82310</v>
      </c>
      <c r="J49" s="35">
        <f t="shared" si="12"/>
        <v>82510</v>
      </c>
      <c r="K49" s="35">
        <f t="shared" si="12"/>
        <v>82710</v>
      </c>
      <c r="L49" s="35">
        <f t="shared" si="12"/>
        <v>82910</v>
      </c>
      <c r="M49" s="35">
        <f t="shared" si="12"/>
        <v>83110</v>
      </c>
      <c r="N49" s="35">
        <f>sum(N42:N48)</f>
        <v>1480668</v>
      </c>
    </row>
    <row r="50">
      <c r="A50" s="21" t="s">
        <v>39</v>
      </c>
      <c r="B50" s="48">
        <v>0.21</v>
      </c>
      <c r="C50" s="48">
        <v>0.21</v>
      </c>
      <c r="D50" s="48">
        <v>0.21</v>
      </c>
      <c r="E50" s="48">
        <v>0.21</v>
      </c>
      <c r="F50" s="48">
        <v>0.21</v>
      </c>
      <c r="G50" s="48">
        <v>0.21</v>
      </c>
      <c r="H50" s="48">
        <v>0.21</v>
      </c>
      <c r="I50" s="48">
        <v>0.21</v>
      </c>
      <c r="J50" s="48">
        <v>0.21</v>
      </c>
      <c r="K50" s="48">
        <v>0.21</v>
      </c>
      <c r="L50" s="48">
        <v>0.21</v>
      </c>
      <c r="M50" s="48">
        <v>0.21</v>
      </c>
      <c r="N50" s="48">
        <v>0.21</v>
      </c>
    </row>
    <row r="51">
      <c r="A51" s="21" t="s">
        <v>41</v>
      </c>
      <c r="B51" s="48">
        <v>0.06</v>
      </c>
      <c r="C51" s="48">
        <v>0.06</v>
      </c>
      <c r="D51" s="48">
        <v>0.06</v>
      </c>
      <c r="E51" s="48">
        <v>0.06</v>
      </c>
      <c r="F51" s="48">
        <v>0.06</v>
      </c>
      <c r="G51" s="48">
        <v>0.06</v>
      </c>
      <c r="H51" s="48">
        <v>0.06</v>
      </c>
      <c r="I51" s="48">
        <v>0.06</v>
      </c>
      <c r="J51" s="48">
        <v>0.06</v>
      </c>
      <c r="K51" s="48">
        <v>0.06</v>
      </c>
      <c r="L51" s="48">
        <v>0.06</v>
      </c>
      <c r="M51" s="48">
        <v>0.06</v>
      </c>
      <c r="N51" s="48">
        <v>0.06</v>
      </c>
    </row>
    <row r="52">
      <c r="A52" s="1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>
      <c r="A53" s="1"/>
    </row>
    <row r="54">
      <c r="A54" s="1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60"/>
    </row>
    <row r="55">
      <c r="A55" s="1"/>
    </row>
    <row r="56">
      <c r="A56" s="4" t="s">
        <v>18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>
      <c r="A57" s="8" t="s">
        <v>4</v>
      </c>
      <c r="B57" s="10" t="s">
        <v>3</v>
      </c>
      <c r="C57" s="10" t="s">
        <v>5</v>
      </c>
      <c r="D57" s="10" t="s">
        <v>6</v>
      </c>
      <c r="E57" s="10" t="s">
        <v>7</v>
      </c>
      <c r="F57" s="10" t="s">
        <v>8</v>
      </c>
      <c r="G57" s="10" t="s">
        <v>9</v>
      </c>
      <c r="H57" s="10" t="s">
        <v>10</v>
      </c>
      <c r="I57" s="10" t="s">
        <v>11</v>
      </c>
      <c r="J57" s="10" t="s">
        <v>12</v>
      </c>
      <c r="K57" s="10" t="s">
        <v>13</v>
      </c>
      <c r="L57" s="10" t="s">
        <v>14</v>
      </c>
      <c r="M57" s="10" t="s">
        <v>15</v>
      </c>
      <c r="N57" s="14" t="s">
        <v>16</v>
      </c>
    </row>
    <row r="58">
      <c r="A58" s="17" t="s">
        <v>20</v>
      </c>
    </row>
    <row r="59">
      <c r="A59" s="21" t="s">
        <v>21</v>
      </c>
      <c r="B59" s="24">
        <v>371024.0</v>
      </c>
      <c r="C59" s="24">
        <v>404023.0</v>
      </c>
      <c r="D59" s="24">
        <v>440123.0</v>
      </c>
      <c r="E59" s="21">
        <v>478012.0</v>
      </c>
      <c r="F59" s="21">
        <v>520230.0</v>
      </c>
      <c r="G59" s="21">
        <v>565191.0</v>
      </c>
      <c r="H59" s="21">
        <v>612391.0</v>
      </c>
      <c r="I59" s="21">
        <v>660343.0</v>
      </c>
      <c r="J59" s="21">
        <v>709130.0</v>
      </c>
      <c r="K59" s="21">
        <v>759201.0</v>
      </c>
      <c r="L59" s="21">
        <v>812031.0</v>
      </c>
      <c r="M59" s="21">
        <v>869239.0</v>
      </c>
      <c r="N59" s="27">
        <f>M59</f>
        <v>869239</v>
      </c>
    </row>
    <row r="60">
      <c r="A60" s="21" t="s">
        <v>25</v>
      </c>
      <c r="B60" s="24">
        <f>B59-N36</f>
        <v>29782</v>
      </c>
      <c r="C60" s="24">
        <f t="shared" ref="C60:M60" si="13">C59-B59</f>
        <v>32999</v>
      </c>
      <c r="D60" s="24">
        <f t="shared" si="13"/>
        <v>36100</v>
      </c>
      <c r="E60" s="24">
        <f t="shared" si="13"/>
        <v>37889</v>
      </c>
      <c r="F60" s="24">
        <f t="shared" si="13"/>
        <v>42218</v>
      </c>
      <c r="G60" s="24">
        <f t="shared" si="13"/>
        <v>44961</v>
      </c>
      <c r="H60" s="24">
        <f t="shared" si="13"/>
        <v>47200</v>
      </c>
      <c r="I60" s="24">
        <f t="shared" si="13"/>
        <v>47952</v>
      </c>
      <c r="J60" s="24">
        <f t="shared" si="13"/>
        <v>48787</v>
      </c>
      <c r="K60" s="24">
        <f t="shared" si="13"/>
        <v>50071</v>
      </c>
      <c r="L60" s="24">
        <f t="shared" si="13"/>
        <v>52830</v>
      </c>
      <c r="M60" s="24">
        <f t="shared" si="13"/>
        <v>57208</v>
      </c>
      <c r="N60" s="24">
        <f>sum(B60:M60)</f>
        <v>527997</v>
      </c>
    </row>
    <row r="61">
      <c r="A61" s="21" t="s">
        <v>26</v>
      </c>
      <c r="B61" s="32">
        <v>10.0</v>
      </c>
      <c r="C61" s="32">
        <v>10.0</v>
      </c>
      <c r="D61" s="32">
        <v>10.0</v>
      </c>
      <c r="E61" s="32">
        <v>10.0</v>
      </c>
      <c r="F61" s="32">
        <v>10.0</v>
      </c>
      <c r="G61" s="32">
        <v>10.0</v>
      </c>
      <c r="H61" s="32">
        <v>10.0</v>
      </c>
      <c r="I61" s="32">
        <v>10.0</v>
      </c>
      <c r="J61" s="32">
        <v>10.0</v>
      </c>
      <c r="K61" s="32">
        <v>10.0</v>
      </c>
      <c r="L61" s="32">
        <v>10.0</v>
      </c>
      <c r="M61" s="32">
        <v>10.0</v>
      </c>
      <c r="N61" s="32">
        <f>average(B61:M61)</f>
        <v>10</v>
      </c>
    </row>
    <row r="62">
      <c r="A62" s="1" t="s">
        <v>27</v>
      </c>
      <c r="B62" s="35">
        <f t="shared" ref="B62:M62" si="14">B61*B60</f>
        <v>297820</v>
      </c>
      <c r="C62" s="35">
        <f t="shared" si="14"/>
        <v>329990</v>
      </c>
      <c r="D62" s="35">
        <f t="shared" si="14"/>
        <v>361000</v>
      </c>
      <c r="E62" s="35">
        <f t="shared" si="14"/>
        <v>378890</v>
      </c>
      <c r="F62" s="35">
        <f t="shared" si="14"/>
        <v>422180</v>
      </c>
      <c r="G62" s="35">
        <f t="shared" si="14"/>
        <v>449610</v>
      </c>
      <c r="H62" s="35">
        <f t="shared" si="14"/>
        <v>472000</v>
      </c>
      <c r="I62" s="35">
        <f t="shared" si="14"/>
        <v>479520</v>
      </c>
      <c r="J62" s="35">
        <f t="shared" si="14"/>
        <v>487870</v>
      </c>
      <c r="K62" s="35">
        <f t="shared" si="14"/>
        <v>500710</v>
      </c>
      <c r="L62" s="35">
        <f t="shared" si="14"/>
        <v>528300</v>
      </c>
      <c r="M62" s="35">
        <f t="shared" si="14"/>
        <v>572080</v>
      </c>
      <c r="N62" s="35">
        <f>sum(B62:M62)</f>
        <v>5279970</v>
      </c>
    </row>
    <row r="64">
      <c r="A64" s="17" t="s">
        <v>33</v>
      </c>
    </row>
    <row r="65">
      <c r="A65" s="21" t="s">
        <v>29</v>
      </c>
      <c r="B65" s="32">
        <v>1000.0</v>
      </c>
      <c r="C65" s="32">
        <v>1000.0</v>
      </c>
      <c r="D65" s="32">
        <v>1000.0</v>
      </c>
      <c r="E65" s="32">
        <v>1000.0</v>
      </c>
      <c r="F65" s="32">
        <v>1000.0</v>
      </c>
      <c r="G65" s="32">
        <v>1000.0</v>
      </c>
      <c r="H65" s="32">
        <v>1000.0</v>
      </c>
      <c r="I65" s="32">
        <v>1000.0</v>
      </c>
      <c r="J65" s="32">
        <v>1000.0</v>
      </c>
      <c r="K65" s="32">
        <v>1000.0</v>
      </c>
      <c r="L65" s="32">
        <v>1000.0</v>
      </c>
      <c r="M65" s="32">
        <v>1000.0</v>
      </c>
      <c r="N65" s="37">
        <f t="shared" ref="N65:N69" si="16">sum(B65:M65)</f>
        <v>12000</v>
      </c>
    </row>
    <row r="66">
      <c r="A66" s="21" t="s">
        <v>35</v>
      </c>
      <c r="B66" s="37">
        <f t="shared" ref="B66:M66" si="15">B62*0.15</f>
        <v>44673</v>
      </c>
      <c r="C66" s="37">
        <f t="shared" si="15"/>
        <v>49498.5</v>
      </c>
      <c r="D66" s="37">
        <f t="shared" si="15"/>
        <v>54150</v>
      </c>
      <c r="E66" s="37">
        <f t="shared" si="15"/>
        <v>56833.5</v>
      </c>
      <c r="F66" s="37">
        <f t="shared" si="15"/>
        <v>63327</v>
      </c>
      <c r="G66" s="37">
        <f t="shared" si="15"/>
        <v>67441.5</v>
      </c>
      <c r="H66" s="37">
        <f t="shared" si="15"/>
        <v>70800</v>
      </c>
      <c r="I66" s="37">
        <f t="shared" si="15"/>
        <v>71928</v>
      </c>
      <c r="J66" s="37">
        <f t="shared" si="15"/>
        <v>73180.5</v>
      </c>
      <c r="K66" s="37">
        <f t="shared" si="15"/>
        <v>75106.5</v>
      </c>
      <c r="L66" s="37">
        <f t="shared" si="15"/>
        <v>79245</v>
      </c>
      <c r="M66" s="37">
        <f t="shared" si="15"/>
        <v>85812</v>
      </c>
      <c r="N66" s="37">
        <f t="shared" si="16"/>
        <v>791995.5</v>
      </c>
    </row>
    <row r="67">
      <c r="A67" s="21" t="s">
        <v>30</v>
      </c>
      <c r="B67" s="32">
        <v>8000.0</v>
      </c>
      <c r="C67" s="32">
        <v>8000.0</v>
      </c>
      <c r="D67" s="32">
        <v>8000.0</v>
      </c>
      <c r="E67" s="32">
        <v>8000.0</v>
      </c>
      <c r="F67" s="32">
        <v>8000.0</v>
      </c>
      <c r="G67" s="32">
        <v>8000.0</v>
      </c>
      <c r="H67" s="32">
        <v>8000.0</v>
      </c>
      <c r="I67" s="32">
        <v>8000.0</v>
      </c>
      <c r="J67" s="32">
        <v>8000.0</v>
      </c>
      <c r="K67" s="32">
        <v>8000.0</v>
      </c>
      <c r="L67" s="32">
        <v>8000.0</v>
      </c>
      <c r="M67" s="32">
        <v>8000.0</v>
      </c>
      <c r="N67" s="32">
        <f t="shared" si="16"/>
        <v>96000</v>
      </c>
    </row>
    <row r="68">
      <c r="A68" s="21" t="s">
        <v>31</v>
      </c>
      <c r="B68" s="32">
        <v>170.0</v>
      </c>
      <c r="C68" s="32">
        <v>170.0</v>
      </c>
      <c r="D68" s="32">
        <v>170.0</v>
      </c>
      <c r="E68" s="32">
        <v>170.0</v>
      </c>
      <c r="F68" s="32">
        <v>170.0</v>
      </c>
      <c r="G68" s="32">
        <v>170.0</v>
      </c>
      <c r="H68" s="32">
        <v>170.0</v>
      </c>
      <c r="I68" s="32">
        <v>170.0</v>
      </c>
      <c r="J68" s="32">
        <v>170.0</v>
      </c>
      <c r="K68" s="32">
        <v>170.0</v>
      </c>
      <c r="L68" s="32">
        <v>170.0</v>
      </c>
      <c r="M68" s="32">
        <v>170.0</v>
      </c>
      <c r="N68" s="32">
        <f t="shared" si="16"/>
        <v>2040</v>
      </c>
    </row>
    <row r="69">
      <c r="A69" s="21" t="s">
        <v>32</v>
      </c>
      <c r="B69" s="32">
        <v>2000.0</v>
      </c>
      <c r="C69" s="32">
        <v>2200.0</v>
      </c>
      <c r="D69" s="32">
        <v>2400.0</v>
      </c>
      <c r="E69" s="32">
        <v>2600.0</v>
      </c>
      <c r="F69" s="32">
        <v>2800.0</v>
      </c>
      <c r="G69" s="32">
        <v>3000.0</v>
      </c>
      <c r="H69" s="32">
        <v>3200.0</v>
      </c>
      <c r="I69" s="32">
        <v>3400.0</v>
      </c>
      <c r="J69" s="32">
        <v>3600.0</v>
      </c>
      <c r="K69" s="32">
        <v>3800.0</v>
      </c>
      <c r="L69" s="32">
        <v>4000.0</v>
      </c>
      <c r="M69" s="32">
        <v>4200.0</v>
      </c>
      <c r="N69" s="37">
        <f t="shared" si="16"/>
        <v>37200</v>
      </c>
    </row>
    <row r="70">
      <c r="A70" s="21" t="s">
        <v>36</v>
      </c>
      <c r="B70" s="32">
        <v>100000.0</v>
      </c>
      <c r="C70" s="32">
        <v>100000.0</v>
      </c>
      <c r="D70" s="32">
        <v>100000.0</v>
      </c>
      <c r="E70" s="32">
        <v>100000.0</v>
      </c>
      <c r="F70" s="32">
        <v>100000.0</v>
      </c>
      <c r="G70" s="32">
        <v>100000.0</v>
      </c>
      <c r="H70" s="32">
        <v>100000.0</v>
      </c>
      <c r="I70" s="32">
        <v>100000.0</v>
      </c>
      <c r="J70" s="32">
        <v>100000.0</v>
      </c>
      <c r="K70" s="32">
        <v>100000.0</v>
      </c>
      <c r="L70" s="32">
        <v>100000.0</v>
      </c>
      <c r="M70" s="32">
        <v>100000.0</v>
      </c>
      <c r="N70" s="37">
        <f t="shared" ref="N70:N71" si="17">SUM(B70:M70)</f>
        <v>1200000</v>
      </c>
    </row>
    <row r="71">
      <c r="A71" s="21" t="s">
        <v>38</v>
      </c>
      <c r="B71" s="32">
        <v>4000.0</v>
      </c>
      <c r="C71" s="32">
        <v>4000.0</v>
      </c>
      <c r="D71" s="32">
        <v>4000.0</v>
      </c>
      <c r="E71" s="32">
        <v>4000.0</v>
      </c>
      <c r="F71" s="32">
        <v>4000.0</v>
      </c>
      <c r="G71" s="32">
        <v>4000.0</v>
      </c>
      <c r="H71" s="32">
        <v>4000.0</v>
      </c>
      <c r="I71" s="32">
        <v>4000.0</v>
      </c>
      <c r="J71" s="32">
        <v>4000.0</v>
      </c>
      <c r="K71" s="32">
        <v>4000.0</v>
      </c>
      <c r="L71" s="32">
        <v>4000.0</v>
      </c>
      <c r="M71" s="32">
        <v>4000.0</v>
      </c>
      <c r="N71" s="37">
        <f t="shared" si="17"/>
        <v>48000</v>
      </c>
    </row>
    <row r="72">
      <c r="A72" s="1" t="s">
        <v>43</v>
      </c>
      <c r="B72" s="35">
        <f t="shared" ref="B72:M72" si="18">sum(B68:B71)</f>
        <v>106170</v>
      </c>
      <c r="C72" s="35">
        <f t="shared" si="18"/>
        <v>106370</v>
      </c>
      <c r="D72" s="35">
        <f t="shared" si="18"/>
        <v>106570</v>
      </c>
      <c r="E72" s="35">
        <f t="shared" si="18"/>
        <v>106770</v>
      </c>
      <c r="F72" s="35">
        <f t="shared" si="18"/>
        <v>106970</v>
      </c>
      <c r="G72" s="35">
        <f t="shared" si="18"/>
        <v>107170</v>
      </c>
      <c r="H72" s="35">
        <f t="shared" si="18"/>
        <v>107370</v>
      </c>
      <c r="I72" s="35">
        <f t="shared" si="18"/>
        <v>107570</v>
      </c>
      <c r="J72" s="35">
        <f t="shared" si="18"/>
        <v>107770</v>
      </c>
      <c r="K72" s="35">
        <f t="shared" si="18"/>
        <v>107970</v>
      </c>
      <c r="L72" s="35">
        <f t="shared" si="18"/>
        <v>108170</v>
      </c>
      <c r="M72" s="35">
        <f t="shared" si="18"/>
        <v>108370</v>
      </c>
      <c r="N72" s="35">
        <f>sum(N65:N71)</f>
        <v>2187235.5</v>
      </c>
    </row>
    <row r="73">
      <c r="A73" s="21" t="s">
        <v>39</v>
      </c>
      <c r="B73" s="48">
        <v>0.21</v>
      </c>
      <c r="C73" s="48">
        <v>0.21</v>
      </c>
      <c r="D73" s="48">
        <v>0.21</v>
      </c>
      <c r="E73" s="48">
        <v>0.21</v>
      </c>
      <c r="F73" s="48">
        <v>0.21</v>
      </c>
      <c r="G73" s="48">
        <v>0.21</v>
      </c>
      <c r="H73" s="48">
        <v>0.21</v>
      </c>
      <c r="I73" s="48">
        <v>0.21</v>
      </c>
      <c r="J73" s="48">
        <v>0.21</v>
      </c>
      <c r="K73" s="48">
        <v>0.21</v>
      </c>
      <c r="L73" s="48">
        <v>0.21</v>
      </c>
      <c r="M73" s="48">
        <v>0.21</v>
      </c>
      <c r="N73" s="48">
        <v>0.21</v>
      </c>
    </row>
    <row r="74">
      <c r="A74" s="21" t="s">
        <v>41</v>
      </c>
      <c r="B74" s="48">
        <v>0.06</v>
      </c>
      <c r="C74" s="48">
        <v>0.06</v>
      </c>
      <c r="D74" s="48">
        <v>0.06</v>
      </c>
      <c r="E74" s="48">
        <v>0.06</v>
      </c>
      <c r="F74" s="48">
        <v>0.06</v>
      </c>
      <c r="G74" s="48">
        <v>0.06</v>
      </c>
      <c r="H74" s="48">
        <v>0.06</v>
      </c>
      <c r="I74" s="48">
        <v>0.06</v>
      </c>
      <c r="J74" s="48">
        <v>0.06</v>
      </c>
      <c r="K74" s="48">
        <v>0.06</v>
      </c>
      <c r="L74" s="48">
        <v>0.06</v>
      </c>
      <c r="M74" s="48">
        <v>0.06</v>
      </c>
      <c r="N74" s="48">
        <v>0.06</v>
      </c>
    </row>
    <row r="75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</row>
    <row r="76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</row>
    <row r="77">
      <c r="A77" s="1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</cols>
  <sheetData>
    <row r="1">
      <c r="A1" s="3" t="s">
        <v>2</v>
      </c>
      <c r="B1" s="5"/>
      <c r="C1" s="5"/>
      <c r="D1" s="7"/>
      <c r="E1" s="9"/>
      <c r="F1" s="9"/>
    </row>
    <row r="2">
      <c r="A2" s="11"/>
      <c r="B2" s="13" t="s">
        <v>1</v>
      </c>
      <c r="C2" s="13" t="s">
        <v>17</v>
      </c>
      <c r="D2" s="13" t="s">
        <v>18</v>
      </c>
      <c r="E2" s="9"/>
      <c r="F2" s="9"/>
    </row>
    <row r="3">
      <c r="A3" s="15" t="s">
        <v>19</v>
      </c>
      <c r="B3" s="20">
        <v>68210.0</v>
      </c>
      <c r="C3" s="20">
        <v>341242.0</v>
      </c>
      <c r="D3" s="25">
        <v>869239.0</v>
      </c>
      <c r="E3" s="26"/>
      <c r="F3" s="26"/>
    </row>
    <row r="4">
      <c r="A4" s="15" t="s">
        <v>24</v>
      </c>
      <c r="B4" s="29">
        <v>3.4950000000000006</v>
      </c>
      <c r="C4" s="30">
        <v>10.0</v>
      </c>
      <c r="D4" s="30">
        <v>10.0</v>
      </c>
      <c r="E4" s="31"/>
      <c r="F4" s="31"/>
    </row>
    <row r="5">
      <c r="A5" s="28" t="s">
        <v>27</v>
      </c>
      <c r="B5" s="23">
        <v>348025.11</v>
      </c>
      <c r="C5" s="23">
        <v>2730320.0</v>
      </c>
      <c r="D5" s="23">
        <v>5279970.0</v>
      </c>
      <c r="E5" s="31"/>
      <c r="F5" s="31"/>
    </row>
    <row r="6">
      <c r="A6" s="15" t="s">
        <v>28</v>
      </c>
      <c r="B6" s="33">
        <v>52203.7665</v>
      </c>
      <c r="C6" s="33">
        <v>409548.0</v>
      </c>
      <c r="D6" s="33">
        <v>791995.5</v>
      </c>
      <c r="E6" s="31"/>
      <c r="F6" s="31"/>
    </row>
    <row r="7">
      <c r="A7" s="28" t="s">
        <v>29</v>
      </c>
      <c r="B7" s="33">
        <v>6000.0</v>
      </c>
      <c r="C7" s="33">
        <v>9000.0</v>
      </c>
      <c r="D7" s="33">
        <v>12000.0</v>
      </c>
      <c r="E7" s="31"/>
      <c r="F7" s="31"/>
    </row>
    <row r="8">
      <c r="A8" s="28" t="s">
        <v>30</v>
      </c>
      <c r="B8" s="29">
        <v>60000.0</v>
      </c>
      <c r="C8" s="29">
        <v>78000.0</v>
      </c>
      <c r="D8" s="29">
        <v>96000.0</v>
      </c>
      <c r="E8" s="31"/>
      <c r="F8" s="31"/>
    </row>
    <row r="9">
      <c r="A9" s="28" t="s">
        <v>31</v>
      </c>
      <c r="B9" s="29">
        <v>1800.0</v>
      </c>
      <c r="C9" s="29">
        <v>1920.0</v>
      </c>
      <c r="D9" s="29">
        <v>2040.0</v>
      </c>
      <c r="E9" s="36"/>
      <c r="F9" s="36"/>
    </row>
    <row r="10">
      <c r="A10" s="28" t="s">
        <v>32</v>
      </c>
      <c r="B10" s="33">
        <v>37200.0</v>
      </c>
      <c r="C10" s="33">
        <v>37200.0</v>
      </c>
      <c r="D10" s="33">
        <v>37200.0</v>
      </c>
      <c r="E10" s="37"/>
      <c r="F10" s="37"/>
    </row>
    <row r="11">
      <c r="A11" s="28" t="s">
        <v>36</v>
      </c>
      <c r="B11" s="23">
        <v>600000.0</v>
      </c>
      <c r="C11" s="23">
        <v>900000.0</v>
      </c>
      <c r="D11" s="23">
        <v>120000.0</v>
      </c>
      <c r="E11" s="37"/>
      <c r="F11" s="37"/>
    </row>
    <row r="12">
      <c r="A12" s="28" t="s">
        <v>38</v>
      </c>
      <c r="B12" s="23">
        <v>42000.0</v>
      </c>
      <c r="C12" s="23">
        <v>45000.0</v>
      </c>
      <c r="D12" s="23">
        <v>48000.0</v>
      </c>
      <c r="E12" s="40"/>
      <c r="F12" s="40"/>
    </row>
    <row r="13">
      <c r="A13" s="28" t="s">
        <v>39</v>
      </c>
      <c r="B13" s="41">
        <v>0.21</v>
      </c>
      <c r="C13" s="41">
        <v>0.21</v>
      </c>
      <c r="D13" s="41">
        <v>0.21</v>
      </c>
      <c r="E13" s="42"/>
      <c r="F13" s="42"/>
    </row>
    <row r="14">
      <c r="A14" s="28" t="s">
        <v>41</v>
      </c>
      <c r="B14" s="43">
        <v>0.06</v>
      </c>
      <c r="C14" s="43">
        <v>0.06</v>
      </c>
      <c r="D14" s="43">
        <v>0.06</v>
      </c>
      <c r="E14" s="26"/>
      <c r="F14" s="26"/>
    </row>
    <row r="15">
      <c r="A15" s="15" t="s">
        <v>42</v>
      </c>
      <c r="B15" s="15">
        <v>6.0</v>
      </c>
      <c r="C15" s="15">
        <v>8.0</v>
      </c>
      <c r="D15" s="15">
        <v>10.0</v>
      </c>
    </row>
    <row r="16">
      <c r="A16" s="45"/>
      <c r="B16" s="45"/>
      <c r="C16" s="45"/>
      <c r="D16" s="45"/>
      <c r="E16" s="45"/>
      <c r="F16" s="45"/>
    </row>
    <row r="17">
      <c r="A17" s="46"/>
      <c r="B17" s="47"/>
      <c r="C17" s="47"/>
      <c r="D17" s="47"/>
      <c r="E17" s="47"/>
      <c r="F17" s="47"/>
    </row>
    <row r="19">
      <c r="A19" s="46"/>
      <c r="B19" s="47"/>
      <c r="C19" s="47"/>
      <c r="D19" s="47"/>
      <c r="E19" s="47"/>
      <c r="F19" s="47"/>
    </row>
    <row r="20">
      <c r="A20" s="46"/>
      <c r="B20" s="47"/>
      <c r="C20" s="47"/>
      <c r="D20" s="47"/>
      <c r="E20" s="47"/>
      <c r="F20" s="47"/>
    </row>
    <row r="21">
      <c r="A21" s="46"/>
      <c r="B21" s="47"/>
      <c r="C21" s="47"/>
      <c r="D21" s="47"/>
      <c r="E21" s="47"/>
      <c r="F21" s="47"/>
    </row>
    <row r="22">
      <c r="A22" s="46"/>
      <c r="B22" s="47"/>
      <c r="C22" s="47"/>
      <c r="D22" s="47"/>
      <c r="E22" s="47"/>
      <c r="F22" s="47"/>
    </row>
    <row r="23">
      <c r="A23" s="46"/>
      <c r="B23" s="47"/>
      <c r="C23" s="47"/>
      <c r="D23" s="47"/>
      <c r="E23" s="47"/>
      <c r="F23" s="47"/>
    </row>
    <row r="24">
      <c r="A24" s="49"/>
      <c r="B24" s="50"/>
      <c r="C24" s="50"/>
      <c r="D24" s="50"/>
      <c r="E24" s="50"/>
      <c r="F24" s="50"/>
    </row>
    <row r="25">
      <c r="A25" s="51"/>
      <c r="B25" s="55"/>
      <c r="C25" s="55"/>
      <c r="D25" s="55"/>
      <c r="E25" s="55"/>
      <c r="F25" s="55"/>
    </row>
    <row r="26">
      <c r="A26" s="56"/>
      <c r="B26" s="56"/>
      <c r="C26" s="56"/>
      <c r="D26" s="56"/>
      <c r="E26" s="56"/>
      <c r="F26" s="56"/>
    </row>
    <row r="27">
      <c r="A27" s="26"/>
      <c r="B27" s="47"/>
      <c r="C27" s="47"/>
      <c r="D27" s="47"/>
      <c r="E27" s="47"/>
      <c r="F27" s="47"/>
    </row>
    <row r="28">
      <c r="A28" s="26"/>
      <c r="B28" s="47"/>
      <c r="C28" s="47"/>
      <c r="D28" s="47"/>
      <c r="E28" s="47"/>
      <c r="F28" s="47"/>
    </row>
    <row r="29">
      <c r="A29" s="56"/>
      <c r="B29" s="56"/>
      <c r="C29" s="56"/>
      <c r="D29" s="56"/>
      <c r="E29" s="56"/>
      <c r="F29" s="56"/>
    </row>
    <row r="30">
      <c r="A30" s="49"/>
      <c r="B30" s="47"/>
      <c r="C30" s="47"/>
      <c r="D30" s="47"/>
      <c r="E30" s="47"/>
      <c r="F30" s="47"/>
    </row>
    <row r="31">
      <c r="A31" s="56"/>
      <c r="B31" s="56"/>
      <c r="C31" s="56"/>
      <c r="D31" s="56"/>
      <c r="E31" s="56"/>
      <c r="F31" s="56"/>
    </row>
    <row r="32">
      <c r="A32" s="56"/>
      <c r="B32" s="56"/>
      <c r="C32" s="56"/>
      <c r="D32" s="56"/>
      <c r="E32" s="56"/>
      <c r="F32" s="56"/>
    </row>
    <row r="33">
      <c r="A33" s="51"/>
      <c r="B33" s="55"/>
      <c r="C33" s="55"/>
      <c r="D33" s="55"/>
      <c r="E33" s="55"/>
      <c r="F33" s="55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</cols>
  <sheetData>
    <row r="1">
      <c r="A1" s="1" t="s">
        <v>0</v>
      </c>
    </row>
    <row r="2">
      <c r="A2" s="1"/>
    </row>
    <row r="3">
      <c r="A3" s="1" t="s">
        <v>1</v>
      </c>
    </row>
    <row r="4">
      <c r="A4" s="2"/>
      <c r="B4" s="12" t="s">
        <v>3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6" t="s">
        <v>16</v>
      </c>
    </row>
    <row r="5">
      <c r="A5" s="18" t="s">
        <v>20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>
      <c r="A6" s="22" t="s">
        <v>22</v>
      </c>
      <c r="B6" s="23">
        <v>0.0</v>
      </c>
      <c r="C6" s="23">
        <v>0.0</v>
      </c>
      <c r="D6" s="23">
        <v>0.0</v>
      </c>
      <c r="E6" s="23">
        <v>0.0</v>
      </c>
      <c r="F6" s="23">
        <v>0.0</v>
      </c>
      <c r="G6" s="23">
        <v>0.0</v>
      </c>
      <c r="H6" s="23">
        <v>40528.020000000004</v>
      </c>
      <c r="I6" s="23">
        <v>48475.65</v>
      </c>
      <c r="J6" s="23">
        <v>56905.590000000004</v>
      </c>
      <c r="K6" s="23">
        <v>62315.85</v>
      </c>
      <c r="L6" s="23">
        <v>62972.91</v>
      </c>
      <c r="M6" s="23">
        <v>76827.09</v>
      </c>
      <c r="N6" s="23">
        <f t="shared" ref="N6:N7" si="1">sum(B6:M6)</f>
        <v>348025.11</v>
      </c>
    </row>
    <row r="7">
      <c r="A7" s="28" t="s">
        <v>23</v>
      </c>
      <c r="B7" s="30">
        <v>0.0</v>
      </c>
      <c r="C7" s="30">
        <v>0.0</v>
      </c>
      <c r="D7" s="30">
        <v>0.0</v>
      </c>
      <c r="E7" s="30">
        <v>0.0</v>
      </c>
      <c r="F7" s="30">
        <v>0.0</v>
      </c>
      <c r="G7" s="30">
        <v>0.0</v>
      </c>
      <c r="H7" s="30">
        <v>0.0</v>
      </c>
      <c r="I7" s="30">
        <v>0.0</v>
      </c>
      <c r="J7" s="30">
        <v>0.0</v>
      </c>
      <c r="K7" s="30">
        <v>0.0</v>
      </c>
      <c r="L7" s="30">
        <v>0.0</v>
      </c>
      <c r="M7" s="30">
        <v>0.0</v>
      </c>
      <c r="N7" s="23">
        <f t="shared" si="1"/>
        <v>0</v>
      </c>
    </row>
    <row r="8">
      <c r="A8" s="34" t="s">
        <v>27</v>
      </c>
      <c r="B8" s="23">
        <f t="shared" ref="B8:N8" si="2">sum(B6:B7)</f>
        <v>0</v>
      </c>
      <c r="C8" s="23">
        <f t="shared" si="2"/>
        <v>0</v>
      </c>
      <c r="D8" s="23">
        <f t="shared" si="2"/>
        <v>0</v>
      </c>
      <c r="E8" s="23">
        <f t="shared" si="2"/>
        <v>0</v>
      </c>
      <c r="F8" s="23">
        <f t="shared" si="2"/>
        <v>0</v>
      </c>
      <c r="G8" s="23">
        <f t="shared" si="2"/>
        <v>0</v>
      </c>
      <c r="H8" s="23">
        <f t="shared" si="2"/>
        <v>40528.02</v>
      </c>
      <c r="I8" s="23">
        <f t="shared" si="2"/>
        <v>48475.65</v>
      </c>
      <c r="J8" s="23">
        <f t="shared" si="2"/>
        <v>56905.59</v>
      </c>
      <c r="K8" s="23">
        <f t="shared" si="2"/>
        <v>62315.85</v>
      </c>
      <c r="L8" s="23">
        <f t="shared" si="2"/>
        <v>62972.91</v>
      </c>
      <c r="M8" s="23">
        <f t="shared" si="2"/>
        <v>76827.09</v>
      </c>
      <c r="N8" s="23">
        <f t="shared" si="2"/>
        <v>348025.11</v>
      </c>
    </row>
    <row r="9">
      <c r="A9" s="18" t="s">
        <v>34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>
      <c r="A10" s="38" t="s">
        <v>37</v>
      </c>
      <c r="B10" s="39">
        <v>0.0</v>
      </c>
      <c r="C10" s="39">
        <v>0.0</v>
      </c>
      <c r="D10" s="39">
        <v>0.0</v>
      </c>
      <c r="E10" s="39">
        <v>0.0</v>
      </c>
      <c r="F10" s="39">
        <v>0.0</v>
      </c>
      <c r="G10" s="39">
        <v>0.0</v>
      </c>
      <c r="H10" s="39">
        <v>0.0</v>
      </c>
      <c r="I10" s="39">
        <v>0.0</v>
      </c>
      <c r="J10" s="39">
        <v>0.0</v>
      </c>
      <c r="K10" s="39">
        <v>0.0</v>
      </c>
      <c r="L10" s="39">
        <v>0.0</v>
      </c>
      <c r="M10" s="39">
        <v>0.0</v>
      </c>
      <c r="N10" s="39">
        <v>0.0</v>
      </c>
    </row>
    <row r="11">
      <c r="A11" s="22" t="s">
        <v>40</v>
      </c>
      <c r="B11" s="39">
        <f t="shared" ref="B11:M11" si="3">B8*0.15</f>
        <v>0</v>
      </c>
      <c r="C11" s="39">
        <f t="shared" si="3"/>
        <v>0</v>
      </c>
      <c r="D11" s="39">
        <f t="shared" si="3"/>
        <v>0</v>
      </c>
      <c r="E11" s="39">
        <f t="shared" si="3"/>
        <v>0</v>
      </c>
      <c r="F11" s="39">
        <f t="shared" si="3"/>
        <v>0</v>
      </c>
      <c r="G11" s="39">
        <f t="shared" si="3"/>
        <v>0</v>
      </c>
      <c r="H11" s="39">
        <f t="shared" si="3"/>
        <v>6079.203</v>
      </c>
      <c r="I11" s="39">
        <f t="shared" si="3"/>
        <v>7271.3475</v>
      </c>
      <c r="J11" s="39">
        <f t="shared" si="3"/>
        <v>8535.8385</v>
      </c>
      <c r="K11" s="39">
        <f t="shared" si="3"/>
        <v>9347.3775</v>
      </c>
      <c r="L11" s="39">
        <f t="shared" si="3"/>
        <v>9445.9365</v>
      </c>
      <c r="M11" s="39">
        <f t="shared" si="3"/>
        <v>11524.0635</v>
      </c>
      <c r="N11" s="19">
        <f>sum(M11)</f>
        <v>11524.0635</v>
      </c>
    </row>
    <row r="12">
      <c r="A12" s="44" t="s">
        <v>44</v>
      </c>
      <c r="B12" s="19">
        <f t="shared" ref="B12:M12" si="4">sum(B10:B11)</f>
        <v>0</v>
      </c>
      <c r="C12" s="19">
        <f t="shared" si="4"/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6079.203</v>
      </c>
      <c r="I12" s="19">
        <f t="shared" si="4"/>
        <v>7271.3475</v>
      </c>
      <c r="J12" s="19">
        <f t="shared" si="4"/>
        <v>8535.8385</v>
      </c>
      <c r="K12" s="19">
        <f t="shared" si="4"/>
        <v>9347.3775</v>
      </c>
      <c r="L12" s="19">
        <f t="shared" si="4"/>
        <v>9445.9365</v>
      </c>
      <c r="M12" s="19">
        <f t="shared" si="4"/>
        <v>11524.0635</v>
      </c>
      <c r="N12" s="19">
        <f t="shared" ref="N12:N13" si="6">sum(B12:M12)</f>
        <v>52203.7665</v>
      </c>
    </row>
    <row r="13">
      <c r="A13" s="52" t="s">
        <v>45</v>
      </c>
      <c r="B13" s="19">
        <f t="shared" ref="B13:M13" si="5">B8-B12</f>
        <v>0</v>
      </c>
      <c r="C13" s="19">
        <f t="shared" si="5"/>
        <v>0</v>
      </c>
      <c r="D13" s="19">
        <f t="shared" si="5"/>
        <v>0</v>
      </c>
      <c r="E13" s="19">
        <f t="shared" si="5"/>
        <v>0</v>
      </c>
      <c r="F13" s="19">
        <f t="shared" si="5"/>
        <v>0</v>
      </c>
      <c r="G13" s="19">
        <f t="shared" si="5"/>
        <v>0</v>
      </c>
      <c r="H13" s="19">
        <f t="shared" si="5"/>
        <v>34448.817</v>
      </c>
      <c r="I13" s="19">
        <f t="shared" si="5"/>
        <v>41204.3025</v>
      </c>
      <c r="J13" s="19">
        <f t="shared" si="5"/>
        <v>48369.7515</v>
      </c>
      <c r="K13" s="19">
        <f t="shared" si="5"/>
        <v>52968.4725</v>
      </c>
      <c r="L13" s="19">
        <f t="shared" si="5"/>
        <v>53526.9735</v>
      </c>
      <c r="M13" s="19">
        <f t="shared" si="5"/>
        <v>65303.0265</v>
      </c>
      <c r="N13" s="19">
        <f t="shared" si="6"/>
        <v>295821.3435</v>
      </c>
    </row>
    <row r="14">
      <c r="A14" s="52" t="s">
        <v>49</v>
      </c>
      <c r="B14" s="39" t="s">
        <v>50</v>
      </c>
      <c r="C14" s="39" t="s">
        <v>50</v>
      </c>
      <c r="D14" s="39" t="s">
        <v>50</v>
      </c>
      <c r="E14" s="39" t="s">
        <v>50</v>
      </c>
      <c r="F14" s="39" t="s">
        <v>50</v>
      </c>
      <c r="G14" s="39" t="s">
        <v>50</v>
      </c>
      <c r="H14" s="19">
        <f t="shared" ref="H14:N14" si="7">H13/H6</f>
        <v>0.85</v>
      </c>
      <c r="I14" s="19">
        <f t="shared" si="7"/>
        <v>0.85</v>
      </c>
      <c r="J14" s="19">
        <f t="shared" si="7"/>
        <v>0.85</v>
      </c>
      <c r="K14" s="19">
        <f t="shared" si="7"/>
        <v>0.85</v>
      </c>
      <c r="L14" s="19">
        <f t="shared" si="7"/>
        <v>0.85</v>
      </c>
      <c r="M14" s="19">
        <f t="shared" si="7"/>
        <v>0.85</v>
      </c>
      <c r="N14" s="19">
        <f t="shared" si="7"/>
        <v>0.85</v>
      </c>
    </row>
    <row r="15">
      <c r="A15" s="18" t="s">
        <v>55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>
      <c r="A16" s="22" t="s">
        <v>60</v>
      </c>
      <c r="B16" s="39">
        <v>3500.0</v>
      </c>
      <c r="C16" s="39">
        <v>3500.0</v>
      </c>
      <c r="D16" s="39">
        <v>3500.0</v>
      </c>
      <c r="E16" s="39">
        <v>3500.0</v>
      </c>
      <c r="F16" s="39">
        <v>3500.0</v>
      </c>
      <c r="G16" s="39">
        <v>3500.0</v>
      </c>
      <c r="H16" s="39">
        <v>3500.0</v>
      </c>
      <c r="I16" s="39">
        <v>3500.0</v>
      </c>
      <c r="J16" s="39">
        <v>3500.0</v>
      </c>
      <c r="K16" s="39">
        <v>3500.0</v>
      </c>
      <c r="L16" s="39">
        <v>3500.0</v>
      </c>
      <c r="M16" s="39">
        <v>3500.0</v>
      </c>
      <c r="N16" s="19">
        <f t="shared" ref="N16:N17" si="8">sum(B16:M16)</f>
        <v>42000</v>
      </c>
    </row>
    <row r="17">
      <c r="A17" s="28" t="s">
        <v>30</v>
      </c>
      <c r="B17" s="39">
        <v>5000.0</v>
      </c>
      <c r="C17" s="39">
        <v>5000.0</v>
      </c>
      <c r="D17" s="39">
        <v>5000.0</v>
      </c>
      <c r="E17" s="39">
        <v>5000.0</v>
      </c>
      <c r="F17" s="39">
        <v>5000.0</v>
      </c>
      <c r="G17" s="39">
        <v>5000.0</v>
      </c>
      <c r="H17" s="39">
        <v>5000.0</v>
      </c>
      <c r="I17" s="39">
        <v>5000.0</v>
      </c>
      <c r="J17" s="39">
        <v>5000.0</v>
      </c>
      <c r="K17" s="39">
        <v>5000.0</v>
      </c>
      <c r="L17" s="39">
        <v>5000.0</v>
      </c>
      <c r="M17" s="39">
        <v>5000.0</v>
      </c>
      <c r="N17" s="19">
        <f t="shared" si="8"/>
        <v>60000</v>
      </c>
    </row>
    <row r="18">
      <c r="A18" s="28" t="s">
        <v>32</v>
      </c>
      <c r="B18" s="39">
        <v>2000.0</v>
      </c>
      <c r="C18" s="39">
        <v>2200.0</v>
      </c>
      <c r="D18" s="39">
        <v>2400.0</v>
      </c>
      <c r="E18" s="39">
        <v>2600.0</v>
      </c>
      <c r="F18" s="39">
        <v>2800.0</v>
      </c>
      <c r="G18" s="39">
        <v>3000.0</v>
      </c>
      <c r="H18" s="39">
        <v>3200.0</v>
      </c>
      <c r="I18" s="39">
        <v>3400.0</v>
      </c>
      <c r="J18" s="39">
        <v>3600.0</v>
      </c>
      <c r="K18" s="39">
        <v>3800.0</v>
      </c>
      <c r="L18" s="39">
        <v>4000.0</v>
      </c>
      <c r="M18" s="39">
        <v>4200.0</v>
      </c>
      <c r="N18" s="19"/>
    </row>
    <row r="19">
      <c r="A19" s="28" t="s">
        <v>31</v>
      </c>
      <c r="B19" s="39">
        <v>150.0</v>
      </c>
      <c r="C19" s="39">
        <v>150.0</v>
      </c>
      <c r="D19" s="39">
        <v>150.0</v>
      </c>
      <c r="E19" s="39">
        <v>150.0</v>
      </c>
      <c r="F19" s="39">
        <v>150.0</v>
      </c>
      <c r="G19" s="39">
        <v>150.0</v>
      </c>
      <c r="H19" s="39">
        <v>150.0</v>
      </c>
      <c r="I19" s="39">
        <v>150.0</v>
      </c>
      <c r="J19" s="39">
        <v>150.0</v>
      </c>
      <c r="K19" s="39">
        <v>150.0</v>
      </c>
      <c r="L19" s="39">
        <v>150.0</v>
      </c>
      <c r="M19" s="39">
        <v>150.0</v>
      </c>
      <c r="N19" s="19">
        <f t="shared" ref="N19:N21" si="9">sum(B18:M18)</f>
        <v>37200</v>
      </c>
    </row>
    <row r="20">
      <c r="A20" s="28" t="s">
        <v>36</v>
      </c>
      <c r="B20" s="39">
        <v>50000.0</v>
      </c>
      <c r="C20" s="39">
        <v>50000.0</v>
      </c>
      <c r="D20" s="39">
        <v>50000.0</v>
      </c>
      <c r="E20" s="39">
        <v>50000.0</v>
      </c>
      <c r="F20" s="39">
        <v>50000.0</v>
      </c>
      <c r="G20" s="39">
        <v>50000.0</v>
      </c>
      <c r="H20" s="39">
        <v>50000.0</v>
      </c>
      <c r="I20" s="39">
        <v>50000.0</v>
      </c>
      <c r="J20" s="39">
        <v>50000.0</v>
      </c>
      <c r="K20" s="39">
        <v>50000.0</v>
      </c>
      <c r="L20" s="39">
        <v>50000.0</v>
      </c>
      <c r="M20" s="39">
        <v>50000.0</v>
      </c>
      <c r="N20" s="19">
        <f t="shared" si="9"/>
        <v>1800</v>
      </c>
    </row>
    <row r="21">
      <c r="A21" s="28" t="s">
        <v>29</v>
      </c>
      <c r="B21" s="39">
        <v>500.0</v>
      </c>
      <c r="C21" s="39">
        <v>500.0</v>
      </c>
      <c r="D21" s="39">
        <v>500.0</v>
      </c>
      <c r="E21" s="39">
        <v>500.0</v>
      </c>
      <c r="F21" s="39">
        <v>500.0</v>
      </c>
      <c r="G21" s="39">
        <v>500.0</v>
      </c>
      <c r="H21" s="39">
        <v>500.0</v>
      </c>
      <c r="I21" s="39">
        <v>500.0</v>
      </c>
      <c r="J21" s="39">
        <v>500.0</v>
      </c>
      <c r="K21" s="39">
        <v>500.0</v>
      </c>
      <c r="L21" s="39">
        <v>500.0</v>
      </c>
      <c r="M21" s="39">
        <v>500.0</v>
      </c>
      <c r="N21" s="19">
        <f t="shared" si="9"/>
        <v>600000</v>
      </c>
    </row>
    <row r="22">
      <c r="A22" s="52" t="s">
        <v>66</v>
      </c>
      <c r="B22" s="19">
        <f t="shared" ref="B22:M22" si="10">B13-sum(B16:B21)</f>
        <v>-61150</v>
      </c>
      <c r="C22" s="19">
        <f t="shared" si="10"/>
        <v>-61350</v>
      </c>
      <c r="D22" s="19">
        <f t="shared" si="10"/>
        <v>-61550</v>
      </c>
      <c r="E22" s="19">
        <f t="shared" si="10"/>
        <v>-61750</v>
      </c>
      <c r="F22" s="19">
        <f t="shared" si="10"/>
        <v>-61950</v>
      </c>
      <c r="G22" s="19">
        <f t="shared" si="10"/>
        <v>-62150</v>
      </c>
      <c r="H22" s="19">
        <f t="shared" si="10"/>
        <v>-27901.183</v>
      </c>
      <c r="I22" s="19">
        <f t="shared" si="10"/>
        <v>-21345.6975</v>
      </c>
      <c r="J22" s="19">
        <f t="shared" si="10"/>
        <v>-14380.2485</v>
      </c>
      <c r="K22" s="19">
        <f t="shared" si="10"/>
        <v>-9981.5275</v>
      </c>
      <c r="L22" s="19">
        <f t="shared" si="10"/>
        <v>-9623.0265</v>
      </c>
      <c r="M22" s="19">
        <f t="shared" si="10"/>
        <v>1953.0265</v>
      </c>
      <c r="N22" s="19">
        <f t="shared" ref="N22:N24" si="11">sum(B22:M22)</f>
        <v>-451178.6565</v>
      </c>
    </row>
    <row r="23">
      <c r="A23" s="44" t="s">
        <v>69</v>
      </c>
      <c r="B23" s="39">
        <v>0.0</v>
      </c>
      <c r="C23" s="39">
        <v>0.0</v>
      </c>
      <c r="D23" s="39">
        <v>0.0</v>
      </c>
      <c r="E23" s="39">
        <v>0.0</v>
      </c>
      <c r="F23" s="39">
        <v>0.0</v>
      </c>
      <c r="G23" s="39">
        <v>0.0</v>
      </c>
      <c r="H23" s="39">
        <v>0.0</v>
      </c>
      <c r="I23" s="39">
        <v>0.0</v>
      </c>
      <c r="J23" s="39">
        <v>0.0</v>
      </c>
      <c r="K23" s="39">
        <v>0.0</v>
      </c>
      <c r="L23" s="39">
        <v>0.0</v>
      </c>
      <c r="M23" s="19">
        <f>M22*0.21</f>
        <v>410.135565</v>
      </c>
      <c r="N23" s="19">
        <f t="shared" si="11"/>
        <v>410.135565</v>
      </c>
    </row>
    <row r="24">
      <c r="A24" s="44" t="s">
        <v>72</v>
      </c>
      <c r="B24" s="19">
        <f t="shared" ref="B24:M24" si="12">B22-B23</f>
        <v>-61150</v>
      </c>
      <c r="C24" s="19">
        <f t="shared" si="12"/>
        <v>-61350</v>
      </c>
      <c r="D24" s="19">
        <f t="shared" si="12"/>
        <v>-61550</v>
      </c>
      <c r="E24" s="19">
        <f t="shared" si="12"/>
        <v>-61750</v>
      </c>
      <c r="F24" s="19">
        <f t="shared" si="12"/>
        <v>-61950</v>
      </c>
      <c r="G24" s="19">
        <f t="shared" si="12"/>
        <v>-62150</v>
      </c>
      <c r="H24" s="19">
        <f t="shared" si="12"/>
        <v>-27901.183</v>
      </c>
      <c r="I24" s="19">
        <f t="shared" si="12"/>
        <v>-21345.6975</v>
      </c>
      <c r="J24" s="19">
        <f t="shared" si="12"/>
        <v>-14380.2485</v>
      </c>
      <c r="K24" s="19">
        <f t="shared" si="12"/>
        <v>-9981.5275</v>
      </c>
      <c r="L24" s="19">
        <f t="shared" si="12"/>
        <v>-9623.0265</v>
      </c>
      <c r="M24" s="19">
        <f t="shared" si="12"/>
        <v>1542.890935</v>
      </c>
      <c r="N24" s="19">
        <f t="shared" si="11"/>
        <v>-451588.7921</v>
      </c>
    </row>
    <row r="25">
      <c r="A25" s="52" t="s">
        <v>75</v>
      </c>
      <c r="B25" s="19">
        <f>B24</f>
        <v>-61150</v>
      </c>
      <c r="C25" s="19">
        <f t="shared" ref="C25:M25" si="13">C24+B25</f>
        <v>-122500</v>
      </c>
      <c r="D25" s="19">
        <f t="shared" si="13"/>
        <v>-184050</v>
      </c>
      <c r="E25" s="19">
        <f t="shared" si="13"/>
        <v>-245800</v>
      </c>
      <c r="F25" s="19">
        <f t="shared" si="13"/>
        <v>-307750</v>
      </c>
      <c r="G25" s="19">
        <f t="shared" si="13"/>
        <v>-369900</v>
      </c>
      <c r="H25" s="19">
        <f t="shared" si="13"/>
        <v>-397801.183</v>
      </c>
      <c r="I25" s="19">
        <f t="shared" si="13"/>
        <v>-419146.8805</v>
      </c>
      <c r="J25" s="19">
        <f t="shared" si="13"/>
        <v>-433527.129</v>
      </c>
      <c r="K25" s="19">
        <f t="shared" si="13"/>
        <v>-443508.6565</v>
      </c>
      <c r="L25" s="19">
        <f t="shared" si="13"/>
        <v>-453131.683</v>
      </c>
      <c r="M25" s="19">
        <f t="shared" si="13"/>
        <v>-451588.7921</v>
      </c>
      <c r="N25" s="19">
        <f>M25</f>
        <v>-451588.7921</v>
      </c>
    </row>
    <row r="26">
      <c r="A26" s="52" t="s">
        <v>77</v>
      </c>
      <c r="B26" s="39">
        <v>0.0</v>
      </c>
      <c r="C26" s="39">
        <v>0.0</v>
      </c>
      <c r="D26" s="39">
        <v>0.0</v>
      </c>
      <c r="E26" s="39">
        <v>0.0</v>
      </c>
      <c r="F26" s="39">
        <v>0.0</v>
      </c>
      <c r="G26" s="39">
        <v>0.0</v>
      </c>
      <c r="H26" s="39">
        <v>0.0</v>
      </c>
      <c r="I26" s="39">
        <v>0.0</v>
      </c>
      <c r="J26" s="39">
        <v>0.0</v>
      </c>
      <c r="K26" s="39">
        <v>0.0</v>
      </c>
      <c r="L26" s="39">
        <v>0.0</v>
      </c>
      <c r="M26" s="39">
        <v>0.0</v>
      </c>
      <c r="N26" s="19">
        <f t="shared" ref="N26:N29" si="14">sum(B26:M26)</f>
        <v>0</v>
      </c>
    </row>
    <row r="27">
      <c r="A27" s="52" t="s">
        <v>78</v>
      </c>
      <c r="B27" s="39">
        <v>0.0</v>
      </c>
      <c r="C27" s="39">
        <v>0.0</v>
      </c>
      <c r="D27" s="39">
        <v>0.0</v>
      </c>
      <c r="E27" s="39">
        <v>0.0</v>
      </c>
      <c r="F27" s="39">
        <v>0.0</v>
      </c>
      <c r="G27" s="39">
        <v>0.0</v>
      </c>
      <c r="H27" s="39">
        <v>0.0</v>
      </c>
      <c r="I27" s="39">
        <v>0.0</v>
      </c>
      <c r="J27" s="39">
        <v>0.0</v>
      </c>
      <c r="K27" s="39">
        <v>0.0</v>
      </c>
      <c r="L27" s="39">
        <v>0.0</v>
      </c>
      <c r="M27" s="39">
        <v>0.0</v>
      </c>
      <c r="N27" s="19">
        <f t="shared" si="14"/>
        <v>0</v>
      </c>
    </row>
    <row r="28">
      <c r="A28" s="18" t="s">
        <v>80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>
        <f t="shared" si="14"/>
        <v>0</v>
      </c>
    </row>
    <row r="29">
      <c r="A29" s="52" t="s">
        <v>83</v>
      </c>
      <c r="B29" s="19">
        <f t="shared" ref="B29:M29" si="15">B24</f>
        <v>-61150</v>
      </c>
      <c r="C29" s="19">
        <f t="shared" si="15"/>
        <v>-61350</v>
      </c>
      <c r="D29" s="19">
        <f t="shared" si="15"/>
        <v>-61550</v>
      </c>
      <c r="E29" s="19">
        <f t="shared" si="15"/>
        <v>-61750</v>
      </c>
      <c r="F29" s="19">
        <f t="shared" si="15"/>
        <v>-61950</v>
      </c>
      <c r="G29" s="19">
        <f t="shared" si="15"/>
        <v>-62150</v>
      </c>
      <c r="H29" s="19">
        <f t="shared" si="15"/>
        <v>-27901.183</v>
      </c>
      <c r="I29" s="19">
        <f t="shared" si="15"/>
        <v>-21345.6975</v>
      </c>
      <c r="J29" s="19">
        <f t="shared" si="15"/>
        <v>-14380.2485</v>
      </c>
      <c r="K29" s="19">
        <f t="shared" si="15"/>
        <v>-9981.5275</v>
      </c>
      <c r="L29" s="19">
        <f t="shared" si="15"/>
        <v>-9623.0265</v>
      </c>
      <c r="M29" s="19">
        <f t="shared" si="15"/>
        <v>1542.890935</v>
      </c>
      <c r="N29" s="19">
        <f t="shared" si="14"/>
        <v>-451588.7921</v>
      </c>
    </row>
    <row r="32">
      <c r="A32" s="1" t="s">
        <v>17</v>
      </c>
    </row>
    <row r="33">
      <c r="A33" s="2"/>
      <c r="B33" s="12" t="s">
        <v>3</v>
      </c>
      <c r="C33" s="12" t="s">
        <v>5</v>
      </c>
      <c r="D33" s="12" t="s">
        <v>6</v>
      </c>
      <c r="E33" s="12" t="s">
        <v>7</v>
      </c>
      <c r="F33" s="12" t="s">
        <v>8</v>
      </c>
      <c r="G33" s="12" t="s">
        <v>9</v>
      </c>
      <c r="H33" s="12" t="s">
        <v>10</v>
      </c>
      <c r="I33" s="12" t="s">
        <v>11</v>
      </c>
      <c r="J33" s="12" t="s">
        <v>12</v>
      </c>
      <c r="K33" s="12" t="s">
        <v>13</v>
      </c>
      <c r="L33" s="12" t="s">
        <v>14</v>
      </c>
      <c r="M33" s="12" t="s">
        <v>15</v>
      </c>
      <c r="N33" s="16" t="s">
        <v>16</v>
      </c>
    </row>
    <row r="34">
      <c r="A34" s="18" t="s">
        <v>20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>
      <c r="A35" s="22" t="s">
        <v>22</v>
      </c>
      <c r="B35" s="19">
        <v>111040.0</v>
      </c>
      <c r="C35" s="19">
        <v>128260.0</v>
      </c>
      <c r="D35" s="19">
        <v>132740.0</v>
      </c>
      <c r="E35" s="19">
        <v>158300.0</v>
      </c>
      <c r="F35" s="19">
        <v>189690.0</v>
      </c>
      <c r="G35" s="19">
        <v>210190.0</v>
      </c>
      <c r="H35" s="19">
        <v>239080.0</v>
      </c>
      <c r="I35" s="19">
        <v>260550.0</v>
      </c>
      <c r="J35" s="19">
        <v>270500.0</v>
      </c>
      <c r="K35" s="19">
        <v>310140.0</v>
      </c>
      <c r="L35" s="19">
        <v>337910.0</v>
      </c>
      <c r="M35" s="19">
        <v>381920.0</v>
      </c>
      <c r="N35" s="19">
        <f t="shared" ref="N35:N36" si="16">sum(B35:M35)</f>
        <v>2730320</v>
      </c>
    </row>
    <row r="36">
      <c r="A36" s="28" t="s">
        <v>23</v>
      </c>
      <c r="B36" s="39">
        <v>0.0</v>
      </c>
      <c r="C36" s="39">
        <v>0.0</v>
      </c>
      <c r="D36" s="39">
        <v>0.0</v>
      </c>
      <c r="E36" s="39">
        <v>0.0</v>
      </c>
      <c r="F36" s="39">
        <v>0.0</v>
      </c>
      <c r="G36" s="39">
        <v>0.0</v>
      </c>
      <c r="H36" s="39">
        <v>0.0</v>
      </c>
      <c r="I36" s="39">
        <v>0.0</v>
      </c>
      <c r="J36" s="39">
        <v>0.0</v>
      </c>
      <c r="K36" s="39">
        <v>0.0</v>
      </c>
      <c r="L36" s="39">
        <v>0.0</v>
      </c>
      <c r="M36" s="39">
        <v>0.0</v>
      </c>
      <c r="N36" s="19">
        <f t="shared" si="16"/>
        <v>0</v>
      </c>
    </row>
    <row r="37">
      <c r="A37" s="34" t="s">
        <v>27</v>
      </c>
      <c r="B37" s="19">
        <f t="shared" ref="B37:N37" si="17">sum(B35:B36)</f>
        <v>111040</v>
      </c>
      <c r="C37" s="19">
        <f t="shared" si="17"/>
        <v>128260</v>
      </c>
      <c r="D37" s="19">
        <f t="shared" si="17"/>
        <v>132740</v>
      </c>
      <c r="E37" s="19">
        <f t="shared" si="17"/>
        <v>158300</v>
      </c>
      <c r="F37" s="19">
        <f t="shared" si="17"/>
        <v>189690</v>
      </c>
      <c r="G37" s="19">
        <f t="shared" si="17"/>
        <v>210190</v>
      </c>
      <c r="H37" s="19">
        <f t="shared" si="17"/>
        <v>239080</v>
      </c>
      <c r="I37" s="19">
        <f t="shared" si="17"/>
        <v>260550</v>
      </c>
      <c r="J37" s="19">
        <f t="shared" si="17"/>
        <v>270500</v>
      </c>
      <c r="K37" s="19">
        <f t="shared" si="17"/>
        <v>310140</v>
      </c>
      <c r="L37" s="19">
        <f t="shared" si="17"/>
        <v>337910</v>
      </c>
      <c r="M37" s="19">
        <f t="shared" si="17"/>
        <v>381920</v>
      </c>
      <c r="N37" s="19">
        <f t="shared" si="17"/>
        <v>2730320</v>
      </c>
    </row>
    <row r="38">
      <c r="A38" s="18" t="s">
        <v>34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>
      <c r="A39" s="38" t="s">
        <v>37</v>
      </c>
      <c r="B39" s="39">
        <v>0.0</v>
      </c>
      <c r="C39" s="39">
        <v>0.0</v>
      </c>
      <c r="D39" s="39">
        <v>0.0</v>
      </c>
      <c r="E39" s="39">
        <v>0.0</v>
      </c>
      <c r="F39" s="39">
        <v>0.0</v>
      </c>
      <c r="G39" s="39">
        <v>0.0</v>
      </c>
      <c r="H39" s="39">
        <v>0.0</v>
      </c>
      <c r="I39" s="39">
        <v>0.0</v>
      </c>
      <c r="J39" s="39">
        <v>0.0</v>
      </c>
      <c r="K39" s="39">
        <v>0.0</v>
      </c>
      <c r="L39" s="39">
        <v>0.0</v>
      </c>
      <c r="M39" s="39">
        <v>0.0</v>
      </c>
      <c r="N39" s="39">
        <v>0.0</v>
      </c>
    </row>
    <row r="40">
      <c r="A40" s="22" t="s">
        <v>40</v>
      </c>
      <c r="B40" s="19">
        <v>16656.0</v>
      </c>
      <c r="C40" s="19">
        <v>19239.0</v>
      </c>
      <c r="D40" s="19">
        <v>19911.0</v>
      </c>
      <c r="E40" s="19">
        <v>23745.0</v>
      </c>
      <c r="F40" s="19">
        <v>28453.5</v>
      </c>
      <c r="G40" s="19">
        <v>31528.5</v>
      </c>
      <c r="H40" s="19">
        <v>35862.0</v>
      </c>
      <c r="I40" s="19">
        <v>39082.5</v>
      </c>
      <c r="J40" s="19">
        <v>40575.0</v>
      </c>
      <c r="K40" s="19">
        <v>46521.0</v>
      </c>
      <c r="L40" s="19">
        <v>50686.5</v>
      </c>
      <c r="M40" s="19">
        <v>57288.0</v>
      </c>
      <c r="N40" s="19">
        <f>sum(M40)</f>
        <v>57288</v>
      </c>
    </row>
    <row r="41">
      <c r="A41" s="44" t="s">
        <v>44</v>
      </c>
      <c r="B41" s="19">
        <f t="shared" ref="B41:M41" si="18">sum(B39:B40)</f>
        <v>16656</v>
      </c>
      <c r="C41" s="19">
        <f t="shared" si="18"/>
        <v>19239</v>
      </c>
      <c r="D41" s="19">
        <f t="shared" si="18"/>
        <v>19911</v>
      </c>
      <c r="E41" s="19">
        <f t="shared" si="18"/>
        <v>23745</v>
      </c>
      <c r="F41" s="19">
        <f t="shared" si="18"/>
        <v>28453.5</v>
      </c>
      <c r="G41" s="19">
        <f t="shared" si="18"/>
        <v>31528.5</v>
      </c>
      <c r="H41" s="19">
        <f t="shared" si="18"/>
        <v>35862</v>
      </c>
      <c r="I41" s="19">
        <f t="shared" si="18"/>
        <v>39082.5</v>
      </c>
      <c r="J41" s="19">
        <f t="shared" si="18"/>
        <v>40575</v>
      </c>
      <c r="K41" s="19">
        <f t="shared" si="18"/>
        <v>46521</v>
      </c>
      <c r="L41" s="19">
        <f t="shared" si="18"/>
        <v>50686.5</v>
      </c>
      <c r="M41" s="19">
        <f t="shared" si="18"/>
        <v>57288</v>
      </c>
      <c r="N41" s="19">
        <f t="shared" ref="N41:N42" si="20">sum(B41:M41)</f>
        <v>409548</v>
      </c>
    </row>
    <row r="42">
      <c r="A42" s="52" t="s">
        <v>45</v>
      </c>
      <c r="B42" s="19">
        <f t="shared" ref="B42:M42" si="19">B37-B41</f>
        <v>94384</v>
      </c>
      <c r="C42" s="19">
        <f t="shared" si="19"/>
        <v>109021</v>
      </c>
      <c r="D42" s="19">
        <f t="shared" si="19"/>
        <v>112829</v>
      </c>
      <c r="E42" s="19">
        <f t="shared" si="19"/>
        <v>134555</v>
      </c>
      <c r="F42" s="19">
        <f t="shared" si="19"/>
        <v>161236.5</v>
      </c>
      <c r="G42" s="19">
        <f t="shared" si="19"/>
        <v>178661.5</v>
      </c>
      <c r="H42" s="19">
        <f t="shared" si="19"/>
        <v>203218</v>
      </c>
      <c r="I42" s="19">
        <f t="shared" si="19"/>
        <v>221467.5</v>
      </c>
      <c r="J42" s="19">
        <f t="shared" si="19"/>
        <v>229925</v>
      </c>
      <c r="K42" s="19">
        <f t="shared" si="19"/>
        <v>263619</v>
      </c>
      <c r="L42" s="19">
        <f t="shared" si="19"/>
        <v>287223.5</v>
      </c>
      <c r="M42" s="19">
        <f t="shared" si="19"/>
        <v>324632</v>
      </c>
      <c r="N42" s="19">
        <f t="shared" si="20"/>
        <v>2320772</v>
      </c>
    </row>
    <row r="43">
      <c r="A43" s="52" t="s">
        <v>49</v>
      </c>
      <c r="B43" s="39" t="s">
        <v>50</v>
      </c>
      <c r="C43" s="39" t="s">
        <v>50</v>
      </c>
      <c r="D43" s="39" t="s">
        <v>50</v>
      </c>
      <c r="E43" s="39" t="s">
        <v>50</v>
      </c>
      <c r="F43" s="39" t="s">
        <v>50</v>
      </c>
      <c r="G43" s="39" t="s">
        <v>50</v>
      </c>
      <c r="H43" s="19">
        <f t="shared" ref="H43:N43" si="21">H42/H35</f>
        <v>0.85</v>
      </c>
      <c r="I43" s="19">
        <f t="shared" si="21"/>
        <v>0.85</v>
      </c>
      <c r="J43" s="19">
        <f t="shared" si="21"/>
        <v>0.85</v>
      </c>
      <c r="K43" s="19">
        <f t="shared" si="21"/>
        <v>0.85</v>
      </c>
      <c r="L43" s="19">
        <f t="shared" si="21"/>
        <v>0.85</v>
      </c>
      <c r="M43" s="19">
        <f t="shared" si="21"/>
        <v>0.85</v>
      </c>
      <c r="N43" s="19">
        <f t="shared" si="21"/>
        <v>0.85</v>
      </c>
    </row>
    <row r="44">
      <c r="A44" s="18" t="s">
        <v>55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>
      <c r="A45" s="22" t="s">
        <v>60</v>
      </c>
      <c r="B45" s="39">
        <v>3750.0</v>
      </c>
      <c r="C45" s="39">
        <v>3750.0</v>
      </c>
      <c r="D45" s="39">
        <v>3750.0</v>
      </c>
      <c r="E45" s="39">
        <v>3750.0</v>
      </c>
      <c r="F45" s="39">
        <v>3750.0</v>
      </c>
      <c r="G45" s="39">
        <v>3750.0</v>
      </c>
      <c r="H45" s="39">
        <v>3750.0</v>
      </c>
      <c r="I45" s="39">
        <v>3750.0</v>
      </c>
      <c r="J45" s="39">
        <v>3750.0</v>
      </c>
      <c r="K45" s="39">
        <v>3750.0</v>
      </c>
      <c r="L45" s="39">
        <v>3750.0</v>
      </c>
      <c r="M45" s="39">
        <v>3750.0</v>
      </c>
      <c r="N45" s="19">
        <f t="shared" ref="N45:N47" si="22">sum(B45:M45)</f>
        <v>45000</v>
      </c>
    </row>
    <row r="46">
      <c r="A46" s="28" t="s">
        <v>30</v>
      </c>
      <c r="B46" s="39">
        <v>6500.0</v>
      </c>
      <c r="C46" s="39">
        <v>6500.0</v>
      </c>
      <c r="D46" s="39">
        <v>6500.0</v>
      </c>
      <c r="E46" s="39">
        <v>6500.0</v>
      </c>
      <c r="F46" s="39">
        <v>6500.0</v>
      </c>
      <c r="G46" s="39">
        <v>6500.0</v>
      </c>
      <c r="H46" s="39">
        <v>6500.0</v>
      </c>
      <c r="I46" s="39">
        <v>6500.0</v>
      </c>
      <c r="J46" s="39">
        <v>6500.0</v>
      </c>
      <c r="K46" s="39">
        <v>6500.0</v>
      </c>
      <c r="L46" s="39">
        <v>6500.0</v>
      </c>
      <c r="M46" s="39">
        <v>6500.0</v>
      </c>
      <c r="N46" s="19">
        <f t="shared" si="22"/>
        <v>78000</v>
      </c>
    </row>
    <row r="47">
      <c r="A47" s="28" t="s">
        <v>32</v>
      </c>
      <c r="B47" s="30">
        <v>2000.0</v>
      </c>
      <c r="C47" s="30">
        <v>2200.0</v>
      </c>
      <c r="D47" s="30">
        <v>2400.0</v>
      </c>
      <c r="E47" s="30">
        <v>2600.0</v>
      </c>
      <c r="F47" s="30">
        <v>2800.0</v>
      </c>
      <c r="G47" s="30">
        <v>3000.0</v>
      </c>
      <c r="H47" s="30">
        <v>3200.0</v>
      </c>
      <c r="I47" s="30">
        <v>3400.0</v>
      </c>
      <c r="J47" s="30">
        <v>3600.0</v>
      </c>
      <c r="K47" s="30">
        <v>3800.0</v>
      </c>
      <c r="L47" s="30">
        <v>4000.0</v>
      </c>
      <c r="M47" s="30">
        <v>4200.0</v>
      </c>
      <c r="N47" s="19">
        <f t="shared" si="22"/>
        <v>37200</v>
      </c>
    </row>
    <row r="48">
      <c r="A48" s="28" t="s">
        <v>31</v>
      </c>
      <c r="B48" s="39">
        <v>160.0</v>
      </c>
      <c r="C48" s="39">
        <v>160.0</v>
      </c>
      <c r="D48" s="39">
        <v>160.0</v>
      </c>
      <c r="E48" s="39">
        <v>160.0</v>
      </c>
      <c r="F48" s="39">
        <v>160.0</v>
      </c>
      <c r="G48" s="39">
        <v>160.0</v>
      </c>
      <c r="H48" s="39">
        <v>160.0</v>
      </c>
      <c r="I48" s="39">
        <v>160.0</v>
      </c>
      <c r="J48" s="39">
        <v>160.0</v>
      </c>
      <c r="K48" s="39">
        <v>160.0</v>
      </c>
      <c r="L48" s="39">
        <v>160.0</v>
      </c>
      <c r="M48" s="39">
        <v>160.0</v>
      </c>
      <c r="N48" s="19">
        <f t="shared" ref="N48:N50" si="23">sum(B47:M47)</f>
        <v>37200</v>
      </c>
    </row>
    <row r="49">
      <c r="A49" s="28" t="s">
        <v>36</v>
      </c>
      <c r="B49" s="39">
        <v>75000.0</v>
      </c>
      <c r="C49" s="39">
        <v>75000.0</v>
      </c>
      <c r="D49" s="39">
        <v>75000.0</v>
      </c>
      <c r="E49" s="39">
        <v>75000.0</v>
      </c>
      <c r="F49" s="39">
        <v>75000.0</v>
      </c>
      <c r="G49" s="39">
        <v>75000.0</v>
      </c>
      <c r="H49" s="39">
        <v>75000.0</v>
      </c>
      <c r="I49" s="39">
        <v>75000.0</v>
      </c>
      <c r="J49" s="39">
        <v>75000.0</v>
      </c>
      <c r="K49" s="39">
        <v>75000.0</v>
      </c>
      <c r="L49" s="39">
        <v>75000.0</v>
      </c>
      <c r="M49" s="39">
        <v>75000.0</v>
      </c>
      <c r="N49" s="19">
        <f t="shared" si="23"/>
        <v>1920</v>
      </c>
    </row>
    <row r="50">
      <c r="A50" s="28" t="s">
        <v>29</v>
      </c>
      <c r="B50" s="39">
        <v>750.0</v>
      </c>
      <c r="C50" s="39">
        <v>750.0</v>
      </c>
      <c r="D50" s="39">
        <v>750.0</v>
      </c>
      <c r="E50" s="39">
        <v>750.0</v>
      </c>
      <c r="F50" s="39">
        <v>750.0</v>
      </c>
      <c r="G50" s="39">
        <v>750.0</v>
      </c>
      <c r="H50" s="39">
        <v>750.0</v>
      </c>
      <c r="I50" s="39">
        <v>750.0</v>
      </c>
      <c r="J50" s="39">
        <v>750.0</v>
      </c>
      <c r="K50" s="39">
        <v>750.0</v>
      </c>
      <c r="L50" s="39">
        <v>750.0</v>
      </c>
      <c r="M50" s="39">
        <v>750.0</v>
      </c>
      <c r="N50" s="19">
        <f t="shared" si="23"/>
        <v>900000</v>
      </c>
    </row>
    <row r="51">
      <c r="A51" s="52" t="s">
        <v>66</v>
      </c>
      <c r="B51" s="19">
        <f t="shared" ref="B51:N51" si="24">B42-sum(B45:B50)</f>
        <v>6224</v>
      </c>
      <c r="C51" s="19">
        <f t="shared" si="24"/>
        <v>20661</v>
      </c>
      <c r="D51" s="19">
        <f t="shared" si="24"/>
        <v>24269</v>
      </c>
      <c r="E51" s="19">
        <f t="shared" si="24"/>
        <v>45795</v>
      </c>
      <c r="F51" s="19">
        <f t="shared" si="24"/>
        <v>72276.5</v>
      </c>
      <c r="G51" s="19">
        <f t="shared" si="24"/>
        <v>89501.5</v>
      </c>
      <c r="H51" s="19">
        <f t="shared" si="24"/>
        <v>113858</v>
      </c>
      <c r="I51" s="19">
        <f t="shared" si="24"/>
        <v>131907.5</v>
      </c>
      <c r="J51" s="19">
        <f t="shared" si="24"/>
        <v>140165</v>
      </c>
      <c r="K51" s="19">
        <f t="shared" si="24"/>
        <v>173659</v>
      </c>
      <c r="L51" s="19">
        <f t="shared" si="24"/>
        <v>197063.5</v>
      </c>
      <c r="M51" s="19">
        <f t="shared" si="24"/>
        <v>234272</v>
      </c>
      <c r="N51" s="19">
        <f t="shared" si="24"/>
        <v>1221452</v>
      </c>
    </row>
    <row r="52">
      <c r="A52" s="44" t="s">
        <v>69</v>
      </c>
      <c r="B52" s="19">
        <f t="shared" ref="B52:M52" si="25">B51*0.21</f>
        <v>1307.04</v>
      </c>
      <c r="C52" s="19">
        <f t="shared" si="25"/>
        <v>4338.81</v>
      </c>
      <c r="D52" s="19">
        <f t="shared" si="25"/>
        <v>5096.49</v>
      </c>
      <c r="E52" s="19">
        <f t="shared" si="25"/>
        <v>9616.95</v>
      </c>
      <c r="F52" s="19">
        <f t="shared" si="25"/>
        <v>15178.065</v>
      </c>
      <c r="G52" s="19">
        <f t="shared" si="25"/>
        <v>18795.315</v>
      </c>
      <c r="H52" s="19">
        <f t="shared" si="25"/>
        <v>23910.18</v>
      </c>
      <c r="I52" s="19">
        <f t="shared" si="25"/>
        <v>27700.575</v>
      </c>
      <c r="J52" s="19">
        <f t="shared" si="25"/>
        <v>29434.65</v>
      </c>
      <c r="K52" s="19">
        <f t="shared" si="25"/>
        <v>36468.39</v>
      </c>
      <c r="L52" s="19">
        <f t="shared" si="25"/>
        <v>41383.335</v>
      </c>
      <c r="M52" s="19">
        <f t="shared" si="25"/>
        <v>49197.12</v>
      </c>
      <c r="N52" s="19">
        <f t="shared" ref="N52:N53" si="27">sum(B52:M52)</f>
        <v>262426.92</v>
      </c>
    </row>
    <row r="53">
      <c r="A53" s="44" t="s">
        <v>72</v>
      </c>
      <c r="B53" s="19">
        <f t="shared" ref="B53:M53" si="26">B51-B52</f>
        <v>4916.96</v>
      </c>
      <c r="C53" s="19">
        <f t="shared" si="26"/>
        <v>16322.19</v>
      </c>
      <c r="D53" s="19">
        <f t="shared" si="26"/>
        <v>19172.51</v>
      </c>
      <c r="E53" s="19">
        <f t="shared" si="26"/>
        <v>36178.05</v>
      </c>
      <c r="F53" s="19">
        <f t="shared" si="26"/>
        <v>57098.435</v>
      </c>
      <c r="G53" s="19">
        <f t="shared" si="26"/>
        <v>70706.185</v>
      </c>
      <c r="H53" s="19">
        <f t="shared" si="26"/>
        <v>89947.82</v>
      </c>
      <c r="I53" s="19">
        <f t="shared" si="26"/>
        <v>104206.925</v>
      </c>
      <c r="J53" s="19">
        <f t="shared" si="26"/>
        <v>110730.35</v>
      </c>
      <c r="K53" s="19">
        <f t="shared" si="26"/>
        <v>137190.61</v>
      </c>
      <c r="L53" s="19">
        <f t="shared" si="26"/>
        <v>155680.165</v>
      </c>
      <c r="M53" s="19">
        <f t="shared" si="26"/>
        <v>185074.88</v>
      </c>
      <c r="N53" s="19">
        <f t="shared" si="27"/>
        <v>987225.08</v>
      </c>
    </row>
    <row r="54">
      <c r="A54" s="52" t="s">
        <v>75</v>
      </c>
      <c r="B54" s="19">
        <f>B53</f>
        <v>4916.96</v>
      </c>
      <c r="C54" s="19">
        <f t="shared" ref="C54:M54" si="28">C53+B54</f>
        <v>21239.15</v>
      </c>
      <c r="D54" s="19">
        <f t="shared" si="28"/>
        <v>40411.66</v>
      </c>
      <c r="E54" s="19">
        <f t="shared" si="28"/>
        <v>76589.71</v>
      </c>
      <c r="F54" s="19">
        <f t="shared" si="28"/>
        <v>133688.145</v>
      </c>
      <c r="G54" s="19">
        <f t="shared" si="28"/>
        <v>204394.33</v>
      </c>
      <c r="H54" s="19">
        <f t="shared" si="28"/>
        <v>294342.15</v>
      </c>
      <c r="I54" s="19">
        <f t="shared" si="28"/>
        <v>398549.075</v>
      </c>
      <c r="J54" s="19">
        <f t="shared" si="28"/>
        <v>509279.425</v>
      </c>
      <c r="K54" s="19">
        <f t="shared" si="28"/>
        <v>646470.035</v>
      </c>
      <c r="L54" s="19">
        <f t="shared" si="28"/>
        <v>802150.2</v>
      </c>
      <c r="M54" s="19">
        <f t="shared" si="28"/>
        <v>987225.08</v>
      </c>
      <c r="N54" s="19">
        <f>M54</f>
        <v>987225.08</v>
      </c>
    </row>
    <row r="55">
      <c r="A55" s="52" t="s">
        <v>77</v>
      </c>
      <c r="B55" s="39">
        <v>0.0</v>
      </c>
      <c r="C55" s="39">
        <v>0.0</v>
      </c>
      <c r="D55" s="39">
        <v>0.0</v>
      </c>
      <c r="E55" s="39">
        <v>0.0</v>
      </c>
      <c r="F55" s="39">
        <v>0.0</v>
      </c>
      <c r="G55" s="39">
        <v>0.0</v>
      </c>
      <c r="H55" s="39">
        <v>0.0</v>
      </c>
      <c r="I55" s="39">
        <v>0.0</v>
      </c>
      <c r="J55" s="39">
        <v>0.0</v>
      </c>
      <c r="K55" s="39">
        <v>0.0</v>
      </c>
      <c r="L55" s="39">
        <v>0.0</v>
      </c>
      <c r="M55" s="39">
        <v>0.0</v>
      </c>
      <c r="N55" s="19">
        <f t="shared" ref="N55:N58" si="29">sum(B55:M55)</f>
        <v>0</v>
      </c>
    </row>
    <row r="56">
      <c r="A56" s="52" t="s">
        <v>78</v>
      </c>
      <c r="B56" s="39">
        <v>0.0</v>
      </c>
      <c r="C56" s="39">
        <v>0.0</v>
      </c>
      <c r="D56" s="39">
        <v>0.0</v>
      </c>
      <c r="E56" s="39">
        <v>0.0</v>
      </c>
      <c r="F56" s="39">
        <v>0.0</v>
      </c>
      <c r="G56" s="39">
        <v>0.0</v>
      </c>
      <c r="H56" s="39">
        <v>0.0</v>
      </c>
      <c r="I56" s="39">
        <v>0.0</v>
      </c>
      <c r="J56" s="39">
        <v>0.0</v>
      </c>
      <c r="K56" s="39">
        <v>0.0</v>
      </c>
      <c r="L56" s="39">
        <v>0.0</v>
      </c>
      <c r="M56" s="39">
        <v>0.0</v>
      </c>
      <c r="N56" s="19">
        <f t="shared" si="29"/>
        <v>0</v>
      </c>
    </row>
    <row r="57">
      <c r="A57" s="18" t="s">
        <v>80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>
        <f t="shared" si="29"/>
        <v>0</v>
      </c>
    </row>
    <row r="58">
      <c r="A58" s="52" t="s">
        <v>83</v>
      </c>
      <c r="B58" s="19">
        <f t="shared" ref="B58:M58" si="30">B53</f>
        <v>4916.96</v>
      </c>
      <c r="C58" s="19">
        <f t="shared" si="30"/>
        <v>16322.19</v>
      </c>
      <c r="D58" s="19">
        <f t="shared" si="30"/>
        <v>19172.51</v>
      </c>
      <c r="E58" s="19">
        <f t="shared" si="30"/>
        <v>36178.05</v>
      </c>
      <c r="F58" s="19">
        <f t="shared" si="30"/>
        <v>57098.435</v>
      </c>
      <c r="G58" s="19">
        <f t="shared" si="30"/>
        <v>70706.185</v>
      </c>
      <c r="H58" s="19">
        <f t="shared" si="30"/>
        <v>89947.82</v>
      </c>
      <c r="I58" s="19">
        <f t="shared" si="30"/>
        <v>104206.925</v>
      </c>
      <c r="J58" s="19">
        <f t="shared" si="30"/>
        <v>110730.35</v>
      </c>
      <c r="K58" s="19">
        <f t="shared" si="30"/>
        <v>137190.61</v>
      </c>
      <c r="L58" s="19">
        <f t="shared" si="30"/>
        <v>155680.165</v>
      </c>
      <c r="M58" s="19">
        <f t="shared" si="30"/>
        <v>185074.88</v>
      </c>
      <c r="N58" s="19">
        <f t="shared" si="29"/>
        <v>987225.08</v>
      </c>
    </row>
    <row r="62">
      <c r="A62" s="1" t="s">
        <v>18</v>
      </c>
    </row>
    <row r="63">
      <c r="A63" s="2"/>
      <c r="B63" s="12" t="s">
        <v>3</v>
      </c>
      <c r="C63" s="12" t="s">
        <v>5</v>
      </c>
      <c r="D63" s="12" t="s">
        <v>6</v>
      </c>
      <c r="E63" s="12" t="s">
        <v>7</v>
      </c>
      <c r="F63" s="12" t="s">
        <v>8</v>
      </c>
      <c r="G63" s="12" t="s">
        <v>9</v>
      </c>
      <c r="H63" s="12" t="s">
        <v>10</v>
      </c>
      <c r="I63" s="12" t="s">
        <v>11</v>
      </c>
      <c r="J63" s="12" t="s">
        <v>12</v>
      </c>
      <c r="K63" s="12" t="s">
        <v>13</v>
      </c>
      <c r="L63" s="12" t="s">
        <v>14</v>
      </c>
      <c r="M63" s="12" t="s">
        <v>15</v>
      </c>
      <c r="N63" s="16" t="s">
        <v>16</v>
      </c>
    </row>
    <row r="64">
      <c r="A64" s="18" t="s">
        <v>20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>
      <c r="A65" s="22" t="s">
        <v>22</v>
      </c>
      <c r="B65" s="19">
        <v>297820.0</v>
      </c>
      <c r="C65" s="19">
        <v>329990.0</v>
      </c>
      <c r="D65" s="19">
        <v>361000.0</v>
      </c>
      <c r="E65" s="19">
        <v>378890.0</v>
      </c>
      <c r="F65" s="19">
        <v>422180.0</v>
      </c>
      <c r="G65" s="19">
        <v>449610.0</v>
      </c>
      <c r="H65" s="19">
        <v>472000.0</v>
      </c>
      <c r="I65" s="19">
        <v>479520.0</v>
      </c>
      <c r="J65" s="19">
        <v>487870.0</v>
      </c>
      <c r="K65" s="19">
        <v>500710.0</v>
      </c>
      <c r="L65" s="19">
        <v>528300.0</v>
      </c>
      <c r="M65" s="19">
        <v>572080.0</v>
      </c>
      <c r="N65" s="19">
        <f t="shared" ref="N65:N66" si="31">sum(B65:M65)</f>
        <v>5279970</v>
      </c>
    </row>
    <row r="66">
      <c r="A66" s="28" t="s">
        <v>23</v>
      </c>
      <c r="B66" s="39">
        <v>0.0</v>
      </c>
      <c r="C66" s="39">
        <v>0.0</v>
      </c>
      <c r="D66" s="39">
        <v>0.0</v>
      </c>
      <c r="E66" s="39">
        <v>0.0</v>
      </c>
      <c r="F66" s="39">
        <v>0.0</v>
      </c>
      <c r="G66" s="39">
        <v>0.0</v>
      </c>
      <c r="H66" s="39">
        <v>0.0</v>
      </c>
      <c r="I66" s="39">
        <v>0.0</v>
      </c>
      <c r="J66" s="39">
        <v>0.0</v>
      </c>
      <c r="K66" s="39">
        <v>0.0</v>
      </c>
      <c r="L66" s="39">
        <v>0.0</v>
      </c>
      <c r="M66" s="39">
        <v>0.0</v>
      </c>
      <c r="N66" s="19">
        <f t="shared" si="31"/>
        <v>0</v>
      </c>
    </row>
    <row r="67">
      <c r="A67" s="34" t="s">
        <v>27</v>
      </c>
      <c r="B67" s="19">
        <v>297820.0</v>
      </c>
      <c r="C67" s="19">
        <v>329990.0</v>
      </c>
      <c r="D67" s="19">
        <v>361000.0</v>
      </c>
      <c r="E67" s="19">
        <v>378890.0</v>
      </c>
      <c r="F67" s="19">
        <v>422180.0</v>
      </c>
      <c r="G67" s="19">
        <v>449610.0</v>
      </c>
      <c r="H67" s="19">
        <v>472000.0</v>
      </c>
      <c r="I67" s="19">
        <v>479520.0</v>
      </c>
      <c r="J67" s="19">
        <v>487870.0</v>
      </c>
      <c r="K67" s="19">
        <v>500710.0</v>
      </c>
      <c r="L67" s="19">
        <v>528300.0</v>
      </c>
      <c r="M67" s="19">
        <v>572080.0</v>
      </c>
      <c r="N67" s="19">
        <f>sum(N65:N66)</f>
        <v>5279970</v>
      </c>
    </row>
    <row r="68">
      <c r="A68" s="18" t="s">
        <v>34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>
      <c r="A69" s="38" t="s">
        <v>37</v>
      </c>
      <c r="B69" s="39">
        <v>0.0</v>
      </c>
      <c r="C69" s="39">
        <v>0.0</v>
      </c>
      <c r="D69" s="39">
        <v>0.0</v>
      </c>
      <c r="E69" s="39">
        <v>0.0</v>
      </c>
      <c r="F69" s="39">
        <v>0.0</v>
      </c>
      <c r="G69" s="39">
        <v>0.0</v>
      </c>
      <c r="H69" s="39">
        <v>0.0</v>
      </c>
      <c r="I69" s="39">
        <v>0.0</v>
      </c>
      <c r="J69" s="39">
        <v>0.0</v>
      </c>
      <c r="K69" s="39">
        <v>0.0</v>
      </c>
      <c r="L69" s="39">
        <v>0.0</v>
      </c>
      <c r="M69" s="39">
        <v>0.0</v>
      </c>
      <c r="N69" s="39">
        <v>0.0</v>
      </c>
    </row>
    <row r="70">
      <c r="A70" s="22" t="s">
        <v>40</v>
      </c>
      <c r="B70" s="19">
        <v>44673.0</v>
      </c>
      <c r="C70" s="19">
        <v>49498.5</v>
      </c>
      <c r="D70" s="19">
        <v>54150.0</v>
      </c>
      <c r="E70" s="19">
        <v>56833.5</v>
      </c>
      <c r="F70" s="19">
        <v>63327.0</v>
      </c>
      <c r="G70" s="19">
        <v>67441.5</v>
      </c>
      <c r="H70" s="19">
        <v>70800.0</v>
      </c>
      <c r="I70" s="19">
        <v>71928.0</v>
      </c>
      <c r="J70" s="19">
        <v>73180.5</v>
      </c>
      <c r="K70" s="19">
        <v>75106.5</v>
      </c>
      <c r="L70" s="19">
        <v>79245.0</v>
      </c>
      <c r="M70" s="19">
        <v>85812.0</v>
      </c>
      <c r="N70" s="19">
        <f>sum(M70)</f>
        <v>85812</v>
      </c>
    </row>
    <row r="71">
      <c r="A71" s="44" t="s">
        <v>44</v>
      </c>
      <c r="B71" s="19">
        <f t="shared" ref="B71:M71" si="32">sum(B69:B70)</f>
        <v>44673</v>
      </c>
      <c r="C71" s="19">
        <f t="shared" si="32"/>
        <v>49498.5</v>
      </c>
      <c r="D71" s="19">
        <f t="shared" si="32"/>
        <v>54150</v>
      </c>
      <c r="E71" s="19">
        <f t="shared" si="32"/>
        <v>56833.5</v>
      </c>
      <c r="F71" s="19">
        <f t="shared" si="32"/>
        <v>63327</v>
      </c>
      <c r="G71" s="19">
        <f t="shared" si="32"/>
        <v>67441.5</v>
      </c>
      <c r="H71" s="19">
        <f t="shared" si="32"/>
        <v>70800</v>
      </c>
      <c r="I71" s="19">
        <f t="shared" si="32"/>
        <v>71928</v>
      </c>
      <c r="J71" s="19">
        <f t="shared" si="32"/>
        <v>73180.5</v>
      </c>
      <c r="K71" s="19">
        <f t="shared" si="32"/>
        <v>75106.5</v>
      </c>
      <c r="L71" s="19">
        <f t="shared" si="32"/>
        <v>79245</v>
      </c>
      <c r="M71" s="19">
        <f t="shared" si="32"/>
        <v>85812</v>
      </c>
      <c r="N71" s="19">
        <f t="shared" ref="N71:N72" si="34">sum(B71:M71)</f>
        <v>791995.5</v>
      </c>
    </row>
    <row r="72">
      <c r="A72" s="52" t="s">
        <v>45</v>
      </c>
      <c r="B72" s="19">
        <f t="shared" ref="B72:M72" si="33">B67-B71</f>
        <v>253147</v>
      </c>
      <c r="C72" s="19">
        <f t="shared" si="33"/>
        <v>280491.5</v>
      </c>
      <c r="D72" s="19">
        <f t="shared" si="33"/>
        <v>306850</v>
      </c>
      <c r="E72" s="19">
        <f t="shared" si="33"/>
        <v>322056.5</v>
      </c>
      <c r="F72" s="19">
        <f t="shared" si="33"/>
        <v>358853</v>
      </c>
      <c r="G72" s="19">
        <f t="shared" si="33"/>
        <v>382168.5</v>
      </c>
      <c r="H72" s="19">
        <f t="shared" si="33"/>
        <v>401200</v>
      </c>
      <c r="I72" s="19">
        <f t="shared" si="33"/>
        <v>407592</v>
      </c>
      <c r="J72" s="19">
        <f t="shared" si="33"/>
        <v>414689.5</v>
      </c>
      <c r="K72" s="19">
        <f t="shared" si="33"/>
        <v>425603.5</v>
      </c>
      <c r="L72" s="19">
        <f t="shared" si="33"/>
        <v>449055</v>
      </c>
      <c r="M72" s="19">
        <f t="shared" si="33"/>
        <v>486268</v>
      </c>
      <c r="N72" s="19">
        <f t="shared" si="34"/>
        <v>4487974.5</v>
      </c>
    </row>
    <row r="73">
      <c r="A73" s="52" t="s">
        <v>49</v>
      </c>
      <c r="B73" s="39" t="s">
        <v>50</v>
      </c>
      <c r="C73" s="39" t="s">
        <v>50</v>
      </c>
      <c r="D73" s="39" t="s">
        <v>50</v>
      </c>
      <c r="E73" s="39" t="s">
        <v>50</v>
      </c>
      <c r="F73" s="39" t="s">
        <v>50</v>
      </c>
      <c r="G73" s="39" t="s">
        <v>50</v>
      </c>
      <c r="H73" s="19">
        <f t="shared" ref="H73:N73" si="35">H72/H65</f>
        <v>0.85</v>
      </c>
      <c r="I73" s="19">
        <f t="shared" si="35"/>
        <v>0.85</v>
      </c>
      <c r="J73" s="19">
        <f t="shared" si="35"/>
        <v>0.85</v>
      </c>
      <c r="K73" s="19">
        <f t="shared" si="35"/>
        <v>0.85</v>
      </c>
      <c r="L73" s="19">
        <f t="shared" si="35"/>
        <v>0.85</v>
      </c>
      <c r="M73" s="19">
        <f t="shared" si="35"/>
        <v>0.85</v>
      </c>
      <c r="N73" s="19">
        <f t="shared" si="35"/>
        <v>0.85</v>
      </c>
    </row>
    <row r="74">
      <c r="A74" s="18" t="s">
        <v>55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>
      <c r="A75" s="22" t="s">
        <v>60</v>
      </c>
      <c r="B75" s="39">
        <v>4000.0</v>
      </c>
      <c r="C75" s="39">
        <v>4000.0</v>
      </c>
      <c r="D75" s="39">
        <v>4000.0</v>
      </c>
      <c r="E75" s="39">
        <v>4000.0</v>
      </c>
      <c r="F75" s="39">
        <v>4000.0</v>
      </c>
      <c r="G75" s="39">
        <v>4000.0</v>
      </c>
      <c r="H75" s="39">
        <v>4000.0</v>
      </c>
      <c r="I75" s="39">
        <v>4000.0</v>
      </c>
      <c r="J75" s="39">
        <v>4000.0</v>
      </c>
      <c r="K75" s="39">
        <v>4000.0</v>
      </c>
      <c r="L75" s="39">
        <v>4000.0</v>
      </c>
      <c r="M75" s="39">
        <v>4000.0</v>
      </c>
      <c r="N75" s="19">
        <f t="shared" ref="N75:N77" si="36">sum(B75:M75)</f>
        <v>48000</v>
      </c>
    </row>
    <row r="76">
      <c r="A76" s="28" t="s">
        <v>30</v>
      </c>
      <c r="B76" s="39">
        <v>8000.0</v>
      </c>
      <c r="C76" s="39">
        <v>8000.0</v>
      </c>
      <c r="D76" s="39">
        <v>8000.0</v>
      </c>
      <c r="E76" s="39">
        <v>8000.0</v>
      </c>
      <c r="F76" s="39">
        <v>8000.0</v>
      </c>
      <c r="G76" s="39">
        <v>8000.0</v>
      </c>
      <c r="H76" s="39">
        <v>8000.0</v>
      </c>
      <c r="I76" s="39">
        <v>8000.0</v>
      </c>
      <c r="J76" s="39">
        <v>8000.0</v>
      </c>
      <c r="K76" s="39">
        <v>8000.0</v>
      </c>
      <c r="L76" s="39">
        <v>8000.0</v>
      </c>
      <c r="M76" s="39">
        <v>8000.0</v>
      </c>
      <c r="N76" s="19">
        <f t="shared" si="36"/>
        <v>96000</v>
      </c>
    </row>
    <row r="77">
      <c r="A77" s="28" t="s">
        <v>32</v>
      </c>
      <c r="B77" s="30">
        <v>2000.0</v>
      </c>
      <c r="C77" s="30">
        <v>2200.0</v>
      </c>
      <c r="D77" s="30">
        <v>2400.0</v>
      </c>
      <c r="E77" s="30">
        <v>2600.0</v>
      </c>
      <c r="F77" s="30">
        <v>2800.0</v>
      </c>
      <c r="G77" s="30">
        <v>3000.0</v>
      </c>
      <c r="H77" s="30">
        <v>3200.0</v>
      </c>
      <c r="I77" s="30">
        <v>3400.0</v>
      </c>
      <c r="J77" s="30">
        <v>3600.0</v>
      </c>
      <c r="K77" s="30">
        <v>3800.0</v>
      </c>
      <c r="L77" s="30">
        <v>4000.0</v>
      </c>
      <c r="M77" s="30">
        <v>4200.0</v>
      </c>
      <c r="N77" s="19">
        <f t="shared" si="36"/>
        <v>37200</v>
      </c>
    </row>
    <row r="78">
      <c r="A78" s="28" t="s">
        <v>31</v>
      </c>
      <c r="B78" s="39">
        <v>170.0</v>
      </c>
      <c r="C78" s="39">
        <v>170.0</v>
      </c>
      <c r="D78" s="39">
        <v>170.0</v>
      </c>
      <c r="E78" s="39">
        <v>170.0</v>
      </c>
      <c r="F78" s="39">
        <v>170.0</v>
      </c>
      <c r="G78" s="39">
        <v>170.0</v>
      </c>
      <c r="H78" s="39">
        <v>170.0</v>
      </c>
      <c r="I78" s="39">
        <v>170.0</v>
      </c>
      <c r="J78" s="39">
        <v>170.0</v>
      </c>
      <c r="K78" s="39">
        <v>170.0</v>
      </c>
      <c r="L78" s="39">
        <v>170.0</v>
      </c>
      <c r="M78" s="39">
        <v>170.0</v>
      </c>
      <c r="N78" s="19">
        <f t="shared" ref="N78:N80" si="37">sum(B77:M77)</f>
        <v>37200</v>
      </c>
    </row>
    <row r="79">
      <c r="A79" s="28" t="s">
        <v>36</v>
      </c>
      <c r="B79" s="39">
        <v>100000.0</v>
      </c>
      <c r="C79" s="39">
        <v>100000.0</v>
      </c>
      <c r="D79" s="39">
        <v>100000.0</v>
      </c>
      <c r="E79" s="39">
        <v>100000.0</v>
      </c>
      <c r="F79" s="39">
        <v>100000.0</v>
      </c>
      <c r="G79" s="39">
        <v>100000.0</v>
      </c>
      <c r="H79" s="39">
        <v>100000.0</v>
      </c>
      <c r="I79" s="39">
        <v>100000.0</v>
      </c>
      <c r="J79" s="39">
        <v>100000.0</v>
      </c>
      <c r="K79" s="39">
        <v>100000.0</v>
      </c>
      <c r="L79" s="39">
        <v>100000.0</v>
      </c>
      <c r="M79" s="39">
        <v>100000.0</v>
      </c>
      <c r="N79" s="19">
        <f t="shared" si="37"/>
        <v>2040</v>
      </c>
    </row>
    <row r="80">
      <c r="A80" s="28" t="s">
        <v>29</v>
      </c>
      <c r="B80" s="39">
        <v>1000.0</v>
      </c>
      <c r="C80" s="39">
        <v>1000.0</v>
      </c>
      <c r="D80" s="39">
        <v>1000.0</v>
      </c>
      <c r="E80" s="39">
        <v>1000.0</v>
      </c>
      <c r="F80" s="39">
        <v>1000.0</v>
      </c>
      <c r="G80" s="39">
        <v>1000.0</v>
      </c>
      <c r="H80" s="39">
        <v>1000.0</v>
      </c>
      <c r="I80" s="39">
        <v>1000.0</v>
      </c>
      <c r="J80" s="39">
        <v>1000.0</v>
      </c>
      <c r="K80" s="39">
        <v>1000.0</v>
      </c>
      <c r="L80" s="39">
        <v>1000.0</v>
      </c>
      <c r="M80" s="39">
        <v>1000.0</v>
      </c>
      <c r="N80" s="19">
        <f t="shared" si="37"/>
        <v>1200000</v>
      </c>
    </row>
    <row r="81">
      <c r="A81" s="52" t="s">
        <v>66</v>
      </c>
      <c r="B81" s="19">
        <f t="shared" ref="B81:N81" si="38">B72-sum(B75:B80)</f>
        <v>137977</v>
      </c>
      <c r="C81" s="19">
        <f t="shared" si="38"/>
        <v>165121.5</v>
      </c>
      <c r="D81" s="19">
        <f t="shared" si="38"/>
        <v>191280</v>
      </c>
      <c r="E81" s="19">
        <f t="shared" si="38"/>
        <v>206286.5</v>
      </c>
      <c r="F81" s="19">
        <f t="shared" si="38"/>
        <v>242883</v>
      </c>
      <c r="G81" s="19">
        <f t="shared" si="38"/>
        <v>265998.5</v>
      </c>
      <c r="H81" s="19">
        <f t="shared" si="38"/>
        <v>284830</v>
      </c>
      <c r="I81" s="19">
        <f t="shared" si="38"/>
        <v>291022</v>
      </c>
      <c r="J81" s="19">
        <f t="shared" si="38"/>
        <v>297919.5</v>
      </c>
      <c r="K81" s="19">
        <f t="shared" si="38"/>
        <v>308633.5</v>
      </c>
      <c r="L81" s="19">
        <f t="shared" si="38"/>
        <v>331885</v>
      </c>
      <c r="M81" s="19">
        <f t="shared" si="38"/>
        <v>368898</v>
      </c>
      <c r="N81" s="19">
        <f t="shared" si="38"/>
        <v>3067534.5</v>
      </c>
    </row>
    <row r="82">
      <c r="A82" s="44" t="s">
        <v>69</v>
      </c>
      <c r="B82" s="19">
        <f t="shared" ref="B82:M82" si="39">B81*0.21</f>
        <v>28975.17</v>
      </c>
      <c r="C82" s="19">
        <f t="shared" si="39"/>
        <v>34675.515</v>
      </c>
      <c r="D82" s="19">
        <f t="shared" si="39"/>
        <v>40168.8</v>
      </c>
      <c r="E82" s="19">
        <f t="shared" si="39"/>
        <v>43320.165</v>
      </c>
      <c r="F82" s="19">
        <f t="shared" si="39"/>
        <v>51005.43</v>
      </c>
      <c r="G82" s="19">
        <f t="shared" si="39"/>
        <v>55859.685</v>
      </c>
      <c r="H82" s="19">
        <f t="shared" si="39"/>
        <v>59814.3</v>
      </c>
      <c r="I82" s="19">
        <f t="shared" si="39"/>
        <v>61114.62</v>
      </c>
      <c r="J82" s="19">
        <f t="shared" si="39"/>
        <v>62563.095</v>
      </c>
      <c r="K82" s="19">
        <f t="shared" si="39"/>
        <v>64813.035</v>
      </c>
      <c r="L82" s="19">
        <f t="shared" si="39"/>
        <v>69695.85</v>
      </c>
      <c r="M82" s="19">
        <f t="shared" si="39"/>
        <v>77468.58</v>
      </c>
      <c r="N82" s="19">
        <f t="shared" ref="N82:N83" si="41">sum(B82:M82)</f>
        <v>649474.245</v>
      </c>
    </row>
    <row r="83">
      <c r="A83" s="44" t="s">
        <v>72</v>
      </c>
      <c r="B83" s="19">
        <f t="shared" ref="B83:M83" si="40">B81-B82</f>
        <v>109001.83</v>
      </c>
      <c r="C83" s="19">
        <f t="shared" si="40"/>
        <v>130445.985</v>
      </c>
      <c r="D83" s="19">
        <f t="shared" si="40"/>
        <v>151111.2</v>
      </c>
      <c r="E83" s="19">
        <f t="shared" si="40"/>
        <v>162966.335</v>
      </c>
      <c r="F83" s="19">
        <f t="shared" si="40"/>
        <v>191877.57</v>
      </c>
      <c r="G83" s="19">
        <f t="shared" si="40"/>
        <v>210138.815</v>
      </c>
      <c r="H83" s="19">
        <f t="shared" si="40"/>
        <v>225015.7</v>
      </c>
      <c r="I83" s="19">
        <f t="shared" si="40"/>
        <v>229907.38</v>
      </c>
      <c r="J83" s="19">
        <f t="shared" si="40"/>
        <v>235356.405</v>
      </c>
      <c r="K83" s="19">
        <f t="shared" si="40"/>
        <v>243820.465</v>
      </c>
      <c r="L83" s="19">
        <f t="shared" si="40"/>
        <v>262189.15</v>
      </c>
      <c r="M83" s="19">
        <f t="shared" si="40"/>
        <v>291429.42</v>
      </c>
      <c r="N83" s="19">
        <f t="shared" si="41"/>
        <v>2443260.255</v>
      </c>
    </row>
    <row r="84">
      <c r="A84" s="52" t="s">
        <v>75</v>
      </c>
      <c r="B84" s="19">
        <f>B83</f>
        <v>109001.83</v>
      </c>
      <c r="C84" s="19">
        <f t="shared" ref="C84:M84" si="42">C83+B84</f>
        <v>239447.815</v>
      </c>
      <c r="D84" s="19">
        <f t="shared" si="42"/>
        <v>390559.015</v>
      </c>
      <c r="E84" s="19">
        <f t="shared" si="42"/>
        <v>553525.35</v>
      </c>
      <c r="F84" s="19">
        <f t="shared" si="42"/>
        <v>745402.92</v>
      </c>
      <c r="G84" s="19">
        <f t="shared" si="42"/>
        <v>955541.735</v>
      </c>
      <c r="H84" s="19">
        <f t="shared" si="42"/>
        <v>1180557.435</v>
      </c>
      <c r="I84" s="19">
        <f t="shared" si="42"/>
        <v>1410464.815</v>
      </c>
      <c r="J84" s="19">
        <f t="shared" si="42"/>
        <v>1645821.22</v>
      </c>
      <c r="K84" s="19">
        <f t="shared" si="42"/>
        <v>1889641.685</v>
      </c>
      <c r="L84" s="19">
        <f t="shared" si="42"/>
        <v>2151830.835</v>
      </c>
      <c r="M84" s="19">
        <f t="shared" si="42"/>
        <v>2443260.255</v>
      </c>
      <c r="N84" s="19">
        <f>M84</f>
        <v>2443260.255</v>
      </c>
    </row>
    <row r="85">
      <c r="A85" s="52" t="s">
        <v>77</v>
      </c>
      <c r="B85" s="39">
        <v>0.0</v>
      </c>
      <c r="C85" s="39">
        <v>0.0</v>
      </c>
      <c r="D85" s="39">
        <v>0.0</v>
      </c>
      <c r="E85" s="39">
        <v>0.0</v>
      </c>
      <c r="F85" s="39">
        <v>0.0</v>
      </c>
      <c r="G85" s="39">
        <v>0.0</v>
      </c>
      <c r="H85" s="39">
        <v>0.0</v>
      </c>
      <c r="I85" s="39">
        <v>0.0</v>
      </c>
      <c r="J85" s="39">
        <v>0.0</v>
      </c>
      <c r="K85" s="39">
        <v>0.0</v>
      </c>
      <c r="L85" s="39">
        <v>0.0</v>
      </c>
      <c r="M85" s="39">
        <v>0.0</v>
      </c>
      <c r="N85" s="19">
        <f t="shared" ref="N85:N88" si="43">sum(B85:M85)</f>
        <v>0</v>
      </c>
    </row>
    <row r="86">
      <c r="A86" s="52" t="s">
        <v>78</v>
      </c>
      <c r="B86" s="39">
        <v>0.0</v>
      </c>
      <c r="C86" s="39">
        <v>0.0</v>
      </c>
      <c r="D86" s="39">
        <v>0.0</v>
      </c>
      <c r="E86" s="39">
        <v>0.0</v>
      </c>
      <c r="F86" s="39">
        <v>0.0</v>
      </c>
      <c r="G86" s="39">
        <v>0.0</v>
      </c>
      <c r="H86" s="39">
        <v>0.0</v>
      </c>
      <c r="I86" s="39">
        <v>0.0</v>
      </c>
      <c r="J86" s="39">
        <v>0.0</v>
      </c>
      <c r="K86" s="39">
        <v>0.0</v>
      </c>
      <c r="L86" s="39">
        <v>0.0</v>
      </c>
      <c r="M86" s="39">
        <v>0.0</v>
      </c>
      <c r="N86" s="19">
        <f t="shared" si="43"/>
        <v>0</v>
      </c>
    </row>
    <row r="87">
      <c r="A87" s="18" t="s">
        <v>80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>
        <f t="shared" si="43"/>
        <v>0</v>
      </c>
    </row>
    <row r="88">
      <c r="A88" s="52" t="s">
        <v>83</v>
      </c>
      <c r="B88" s="19">
        <f t="shared" ref="B88:M88" si="44">B83</f>
        <v>109001.83</v>
      </c>
      <c r="C88" s="19">
        <f t="shared" si="44"/>
        <v>130445.985</v>
      </c>
      <c r="D88" s="19">
        <f t="shared" si="44"/>
        <v>151111.2</v>
      </c>
      <c r="E88" s="19">
        <f t="shared" si="44"/>
        <v>162966.335</v>
      </c>
      <c r="F88" s="19">
        <f t="shared" si="44"/>
        <v>191877.57</v>
      </c>
      <c r="G88" s="19">
        <f t="shared" si="44"/>
        <v>210138.815</v>
      </c>
      <c r="H88" s="19">
        <f t="shared" si="44"/>
        <v>225015.7</v>
      </c>
      <c r="I88" s="19">
        <f t="shared" si="44"/>
        <v>229907.38</v>
      </c>
      <c r="J88" s="19">
        <f t="shared" si="44"/>
        <v>235356.405</v>
      </c>
      <c r="K88" s="19">
        <f t="shared" si="44"/>
        <v>243820.465</v>
      </c>
      <c r="L88" s="19">
        <f t="shared" si="44"/>
        <v>262189.15</v>
      </c>
      <c r="M88" s="19">
        <f t="shared" si="44"/>
        <v>291429.42</v>
      </c>
      <c r="N88" s="19">
        <f t="shared" si="43"/>
        <v>2443260.255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</cols>
  <sheetData>
    <row r="1">
      <c r="A1" s="1" t="s">
        <v>61</v>
      </c>
    </row>
    <row r="3">
      <c r="A3" s="61" t="s">
        <v>62</v>
      </c>
    </row>
    <row r="4">
      <c r="A4" s="62"/>
      <c r="B4" s="12" t="s">
        <v>3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6" t="s">
        <v>16</v>
      </c>
    </row>
    <row r="5">
      <c r="A5" s="18" t="s">
        <v>63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>
      <c r="A6" s="64" t="s">
        <v>64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>
      <c r="A7" s="28" t="s">
        <v>65</v>
      </c>
      <c r="B7" s="63">
        <v>0.0</v>
      </c>
      <c r="C7" s="63">
        <v>0.0</v>
      </c>
      <c r="D7" s="63">
        <v>0.0</v>
      </c>
      <c r="E7" s="63">
        <v>0.0</v>
      </c>
      <c r="F7" s="63">
        <v>0.0</v>
      </c>
      <c r="G7" s="63">
        <v>0.0</v>
      </c>
      <c r="H7" s="63">
        <v>40528.020000000004</v>
      </c>
      <c r="I7" s="63">
        <v>48475.65</v>
      </c>
      <c r="J7" s="63">
        <v>56905.590000000004</v>
      </c>
      <c r="K7" s="63">
        <v>62315.85</v>
      </c>
      <c r="L7" s="63">
        <v>62972.91</v>
      </c>
      <c r="M7" s="63">
        <v>76827.09</v>
      </c>
      <c r="N7" s="63">
        <f t="shared" ref="N7:N13" si="1">sum(B7:M7)</f>
        <v>348025.11</v>
      </c>
    </row>
    <row r="8">
      <c r="A8" s="65" t="s">
        <v>67</v>
      </c>
      <c r="B8" s="28">
        <v>0.0</v>
      </c>
      <c r="C8" s="28">
        <v>0.0</v>
      </c>
      <c r="D8" s="28">
        <v>0.0</v>
      </c>
      <c r="E8" s="28">
        <v>0.0</v>
      </c>
      <c r="F8" s="28">
        <v>0.0</v>
      </c>
      <c r="G8" s="28">
        <v>0.0</v>
      </c>
      <c r="H8" s="28">
        <v>0.0</v>
      </c>
      <c r="I8" s="28">
        <v>0.0</v>
      </c>
      <c r="J8" s="28">
        <v>0.0</v>
      </c>
      <c r="K8" s="28">
        <v>0.0</v>
      </c>
      <c r="L8" s="28">
        <v>0.0</v>
      </c>
      <c r="M8" s="28">
        <v>0.0</v>
      </c>
      <c r="N8" s="63">
        <f t="shared" si="1"/>
        <v>0</v>
      </c>
    </row>
    <row r="9">
      <c r="A9" s="28" t="s">
        <v>68</v>
      </c>
      <c r="B9" s="63">
        <f t="shared" ref="B9:G9" si="2">B19+B20</f>
        <v>52000</v>
      </c>
      <c r="C9" s="63">
        <f t="shared" si="2"/>
        <v>52200</v>
      </c>
      <c r="D9" s="63">
        <f t="shared" si="2"/>
        <v>52400</v>
      </c>
      <c r="E9" s="63">
        <f t="shared" si="2"/>
        <v>52600</v>
      </c>
      <c r="F9" s="63">
        <f t="shared" si="2"/>
        <v>52800</v>
      </c>
      <c r="G9" s="63">
        <f t="shared" si="2"/>
        <v>53000</v>
      </c>
      <c r="H9" s="28">
        <v>0.0</v>
      </c>
      <c r="I9" s="28">
        <v>0.0</v>
      </c>
      <c r="J9" s="28">
        <v>0.0</v>
      </c>
      <c r="K9" s="28">
        <v>0.0</v>
      </c>
      <c r="L9" s="28">
        <v>0.0</v>
      </c>
      <c r="M9" s="28">
        <v>0.0</v>
      </c>
      <c r="N9" s="63">
        <f t="shared" si="1"/>
        <v>315000</v>
      </c>
    </row>
    <row r="10">
      <c r="A10" s="64" t="s">
        <v>70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>
        <f t="shared" si="1"/>
        <v>0</v>
      </c>
    </row>
    <row r="11">
      <c r="A11" s="28" t="s">
        <v>71</v>
      </c>
      <c r="B11" s="66">
        <v>3500.0</v>
      </c>
      <c r="C11" s="66">
        <v>3500.0</v>
      </c>
      <c r="D11" s="66">
        <v>3500.0</v>
      </c>
      <c r="E11" s="66">
        <v>3500.0</v>
      </c>
      <c r="F11" s="66">
        <v>3500.0</v>
      </c>
      <c r="G11" s="66">
        <v>3500.0</v>
      </c>
      <c r="H11" s="66">
        <v>3500.0</v>
      </c>
      <c r="I11" s="66">
        <v>3500.0</v>
      </c>
      <c r="J11" s="66">
        <v>3500.0</v>
      </c>
      <c r="K11" s="66">
        <v>3500.0</v>
      </c>
      <c r="L11" s="66">
        <v>3500.0</v>
      </c>
      <c r="M11" s="66">
        <v>3500.0</v>
      </c>
      <c r="N11" s="63">
        <f t="shared" si="1"/>
        <v>42000</v>
      </c>
    </row>
    <row r="12">
      <c r="A12" s="28" t="s">
        <v>73</v>
      </c>
      <c r="B12" s="28">
        <v>0.0</v>
      </c>
      <c r="C12" s="28">
        <v>0.0</v>
      </c>
      <c r="D12" s="28">
        <v>0.0</v>
      </c>
      <c r="E12" s="28">
        <v>0.0</v>
      </c>
      <c r="F12" s="28">
        <v>0.0</v>
      </c>
      <c r="G12" s="28">
        <v>0.0</v>
      </c>
      <c r="H12" s="28">
        <v>0.0</v>
      </c>
      <c r="I12" s="28">
        <v>0.0</v>
      </c>
      <c r="J12" s="28">
        <v>0.0</v>
      </c>
      <c r="K12" s="28">
        <v>0.0</v>
      </c>
      <c r="L12" s="28">
        <v>0.0</v>
      </c>
      <c r="M12" s="28">
        <v>0.0</v>
      </c>
      <c r="N12" s="63">
        <f t="shared" si="1"/>
        <v>0</v>
      </c>
    </row>
    <row r="13">
      <c r="A13" s="28" t="s">
        <v>74</v>
      </c>
      <c r="B13" s="28">
        <v>0.0</v>
      </c>
      <c r="C13" s="28">
        <v>0.0</v>
      </c>
      <c r="D13" s="28">
        <v>0.0</v>
      </c>
      <c r="E13" s="28">
        <v>0.0</v>
      </c>
      <c r="F13" s="28">
        <v>0.0</v>
      </c>
      <c r="G13" s="28">
        <v>0.0</v>
      </c>
      <c r="H13" s="28">
        <v>0.0</v>
      </c>
      <c r="I13" s="28">
        <v>0.0</v>
      </c>
      <c r="J13" s="28">
        <v>0.0</v>
      </c>
      <c r="K13" s="28">
        <v>0.0</v>
      </c>
      <c r="L13" s="28">
        <v>0.0</v>
      </c>
      <c r="M13" s="28">
        <v>0.0</v>
      </c>
      <c r="N13" s="63">
        <f t="shared" si="1"/>
        <v>0</v>
      </c>
    </row>
    <row r="14">
      <c r="A14" s="67" t="s">
        <v>76</v>
      </c>
      <c r="B14" s="63">
        <f t="shared" ref="B14:N14" si="3">sum(B7:B13)</f>
        <v>55500</v>
      </c>
      <c r="C14" s="63">
        <f t="shared" si="3"/>
        <v>55700</v>
      </c>
      <c r="D14" s="63">
        <f t="shared" si="3"/>
        <v>55900</v>
      </c>
      <c r="E14" s="63">
        <f t="shared" si="3"/>
        <v>56100</v>
      </c>
      <c r="F14" s="63">
        <f t="shared" si="3"/>
        <v>56300</v>
      </c>
      <c r="G14" s="63">
        <f t="shared" si="3"/>
        <v>56500</v>
      </c>
      <c r="H14" s="63">
        <f t="shared" si="3"/>
        <v>44028.02</v>
      </c>
      <c r="I14" s="63">
        <f t="shared" si="3"/>
        <v>51975.65</v>
      </c>
      <c r="J14" s="63">
        <f t="shared" si="3"/>
        <v>60405.59</v>
      </c>
      <c r="K14" s="63">
        <f t="shared" si="3"/>
        <v>65815.85</v>
      </c>
      <c r="L14" s="63">
        <f t="shared" si="3"/>
        <v>66472.91</v>
      </c>
      <c r="M14" s="63">
        <f t="shared" si="3"/>
        <v>80327.09</v>
      </c>
      <c r="N14" s="63">
        <f t="shared" si="3"/>
        <v>705025.11</v>
      </c>
    </row>
    <row r="15">
      <c r="A15" s="18" t="s">
        <v>79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</row>
    <row r="16">
      <c r="A16" s="64" t="s">
        <v>81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</row>
    <row r="17">
      <c r="A17" s="65" t="s">
        <v>82</v>
      </c>
      <c r="B17" s="66">
        <v>0.0</v>
      </c>
      <c r="C17" s="66">
        <v>0.0</v>
      </c>
      <c r="D17" s="66">
        <v>0.0</v>
      </c>
      <c r="E17" s="66">
        <v>0.0</v>
      </c>
      <c r="F17" s="66">
        <v>0.0</v>
      </c>
      <c r="G17" s="66">
        <v>0.0</v>
      </c>
      <c r="H17" s="63">
        <v>43258.74</v>
      </c>
      <c r="I17" s="63">
        <v>38499.299999999996</v>
      </c>
      <c r="J17" s="63">
        <v>40511.52</v>
      </c>
      <c r="K17" s="63">
        <v>36968.19</v>
      </c>
      <c r="L17" s="63">
        <v>38980.409999999996</v>
      </c>
      <c r="M17" s="63">
        <v>33969.6</v>
      </c>
      <c r="N17" s="63">
        <f t="shared" ref="N17:N20" si="4">sum(B17:M17)</f>
        <v>232187.76</v>
      </c>
    </row>
    <row r="18">
      <c r="A18" s="28" t="s">
        <v>84</v>
      </c>
      <c r="B18" s="66">
        <v>3500.0</v>
      </c>
      <c r="C18" s="66">
        <v>3500.0</v>
      </c>
      <c r="D18" s="66">
        <v>3500.0</v>
      </c>
      <c r="E18" s="66">
        <v>3500.0</v>
      </c>
      <c r="F18" s="66">
        <v>3500.0</v>
      </c>
      <c r="G18" s="66">
        <v>3500.0</v>
      </c>
      <c r="H18" s="28">
        <v>0.0</v>
      </c>
      <c r="I18" s="28">
        <v>0.0</v>
      </c>
      <c r="J18" s="28">
        <v>0.0</v>
      </c>
      <c r="K18" s="28">
        <v>0.0</v>
      </c>
      <c r="L18" s="28">
        <v>0.0</v>
      </c>
      <c r="M18" s="28">
        <v>0.0</v>
      </c>
      <c r="N18" s="63">
        <f t="shared" si="4"/>
        <v>21000</v>
      </c>
    </row>
    <row r="19">
      <c r="A19" s="28" t="s">
        <v>32</v>
      </c>
      <c r="B19" s="66">
        <v>2000.0</v>
      </c>
      <c r="C19" s="66">
        <v>2200.0</v>
      </c>
      <c r="D19" s="66">
        <v>2400.0</v>
      </c>
      <c r="E19" s="66">
        <v>2600.0</v>
      </c>
      <c r="F19" s="66">
        <v>2800.0</v>
      </c>
      <c r="G19" s="66">
        <v>3000.0</v>
      </c>
      <c r="H19" s="66">
        <v>3200.0</v>
      </c>
      <c r="I19" s="66">
        <v>3400.0</v>
      </c>
      <c r="J19" s="66">
        <v>3600.0</v>
      </c>
      <c r="K19" s="66">
        <v>3800.0</v>
      </c>
      <c r="L19" s="66">
        <v>4000.0</v>
      </c>
      <c r="M19" s="66">
        <v>4200.0</v>
      </c>
      <c r="N19" s="63">
        <f t="shared" si="4"/>
        <v>37200</v>
      </c>
    </row>
    <row r="20">
      <c r="A20" s="28" t="s">
        <v>85</v>
      </c>
      <c r="B20" s="28">
        <v>50000.0</v>
      </c>
      <c r="C20" s="28">
        <v>50000.0</v>
      </c>
      <c r="D20" s="28">
        <v>50000.0</v>
      </c>
      <c r="E20" s="28">
        <v>50000.0</v>
      </c>
      <c r="F20" s="28">
        <v>50000.0</v>
      </c>
      <c r="G20" s="28">
        <v>50000.0</v>
      </c>
      <c r="H20" s="28">
        <v>50000.0</v>
      </c>
      <c r="I20" s="28">
        <v>50000.0</v>
      </c>
      <c r="J20" s="28">
        <v>50000.0</v>
      </c>
      <c r="K20" s="28">
        <v>50000.0</v>
      </c>
      <c r="L20" s="28">
        <v>50000.0</v>
      </c>
      <c r="M20" s="28">
        <v>50000.0</v>
      </c>
      <c r="N20" s="63">
        <f t="shared" si="4"/>
        <v>600000</v>
      </c>
    </row>
    <row r="21">
      <c r="A21" s="64" t="s">
        <v>86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2">
      <c r="A22" s="65" t="s">
        <v>87</v>
      </c>
      <c r="B22" s="28">
        <v>0.0</v>
      </c>
      <c r="C22" s="28">
        <v>0.0</v>
      </c>
      <c r="D22" s="28">
        <v>0.0</v>
      </c>
      <c r="E22" s="28">
        <v>0.0</v>
      </c>
      <c r="F22" s="28">
        <v>0.0</v>
      </c>
      <c r="G22" s="28">
        <v>0.0</v>
      </c>
      <c r="H22" s="28">
        <v>0.0</v>
      </c>
      <c r="I22" s="28">
        <v>0.0</v>
      </c>
      <c r="J22" s="28">
        <v>0.0</v>
      </c>
      <c r="K22" s="28">
        <v>0.0</v>
      </c>
      <c r="L22" s="28">
        <v>0.0</v>
      </c>
      <c r="M22" s="28">
        <v>0.0</v>
      </c>
      <c r="N22" s="63">
        <f t="shared" ref="N22:N23" si="5">sum(B22:M22)</f>
        <v>0</v>
      </c>
    </row>
    <row r="23">
      <c r="A23" s="65" t="s">
        <v>88</v>
      </c>
      <c r="B23" s="28">
        <v>0.0</v>
      </c>
      <c r="C23" s="28">
        <v>0.0</v>
      </c>
      <c r="D23" s="28">
        <v>0.0</v>
      </c>
      <c r="E23" s="28">
        <v>0.0</v>
      </c>
      <c r="F23" s="28">
        <v>0.0</v>
      </c>
      <c r="G23" s="28">
        <v>0.0</v>
      </c>
      <c r="H23" s="28">
        <v>0.0</v>
      </c>
      <c r="I23" s="28">
        <v>0.0</v>
      </c>
      <c r="J23" s="28">
        <v>0.0</v>
      </c>
      <c r="K23" s="28">
        <v>0.0</v>
      </c>
      <c r="L23" s="28">
        <v>0.0</v>
      </c>
      <c r="M23" s="28">
        <v>0.0</v>
      </c>
      <c r="N23" s="63">
        <f t="shared" si="5"/>
        <v>0</v>
      </c>
    </row>
    <row r="24">
      <c r="A24" s="68" t="s">
        <v>89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5">
      <c r="A25" s="65" t="s">
        <v>90</v>
      </c>
      <c r="B25" s="63">
        <f t="shared" ref="B25:M25" si="6">(B14-sum(B17:B23))</f>
        <v>0</v>
      </c>
      <c r="C25" s="63">
        <f t="shared" si="6"/>
        <v>0</v>
      </c>
      <c r="D25" s="63">
        <f t="shared" si="6"/>
        <v>0</v>
      </c>
      <c r="E25" s="63">
        <f t="shared" si="6"/>
        <v>0</v>
      </c>
      <c r="F25" s="63">
        <f t="shared" si="6"/>
        <v>0</v>
      </c>
      <c r="G25" s="63">
        <f t="shared" si="6"/>
        <v>0</v>
      </c>
      <c r="H25" s="63">
        <f t="shared" si="6"/>
        <v>-52430.72</v>
      </c>
      <c r="I25" s="63">
        <f t="shared" si="6"/>
        <v>-39923.65</v>
      </c>
      <c r="J25" s="63">
        <f t="shared" si="6"/>
        <v>-33705.93</v>
      </c>
      <c r="K25" s="63">
        <f t="shared" si="6"/>
        <v>-24952.34</v>
      </c>
      <c r="L25" s="63">
        <f t="shared" si="6"/>
        <v>-26507.5</v>
      </c>
      <c r="M25" s="63">
        <f t="shared" si="6"/>
        <v>-7842.51</v>
      </c>
      <c r="N25" s="63">
        <f>sum(B25:M25)</f>
        <v>-185362.65</v>
      </c>
    </row>
    <row r="26">
      <c r="A26" s="65" t="s">
        <v>93</v>
      </c>
      <c r="B26" s="28">
        <v>0.0</v>
      </c>
      <c r="C26" s="28">
        <v>0.0</v>
      </c>
      <c r="D26" s="28">
        <v>0.0</v>
      </c>
      <c r="E26" s="28">
        <v>0.0</v>
      </c>
      <c r="F26" s="28">
        <v>0.0</v>
      </c>
      <c r="G26" s="28">
        <v>0.0</v>
      </c>
      <c r="H26" s="28">
        <v>0.0</v>
      </c>
      <c r="I26" s="28">
        <v>0.0</v>
      </c>
      <c r="J26" s="28">
        <v>0.0</v>
      </c>
      <c r="K26" s="28">
        <v>0.0</v>
      </c>
      <c r="L26" s="28">
        <v>0.0</v>
      </c>
      <c r="M26" s="28">
        <v>0.0</v>
      </c>
      <c r="N26" s="28">
        <v>0.0</v>
      </c>
    </row>
    <row r="27">
      <c r="A27" s="67" t="s">
        <v>94</v>
      </c>
      <c r="B27" s="63">
        <f t="shared" ref="B27:N27" si="7">sum(B16:B26)</f>
        <v>55500</v>
      </c>
      <c r="C27" s="63">
        <f t="shared" si="7"/>
        <v>55700</v>
      </c>
      <c r="D27" s="63">
        <f t="shared" si="7"/>
        <v>55900</v>
      </c>
      <c r="E27" s="63">
        <f t="shared" si="7"/>
        <v>56100</v>
      </c>
      <c r="F27" s="63">
        <f t="shared" si="7"/>
        <v>56300</v>
      </c>
      <c r="G27" s="63">
        <f t="shared" si="7"/>
        <v>56500</v>
      </c>
      <c r="H27" s="63">
        <f t="shared" si="7"/>
        <v>44028.02</v>
      </c>
      <c r="I27" s="63">
        <f t="shared" si="7"/>
        <v>51975.65</v>
      </c>
      <c r="J27" s="63">
        <f t="shared" si="7"/>
        <v>60405.59</v>
      </c>
      <c r="K27" s="63">
        <f t="shared" si="7"/>
        <v>65815.85</v>
      </c>
      <c r="L27" s="63">
        <f t="shared" si="7"/>
        <v>66472.91</v>
      </c>
      <c r="M27" s="63">
        <f t="shared" si="7"/>
        <v>80327.09</v>
      </c>
      <c r="N27" s="63">
        <f t="shared" si="7"/>
        <v>705025.11</v>
      </c>
    </row>
    <row r="30">
      <c r="A30" s="61" t="s">
        <v>97</v>
      </c>
    </row>
    <row r="31">
      <c r="A31" s="62"/>
      <c r="B31" s="12" t="s">
        <v>3</v>
      </c>
      <c r="C31" s="12" t="s">
        <v>5</v>
      </c>
      <c r="D31" s="12" t="s">
        <v>6</v>
      </c>
      <c r="E31" s="12" t="s">
        <v>7</v>
      </c>
      <c r="F31" s="12" t="s">
        <v>8</v>
      </c>
      <c r="G31" s="12" t="s">
        <v>9</v>
      </c>
      <c r="H31" s="12" t="s">
        <v>10</v>
      </c>
      <c r="I31" s="12" t="s">
        <v>11</v>
      </c>
      <c r="J31" s="12" t="s">
        <v>12</v>
      </c>
      <c r="K31" s="12" t="s">
        <v>13</v>
      </c>
      <c r="L31" s="12" t="s">
        <v>14</v>
      </c>
      <c r="M31" s="12" t="s">
        <v>15</v>
      </c>
      <c r="N31" s="16" t="s">
        <v>16</v>
      </c>
    </row>
    <row r="32">
      <c r="A32" s="18" t="s">
        <v>63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</row>
    <row r="33">
      <c r="A33" s="64" t="s">
        <v>64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>
      <c r="A34" s="28" t="s">
        <v>65</v>
      </c>
      <c r="B34" s="63">
        <v>111040.0</v>
      </c>
      <c r="C34" s="63">
        <v>128260.0</v>
      </c>
      <c r="D34" s="63">
        <v>132740.0</v>
      </c>
      <c r="E34" s="63">
        <v>158300.0</v>
      </c>
      <c r="F34" s="63">
        <v>189690.0</v>
      </c>
      <c r="G34" s="63">
        <v>210190.0</v>
      </c>
      <c r="H34" s="63">
        <v>239080.0</v>
      </c>
      <c r="I34" s="63">
        <v>260550.0</v>
      </c>
      <c r="J34" s="63">
        <v>270500.0</v>
      </c>
      <c r="K34" s="63">
        <v>310140.0</v>
      </c>
      <c r="L34" s="63">
        <v>337910.0</v>
      </c>
      <c r="M34" s="63">
        <v>381920.0</v>
      </c>
      <c r="N34" s="63">
        <f t="shared" ref="N34:N40" si="8">sum(B34:M34)</f>
        <v>2730320</v>
      </c>
    </row>
    <row r="35">
      <c r="A35" s="65" t="s">
        <v>67</v>
      </c>
      <c r="B35" s="28">
        <v>0.0</v>
      </c>
      <c r="C35" s="28">
        <v>0.0</v>
      </c>
      <c r="D35" s="28">
        <v>0.0</v>
      </c>
      <c r="E35" s="28">
        <v>0.0</v>
      </c>
      <c r="F35" s="28">
        <v>0.0</v>
      </c>
      <c r="G35" s="28">
        <v>0.0</v>
      </c>
      <c r="H35" s="28">
        <v>0.0</v>
      </c>
      <c r="I35" s="28">
        <v>0.0</v>
      </c>
      <c r="J35" s="28">
        <v>0.0</v>
      </c>
      <c r="K35" s="28">
        <v>0.0</v>
      </c>
      <c r="L35" s="28">
        <v>0.0</v>
      </c>
      <c r="M35" s="28">
        <v>0.0</v>
      </c>
      <c r="N35" s="63">
        <f t="shared" si="8"/>
        <v>0</v>
      </c>
    </row>
    <row r="36">
      <c r="A36" s="28" t="s">
        <v>68</v>
      </c>
      <c r="B36" s="63">
        <f t="shared" ref="B36:G36" si="9">B46+B47</f>
        <v>77000</v>
      </c>
      <c r="C36" s="63">
        <f t="shared" si="9"/>
        <v>77200</v>
      </c>
      <c r="D36" s="63">
        <f t="shared" si="9"/>
        <v>77400</v>
      </c>
      <c r="E36" s="63">
        <f t="shared" si="9"/>
        <v>77600</v>
      </c>
      <c r="F36" s="63">
        <f t="shared" si="9"/>
        <v>77800</v>
      </c>
      <c r="G36" s="63">
        <f t="shared" si="9"/>
        <v>78000</v>
      </c>
      <c r="H36" s="28">
        <v>0.0</v>
      </c>
      <c r="I36" s="28">
        <v>0.0</v>
      </c>
      <c r="J36" s="28">
        <v>0.0</v>
      </c>
      <c r="K36" s="28">
        <v>0.0</v>
      </c>
      <c r="L36" s="28">
        <v>0.0</v>
      </c>
      <c r="M36" s="28">
        <v>0.0</v>
      </c>
      <c r="N36" s="63">
        <f t="shared" si="8"/>
        <v>465000</v>
      </c>
    </row>
    <row r="37">
      <c r="A37" s="64" t="s">
        <v>70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>
        <f t="shared" si="8"/>
        <v>0</v>
      </c>
    </row>
    <row r="38">
      <c r="A38" s="28" t="s">
        <v>71</v>
      </c>
      <c r="B38" s="66">
        <v>3750.0</v>
      </c>
      <c r="C38" s="66">
        <v>3750.0</v>
      </c>
      <c r="D38" s="66">
        <v>3750.0</v>
      </c>
      <c r="E38" s="66">
        <v>3750.0</v>
      </c>
      <c r="F38" s="66">
        <v>3750.0</v>
      </c>
      <c r="G38" s="66">
        <v>3750.0</v>
      </c>
      <c r="H38" s="66">
        <v>3750.0</v>
      </c>
      <c r="I38" s="66">
        <v>3750.0</v>
      </c>
      <c r="J38" s="66">
        <v>3750.0</v>
      </c>
      <c r="K38" s="66">
        <v>3750.0</v>
      </c>
      <c r="L38" s="66">
        <v>3750.0</v>
      </c>
      <c r="M38" s="66">
        <v>3750.0</v>
      </c>
      <c r="N38" s="63">
        <f t="shared" si="8"/>
        <v>45000</v>
      </c>
    </row>
    <row r="39">
      <c r="A39" s="28" t="s">
        <v>73</v>
      </c>
      <c r="B39" s="28">
        <v>0.0</v>
      </c>
      <c r="C39" s="28">
        <v>0.0</v>
      </c>
      <c r="D39" s="28">
        <v>0.0</v>
      </c>
      <c r="E39" s="28">
        <v>0.0</v>
      </c>
      <c r="F39" s="28">
        <v>0.0</v>
      </c>
      <c r="G39" s="28">
        <v>0.0</v>
      </c>
      <c r="H39" s="28">
        <v>0.0</v>
      </c>
      <c r="I39" s="28">
        <v>0.0</v>
      </c>
      <c r="J39" s="28">
        <v>0.0</v>
      </c>
      <c r="K39" s="28">
        <v>0.0</v>
      </c>
      <c r="L39" s="28">
        <v>0.0</v>
      </c>
      <c r="M39" s="28">
        <v>0.0</v>
      </c>
      <c r="N39" s="63">
        <f t="shared" si="8"/>
        <v>0</v>
      </c>
    </row>
    <row r="40">
      <c r="A40" s="28" t="s">
        <v>74</v>
      </c>
      <c r="B40" s="28">
        <v>0.0</v>
      </c>
      <c r="C40" s="28">
        <v>0.0</v>
      </c>
      <c r="D40" s="28">
        <v>0.0</v>
      </c>
      <c r="E40" s="28">
        <v>0.0</v>
      </c>
      <c r="F40" s="28">
        <v>0.0</v>
      </c>
      <c r="G40" s="28">
        <v>0.0</v>
      </c>
      <c r="H40" s="28">
        <v>0.0</v>
      </c>
      <c r="I40" s="28">
        <v>0.0</v>
      </c>
      <c r="J40" s="28">
        <v>0.0</v>
      </c>
      <c r="K40" s="28">
        <v>0.0</v>
      </c>
      <c r="L40" s="28">
        <v>0.0</v>
      </c>
      <c r="M40" s="28">
        <v>0.0</v>
      </c>
      <c r="N40" s="63">
        <f t="shared" si="8"/>
        <v>0</v>
      </c>
    </row>
    <row r="41">
      <c r="A41" s="67" t="s">
        <v>76</v>
      </c>
      <c r="B41" s="63">
        <f t="shared" ref="B41:N41" si="10">sum(B34:B40)</f>
        <v>191790</v>
      </c>
      <c r="C41" s="63">
        <f t="shared" si="10"/>
        <v>209210</v>
      </c>
      <c r="D41" s="63">
        <f t="shared" si="10"/>
        <v>213890</v>
      </c>
      <c r="E41" s="63">
        <f t="shared" si="10"/>
        <v>239650</v>
      </c>
      <c r="F41" s="63">
        <f t="shared" si="10"/>
        <v>271240</v>
      </c>
      <c r="G41" s="63">
        <f t="shared" si="10"/>
        <v>291940</v>
      </c>
      <c r="H41" s="63">
        <f t="shared" si="10"/>
        <v>242830</v>
      </c>
      <c r="I41" s="63">
        <f t="shared" si="10"/>
        <v>264300</v>
      </c>
      <c r="J41" s="63">
        <f t="shared" si="10"/>
        <v>274250</v>
      </c>
      <c r="K41" s="63">
        <f t="shared" si="10"/>
        <v>313890</v>
      </c>
      <c r="L41" s="63">
        <f t="shared" si="10"/>
        <v>341660</v>
      </c>
      <c r="M41" s="63">
        <f t="shared" si="10"/>
        <v>385670</v>
      </c>
      <c r="N41" s="63">
        <f t="shared" si="10"/>
        <v>3240320</v>
      </c>
    </row>
    <row r="42">
      <c r="A42" s="18" t="s">
        <v>79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>
      <c r="A43" s="64" t="s">
        <v>81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>
      <c r="A44" s="65" t="s">
        <v>82</v>
      </c>
      <c r="B44" s="63">
        <v>1307.04</v>
      </c>
      <c r="C44" s="63">
        <v>4338.8099999999995</v>
      </c>
      <c r="D44" s="63">
        <v>5096.49</v>
      </c>
      <c r="E44" s="63">
        <v>9616.949999999999</v>
      </c>
      <c r="F44" s="63">
        <v>15178.064999999999</v>
      </c>
      <c r="G44" s="63">
        <v>18795.315</v>
      </c>
      <c r="H44" s="63">
        <v>23910.18</v>
      </c>
      <c r="I44" s="63">
        <v>27700.575</v>
      </c>
      <c r="J44" s="63">
        <v>29434.649999999998</v>
      </c>
      <c r="K44" s="63">
        <v>36468.39</v>
      </c>
      <c r="L44" s="63">
        <v>41383.335</v>
      </c>
      <c r="M44" s="63">
        <v>49197.119999999995</v>
      </c>
      <c r="N44" s="63">
        <f t="shared" ref="N44:N47" si="11">sum(B44:M44)</f>
        <v>262426.92</v>
      </c>
    </row>
    <row r="45">
      <c r="A45" s="28" t="s">
        <v>84</v>
      </c>
      <c r="B45" s="66">
        <v>3750.0</v>
      </c>
      <c r="C45" s="66">
        <v>3750.0</v>
      </c>
      <c r="D45" s="66">
        <v>3750.0</v>
      </c>
      <c r="E45" s="66">
        <v>3750.0</v>
      </c>
      <c r="F45" s="66">
        <v>3750.0</v>
      </c>
      <c r="G45" s="66">
        <v>3750.0</v>
      </c>
      <c r="H45" s="28">
        <v>3750.0</v>
      </c>
      <c r="I45" s="28">
        <v>3750.0</v>
      </c>
      <c r="J45" s="28">
        <v>3750.0</v>
      </c>
      <c r="K45" s="28">
        <v>3750.0</v>
      </c>
      <c r="L45" s="28">
        <v>3750.0</v>
      </c>
      <c r="M45" s="28">
        <v>3750.0</v>
      </c>
      <c r="N45" s="63">
        <f t="shared" si="11"/>
        <v>45000</v>
      </c>
    </row>
    <row r="46">
      <c r="A46" s="28" t="s">
        <v>32</v>
      </c>
      <c r="B46" s="66">
        <v>2000.0</v>
      </c>
      <c r="C46" s="66">
        <v>2200.0</v>
      </c>
      <c r="D46" s="66">
        <v>2400.0</v>
      </c>
      <c r="E46" s="66">
        <v>2600.0</v>
      </c>
      <c r="F46" s="66">
        <v>2800.0</v>
      </c>
      <c r="G46" s="66">
        <v>3000.0</v>
      </c>
      <c r="H46" s="66">
        <v>3200.0</v>
      </c>
      <c r="I46" s="66">
        <v>3400.0</v>
      </c>
      <c r="J46" s="66">
        <v>3600.0</v>
      </c>
      <c r="K46" s="66">
        <v>3800.0</v>
      </c>
      <c r="L46" s="66">
        <v>4000.0</v>
      </c>
      <c r="M46" s="66">
        <v>4200.0</v>
      </c>
      <c r="N46" s="63">
        <f t="shared" si="11"/>
        <v>37200</v>
      </c>
    </row>
    <row r="47">
      <c r="A47" s="28" t="s">
        <v>85</v>
      </c>
      <c r="B47" s="28">
        <v>75000.0</v>
      </c>
      <c r="C47" s="28">
        <v>75000.0</v>
      </c>
      <c r="D47" s="28">
        <v>75000.0</v>
      </c>
      <c r="E47" s="28">
        <v>75000.0</v>
      </c>
      <c r="F47" s="28">
        <v>75000.0</v>
      </c>
      <c r="G47" s="28">
        <v>75000.0</v>
      </c>
      <c r="H47" s="28">
        <v>75000.0</v>
      </c>
      <c r="I47" s="28">
        <v>75000.0</v>
      </c>
      <c r="J47" s="28">
        <v>75000.0</v>
      </c>
      <c r="K47" s="28">
        <v>75000.0</v>
      </c>
      <c r="L47" s="28">
        <v>75000.0</v>
      </c>
      <c r="M47" s="28">
        <v>75000.0</v>
      </c>
      <c r="N47" s="63">
        <f t="shared" si="11"/>
        <v>900000</v>
      </c>
    </row>
    <row r="48">
      <c r="A48" s="64" t="s">
        <v>86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>
      <c r="A49" s="65" t="s">
        <v>87</v>
      </c>
      <c r="B49" s="28">
        <v>0.0</v>
      </c>
      <c r="C49" s="28">
        <v>0.0</v>
      </c>
      <c r="D49" s="28">
        <v>0.0</v>
      </c>
      <c r="E49" s="28">
        <v>0.0</v>
      </c>
      <c r="F49" s="28">
        <v>0.0</v>
      </c>
      <c r="G49" s="28">
        <v>0.0</v>
      </c>
      <c r="H49" s="28">
        <v>0.0</v>
      </c>
      <c r="I49" s="28">
        <v>0.0</v>
      </c>
      <c r="J49" s="28">
        <v>0.0</v>
      </c>
      <c r="K49" s="28">
        <v>0.0</v>
      </c>
      <c r="L49" s="28">
        <v>0.0</v>
      </c>
      <c r="M49" s="28">
        <v>0.0</v>
      </c>
      <c r="N49" s="63">
        <f t="shared" ref="N49:N50" si="12">sum(B49:M49)</f>
        <v>0</v>
      </c>
    </row>
    <row r="50">
      <c r="A50" s="65" t="s">
        <v>88</v>
      </c>
      <c r="B50" s="28">
        <v>0.0</v>
      </c>
      <c r="C50" s="28">
        <v>0.0</v>
      </c>
      <c r="D50" s="28">
        <v>0.0</v>
      </c>
      <c r="E50" s="28">
        <v>0.0</v>
      </c>
      <c r="F50" s="28">
        <v>0.0</v>
      </c>
      <c r="G50" s="28">
        <v>0.0</v>
      </c>
      <c r="H50" s="28">
        <v>0.0</v>
      </c>
      <c r="I50" s="28">
        <v>0.0</v>
      </c>
      <c r="J50" s="28">
        <v>0.0</v>
      </c>
      <c r="K50" s="28">
        <v>0.0</v>
      </c>
      <c r="L50" s="28">
        <v>0.0</v>
      </c>
      <c r="M50" s="28">
        <v>0.0</v>
      </c>
      <c r="N50" s="63">
        <f t="shared" si="12"/>
        <v>0</v>
      </c>
    </row>
    <row r="51">
      <c r="A51" s="68" t="s">
        <v>89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</row>
    <row r="52">
      <c r="A52" s="65" t="s">
        <v>90</v>
      </c>
      <c r="B52" s="63">
        <f t="shared" ref="B52:M52" si="13">(B41-sum(B44:B50))</f>
        <v>109732.96</v>
      </c>
      <c r="C52" s="63">
        <f t="shared" si="13"/>
        <v>123921.19</v>
      </c>
      <c r="D52" s="63">
        <f t="shared" si="13"/>
        <v>127643.51</v>
      </c>
      <c r="E52" s="63">
        <f t="shared" si="13"/>
        <v>148683.05</v>
      </c>
      <c r="F52" s="63">
        <f t="shared" si="13"/>
        <v>174511.935</v>
      </c>
      <c r="G52" s="63">
        <f t="shared" si="13"/>
        <v>191394.685</v>
      </c>
      <c r="H52" s="63">
        <f t="shared" si="13"/>
        <v>136969.82</v>
      </c>
      <c r="I52" s="63">
        <f t="shared" si="13"/>
        <v>154449.425</v>
      </c>
      <c r="J52" s="63">
        <f t="shared" si="13"/>
        <v>162465.35</v>
      </c>
      <c r="K52" s="63">
        <f t="shared" si="13"/>
        <v>194871.61</v>
      </c>
      <c r="L52" s="63">
        <f t="shared" si="13"/>
        <v>217526.665</v>
      </c>
      <c r="M52" s="63">
        <f t="shared" si="13"/>
        <v>253522.88</v>
      </c>
      <c r="N52" s="63">
        <f>sum(B52:M52)</f>
        <v>1995693.08</v>
      </c>
    </row>
    <row r="53">
      <c r="A53" s="65" t="s">
        <v>93</v>
      </c>
      <c r="B53" s="28">
        <v>0.0</v>
      </c>
      <c r="C53" s="28">
        <v>0.0</v>
      </c>
      <c r="D53" s="28">
        <v>0.0</v>
      </c>
      <c r="E53" s="28">
        <v>0.0</v>
      </c>
      <c r="F53" s="28">
        <v>0.0</v>
      </c>
      <c r="G53" s="28">
        <v>0.0</v>
      </c>
      <c r="H53" s="28">
        <v>0.0</v>
      </c>
      <c r="I53" s="28">
        <v>0.0</v>
      </c>
      <c r="J53" s="28">
        <v>0.0</v>
      </c>
      <c r="K53" s="28">
        <v>0.0</v>
      </c>
      <c r="L53" s="28">
        <v>0.0</v>
      </c>
      <c r="M53" s="28">
        <v>0.0</v>
      </c>
      <c r="N53" s="28">
        <v>0.0</v>
      </c>
    </row>
    <row r="54">
      <c r="A54" s="67" t="s">
        <v>94</v>
      </c>
      <c r="B54" s="63">
        <f t="shared" ref="B54:N54" si="14">sum(B43:B53)</f>
        <v>191790</v>
      </c>
      <c r="C54" s="63">
        <f t="shared" si="14"/>
        <v>209210</v>
      </c>
      <c r="D54" s="63">
        <f t="shared" si="14"/>
        <v>213890</v>
      </c>
      <c r="E54" s="63">
        <f t="shared" si="14"/>
        <v>239650</v>
      </c>
      <c r="F54" s="63">
        <f t="shared" si="14"/>
        <v>271240</v>
      </c>
      <c r="G54" s="63">
        <f t="shared" si="14"/>
        <v>291940</v>
      </c>
      <c r="H54" s="63">
        <f t="shared" si="14"/>
        <v>242830</v>
      </c>
      <c r="I54" s="63">
        <f t="shared" si="14"/>
        <v>264300</v>
      </c>
      <c r="J54" s="63">
        <f t="shared" si="14"/>
        <v>274250</v>
      </c>
      <c r="K54" s="63">
        <f t="shared" si="14"/>
        <v>313890</v>
      </c>
      <c r="L54" s="63">
        <f t="shared" si="14"/>
        <v>341660</v>
      </c>
      <c r="M54" s="63">
        <f t="shared" si="14"/>
        <v>385670</v>
      </c>
      <c r="N54" s="63">
        <f t="shared" si="14"/>
        <v>3240320</v>
      </c>
    </row>
    <row r="58">
      <c r="A58" s="61" t="s">
        <v>110</v>
      </c>
    </row>
    <row r="59">
      <c r="A59" s="62"/>
      <c r="B59" s="12" t="s">
        <v>3</v>
      </c>
      <c r="C59" s="12" t="s">
        <v>5</v>
      </c>
      <c r="D59" s="12" t="s">
        <v>6</v>
      </c>
      <c r="E59" s="12" t="s">
        <v>7</v>
      </c>
      <c r="F59" s="12" t="s">
        <v>8</v>
      </c>
      <c r="G59" s="12" t="s">
        <v>9</v>
      </c>
      <c r="H59" s="12" t="s">
        <v>10</v>
      </c>
      <c r="I59" s="12" t="s">
        <v>11</v>
      </c>
      <c r="J59" s="12" t="s">
        <v>12</v>
      </c>
      <c r="K59" s="12" t="s">
        <v>13</v>
      </c>
      <c r="L59" s="12" t="s">
        <v>14</v>
      </c>
      <c r="M59" s="12" t="s">
        <v>15</v>
      </c>
      <c r="N59" s="16" t="s">
        <v>16</v>
      </c>
    </row>
    <row r="60">
      <c r="A60" s="18" t="s">
        <v>63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</row>
    <row r="61">
      <c r="A61" s="64" t="s">
        <v>64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</row>
    <row r="62">
      <c r="A62" s="28" t="s">
        <v>65</v>
      </c>
      <c r="B62" s="63">
        <v>297820.0</v>
      </c>
      <c r="C62" s="63">
        <v>329990.0</v>
      </c>
      <c r="D62" s="63">
        <v>361000.0</v>
      </c>
      <c r="E62" s="63">
        <v>378890.0</v>
      </c>
      <c r="F62" s="63">
        <v>422180.0</v>
      </c>
      <c r="G62" s="63">
        <v>449610.0</v>
      </c>
      <c r="H62" s="63">
        <v>472000.0</v>
      </c>
      <c r="I62" s="63">
        <v>479520.0</v>
      </c>
      <c r="J62" s="63">
        <v>487870.0</v>
      </c>
      <c r="K62" s="63">
        <v>500710.0</v>
      </c>
      <c r="L62" s="63">
        <v>528300.0</v>
      </c>
      <c r="M62" s="63">
        <v>572080.0</v>
      </c>
      <c r="N62" s="63">
        <f t="shared" ref="N62:N68" si="15">sum(B62:M62)</f>
        <v>5279970</v>
      </c>
    </row>
    <row r="63">
      <c r="A63" s="65" t="s">
        <v>67</v>
      </c>
      <c r="B63" s="28">
        <v>0.0</v>
      </c>
      <c r="C63" s="28">
        <v>0.0</v>
      </c>
      <c r="D63" s="28">
        <v>0.0</v>
      </c>
      <c r="E63" s="28">
        <v>0.0</v>
      </c>
      <c r="F63" s="28">
        <v>0.0</v>
      </c>
      <c r="G63" s="28">
        <v>0.0</v>
      </c>
      <c r="H63" s="28">
        <v>0.0</v>
      </c>
      <c r="I63" s="28">
        <v>0.0</v>
      </c>
      <c r="J63" s="28">
        <v>0.0</v>
      </c>
      <c r="K63" s="28">
        <v>0.0</v>
      </c>
      <c r="L63" s="28">
        <v>0.0</v>
      </c>
      <c r="M63" s="28">
        <v>0.0</v>
      </c>
      <c r="N63" s="63">
        <f t="shared" si="15"/>
        <v>0</v>
      </c>
    </row>
    <row r="64">
      <c r="A64" s="28" t="s">
        <v>68</v>
      </c>
      <c r="B64" s="63">
        <f t="shared" ref="B64:G64" si="16">B74+B75</f>
        <v>102000</v>
      </c>
      <c r="C64" s="63">
        <f t="shared" si="16"/>
        <v>102200</v>
      </c>
      <c r="D64" s="63">
        <f t="shared" si="16"/>
        <v>102400</v>
      </c>
      <c r="E64" s="63">
        <f t="shared" si="16"/>
        <v>102600</v>
      </c>
      <c r="F64" s="63">
        <f t="shared" si="16"/>
        <v>102800</v>
      </c>
      <c r="G64" s="63">
        <f t="shared" si="16"/>
        <v>103000</v>
      </c>
      <c r="H64" s="28">
        <v>0.0</v>
      </c>
      <c r="I64" s="28">
        <v>0.0</v>
      </c>
      <c r="J64" s="28">
        <v>0.0</v>
      </c>
      <c r="K64" s="28">
        <v>0.0</v>
      </c>
      <c r="L64" s="28">
        <v>0.0</v>
      </c>
      <c r="M64" s="28">
        <v>0.0</v>
      </c>
      <c r="N64" s="63">
        <f t="shared" si="15"/>
        <v>615000</v>
      </c>
    </row>
    <row r="65">
      <c r="A65" s="64" t="s">
        <v>70</v>
      </c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>
        <f t="shared" si="15"/>
        <v>0</v>
      </c>
    </row>
    <row r="66">
      <c r="A66" s="28" t="s">
        <v>71</v>
      </c>
      <c r="B66" s="66">
        <v>4000.0</v>
      </c>
      <c r="C66" s="66">
        <v>4000.0</v>
      </c>
      <c r="D66" s="66">
        <v>4000.0</v>
      </c>
      <c r="E66" s="66">
        <v>4000.0</v>
      </c>
      <c r="F66" s="66">
        <v>4000.0</v>
      </c>
      <c r="G66" s="66">
        <v>4000.0</v>
      </c>
      <c r="H66" s="66">
        <v>4000.0</v>
      </c>
      <c r="I66" s="66">
        <v>4000.0</v>
      </c>
      <c r="J66" s="66">
        <v>4000.0</v>
      </c>
      <c r="K66" s="66">
        <v>4000.0</v>
      </c>
      <c r="L66" s="66">
        <v>4000.0</v>
      </c>
      <c r="M66" s="66">
        <v>4000.0</v>
      </c>
      <c r="N66" s="63">
        <f t="shared" si="15"/>
        <v>48000</v>
      </c>
    </row>
    <row r="67">
      <c r="A67" s="28" t="s">
        <v>73</v>
      </c>
      <c r="B67" s="28">
        <v>0.0</v>
      </c>
      <c r="C67" s="28">
        <v>0.0</v>
      </c>
      <c r="D67" s="28">
        <v>0.0</v>
      </c>
      <c r="E67" s="28">
        <v>0.0</v>
      </c>
      <c r="F67" s="28">
        <v>0.0</v>
      </c>
      <c r="G67" s="28">
        <v>0.0</v>
      </c>
      <c r="H67" s="28">
        <v>0.0</v>
      </c>
      <c r="I67" s="28">
        <v>0.0</v>
      </c>
      <c r="J67" s="28">
        <v>0.0</v>
      </c>
      <c r="K67" s="28">
        <v>0.0</v>
      </c>
      <c r="L67" s="28">
        <v>0.0</v>
      </c>
      <c r="M67" s="28">
        <v>0.0</v>
      </c>
      <c r="N67" s="63">
        <f t="shared" si="15"/>
        <v>0</v>
      </c>
    </row>
    <row r="68">
      <c r="A68" s="28" t="s">
        <v>74</v>
      </c>
      <c r="B68" s="28">
        <v>0.0</v>
      </c>
      <c r="C68" s="28">
        <v>0.0</v>
      </c>
      <c r="D68" s="28">
        <v>0.0</v>
      </c>
      <c r="E68" s="28">
        <v>0.0</v>
      </c>
      <c r="F68" s="28">
        <v>0.0</v>
      </c>
      <c r="G68" s="28">
        <v>0.0</v>
      </c>
      <c r="H68" s="28">
        <v>0.0</v>
      </c>
      <c r="I68" s="28">
        <v>0.0</v>
      </c>
      <c r="J68" s="28">
        <v>0.0</v>
      </c>
      <c r="K68" s="28">
        <v>0.0</v>
      </c>
      <c r="L68" s="28">
        <v>0.0</v>
      </c>
      <c r="M68" s="28">
        <v>0.0</v>
      </c>
      <c r="N68" s="63">
        <f t="shared" si="15"/>
        <v>0</v>
      </c>
    </row>
    <row r="69">
      <c r="A69" s="67" t="s">
        <v>76</v>
      </c>
      <c r="B69" s="63">
        <f t="shared" ref="B69:N69" si="17">sum(B62:B68)</f>
        <v>403820</v>
      </c>
      <c r="C69" s="63">
        <f t="shared" si="17"/>
        <v>436190</v>
      </c>
      <c r="D69" s="63">
        <f t="shared" si="17"/>
        <v>467400</v>
      </c>
      <c r="E69" s="63">
        <f t="shared" si="17"/>
        <v>485490</v>
      </c>
      <c r="F69" s="63">
        <f t="shared" si="17"/>
        <v>528980</v>
      </c>
      <c r="G69" s="63">
        <f t="shared" si="17"/>
        <v>556610</v>
      </c>
      <c r="H69" s="63">
        <f t="shared" si="17"/>
        <v>476000</v>
      </c>
      <c r="I69" s="63">
        <f t="shared" si="17"/>
        <v>483520</v>
      </c>
      <c r="J69" s="63">
        <f t="shared" si="17"/>
        <v>491870</v>
      </c>
      <c r="K69" s="63">
        <f t="shared" si="17"/>
        <v>504710</v>
      </c>
      <c r="L69" s="63">
        <f t="shared" si="17"/>
        <v>532300</v>
      </c>
      <c r="M69" s="63">
        <f t="shared" si="17"/>
        <v>576080</v>
      </c>
      <c r="N69" s="63">
        <f t="shared" si="17"/>
        <v>5942970</v>
      </c>
    </row>
    <row r="70">
      <c r="A70" s="18" t="s">
        <v>79</v>
      </c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</row>
    <row r="71">
      <c r="A71" s="64" t="s">
        <v>81</v>
      </c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</row>
    <row r="72">
      <c r="A72" s="65" t="s">
        <v>82</v>
      </c>
      <c r="B72" s="63">
        <v>28975.17</v>
      </c>
      <c r="C72" s="63">
        <v>34675.515</v>
      </c>
      <c r="D72" s="63">
        <v>40168.799999999996</v>
      </c>
      <c r="E72" s="63">
        <v>43320.165</v>
      </c>
      <c r="F72" s="63">
        <v>51005.43</v>
      </c>
      <c r="G72" s="63">
        <v>55859.685</v>
      </c>
      <c r="H72" s="63">
        <v>59814.299999999996</v>
      </c>
      <c r="I72" s="63">
        <v>61114.619999999995</v>
      </c>
      <c r="J72" s="63">
        <v>62563.095</v>
      </c>
      <c r="K72" s="63">
        <v>64813.034999999996</v>
      </c>
      <c r="L72" s="63">
        <v>69695.84999999999</v>
      </c>
      <c r="M72" s="63">
        <v>77468.58</v>
      </c>
      <c r="N72" s="63">
        <f t="shared" ref="N72:N75" si="18">sum(B72:M72)</f>
        <v>649474.245</v>
      </c>
    </row>
    <row r="73">
      <c r="A73" s="28" t="s">
        <v>84</v>
      </c>
      <c r="B73" s="66">
        <v>4000.0</v>
      </c>
      <c r="C73" s="66">
        <v>4000.0</v>
      </c>
      <c r="D73" s="66">
        <v>4000.0</v>
      </c>
      <c r="E73" s="66">
        <v>4000.0</v>
      </c>
      <c r="F73" s="66">
        <v>4000.0</v>
      </c>
      <c r="G73" s="66">
        <v>4000.0</v>
      </c>
      <c r="H73" s="28">
        <v>4000.0</v>
      </c>
      <c r="I73" s="28">
        <v>4000.0</v>
      </c>
      <c r="J73" s="28">
        <v>4000.0</v>
      </c>
      <c r="K73" s="28">
        <v>4000.0</v>
      </c>
      <c r="L73" s="28">
        <v>4000.0</v>
      </c>
      <c r="M73" s="28">
        <v>4000.0</v>
      </c>
      <c r="N73" s="63">
        <f t="shared" si="18"/>
        <v>48000</v>
      </c>
    </row>
    <row r="74">
      <c r="A74" s="28" t="s">
        <v>32</v>
      </c>
      <c r="B74" s="66">
        <v>2000.0</v>
      </c>
      <c r="C74" s="66">
        <v>2200.0</v>
      </c>
      <c r="D74" s="66">
        <v>2400.0</v>
      </c>
      <c r="E74" s="66">
        <v>2600.0</v>
      </c>
      <c r="F74" s="66">
        <v>2800.0</v>
      </c>
      <c r="G74" s="66">
        <v>3000.0</v>
      </c>
      <c r="H74" s="66">
        <v>3200.0</v>
      </c>
      <c r="I74" s="66">
        <v>3400.0</v>
      </c>
      <c r="J74" s="66">
        <v>3600.0</v>
      </c>
      <c r="K74" s="66">
        <v>3800.0</v>
      </c>
      <c r="L74" s="66">
        <v>4000.0</v>
      </c>
      <c r="M74" s="66">
        <v>4200.0</v>
      </c>
      <c r="N74" s="63">
        <f t="shared" si="18"/>
        <v>37200</v>
      </c>
    </row>
    <row r="75">
      <c r="A75" s="28" t="s">
        <v>85</v>
      </c>
      <c r="B75" s="28">
        <v>100000.0</v>
      </c>
      <c r="C75" s="28">
        <v>100000.0</v>
      </c>
      <c r="D75" s="28">
        <v>100000.0</v>
      </c>
      <c r="E75" s="28">
        <v>100000.0</v>
      </c>
      <c r="F75" s="28">
        <v>100000.0</v>
      </c>
      <c r="G75" s="28">
        <v>100000.0</v>
      </c>
      <c r="H75" s="28">
        <v>100000.0</v>
      </c>
      <c r="I75" s="28">
        <v>100000.0</v>
      </c>
      <c r="J75" s="28">
        <v>100000.0</v>
      </c>
      <c r="K75" s="28">
        <v>100000.0</v>
      </c>
      <c r="L75" s="28">
        <v>100000.0</v>
      </c>
      <c r="M75" s="28">
        <v>100000.0</v>
      </c>
      <c r="N75" s="63">
        <f t="shared" si="18"/>
        <v>1200000</v>
      </c>
    </row>
    <row r="76">
      <c r="A76" s="64" t="s">
        <v>86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>
      <c r="A77" s="65" t="s">
        <v>87</v>
      </c>
      <c r="B77" s="28">
        <v>0.0</v>
      </c>
      <c r="C77" s="28">
        <v>0.0</v>
      </c>
      <c r="D77" s="28">
        <v>0.0</v>
      </c>
      <c r="E77" s="28">
        <v>0.0</v>
      </c>
      <c r="F77" s="28">
        <v>0.0</v>
      </c>
      <c r="G77" s="28">
        <v>0.0</v>
      </c>
      <c r="H77" s="28">
        <v>0.0</v>
      </c>
      <c r="I77" s="28">
        <v>0.0</v>
      </c>
      <c r="J77" s="28">
        <v>0.0</v>
      </c>
      <c r="K77" s="28">
        <v>0.0</v>
      </c>
      <c r="L77" s="28">
        <v>0.0</v>
      </c>
      <c r="M77" s="28">
        <v>0.0</v>
      </c>
      <c r="N77" s="63">
        <f t="shared" ref="N77:N78" si="19">sum(B77:M77)</f>
        <v>0</v>
      </c>
    </row>
    <row r="78">
      <c r="A78" s="65" t="s">
        <v>88</v>
      </c>
      <c r="B78" s="28">
        <v>0.0</v>
      </c>
      <c r="C78" s="28">
        <v>0.0</v>
      </c>
      <c r="D78" s="28">
        <v>0.0</v>
      </c>
      <c r="E78" s="28">
        <v>0.0</v>
      </c>
      <c r="F78" s="28">
        <v>0.0</v>
      </c>
      <c r="G78" s="28">
        <v>0.0</v>
      </c>
      <c r="H78" s="28">
        <v>0.0</v>
      </c>
      <c r="I78" s="28">
        <v>0.0</v>
      </c>
      <c r="J78" s="28">
        <v>0.0</v>
      </c>
      <c r="K78" s="28">
        <v>0.0</v>
      </c>
      <c r="L78" s="28">
        <v>0.0</v>
      </c>
      <c r="M78" s="28">
        <v>0.0</v>
      </c>
      <c r="N78" s="63">
        <f t="shared" si="19"/>
        <v>0</v>
      </c>
    </row>
    <row r="79">
      <c r="A79" s="68" t="s">
        <v>89</v>
      </c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>
      <c r="A80" s="65" t="s">
        <v>90</v>
      </c>
      <c r="B80" s="63">
        <f t="shared" ref="B80:M80" si="20">(B69-sum(B72:B78))</f>
        <v>268844.83</v>
      </c>
      <c r="C80" s="63">
        <f t="shared" si="20"/>
        <v>295314.485</v>
      </c>
      <c r="D80" s="63">
        <f t="shared" si="20"/>
        <v>320831.2</v>
      </c>
      <c r="E80" s="63">
        <f t="shared" si="20"/>
        <v>335569.835</v>
      </c>
      <c r="F80" s="63">
        <f t="shared" si="20"/>
        <v>371174.57</v>
      </c>
      <c r="G80" s="63">
        <f t="shared" si="20"/>
        <v>393750.315</v>
      </c>
      <c r="H80" s="63">
        <f t="shared" si="20"/>
        <v>308985.7</v>
      </c>
      <c r="I80" s="63">
        <f t="shared" si="20"/>
        <v>315005.38</v>
      </c>
      <c r="J80" s="63">
        <f t="shared" si="20"/>
        <v>321706.905</v>
      </c>
      <c r="K80" s="63">
        <f t="shared" si="20"/>
        <v>332096.965</v>
      </c>
      <c r="L80" s="63">
        <f t="shared" si="20"/>
        <v>354604.15</v>
      </c>
      <c r="M80" s="63">
        <f t="shared" si="20"/>
        <v>390411.42</v>
      </c>
      <c r="N80" s="63">
        <f>sum(B80:M80)</f>
        <v>4008295.755</v>
      </c>
    </row>
    <row r="81">
      <c r="A81" s="65" t="s">
        <v>93</v>
      </c>
      <c r="B81" s="28">
        <v>0.0</v>
      </c>
      <c r="C81" s="28">
        <v>0.0</v>
      </c>
      <c r="D81" s="28">
        <v>0.0</v>
      </c>
      <c r="E81" s="28">
        <v>0.0</v>
      </c>
      <c r="F81" s="28">
        <v>0.0</v>
      </c>
      <c r="G81" s="28">
        <v>0.0</v>
      </c>
      <c r="H81" s="28">
        <v>0.0</v>
      </c>
      <c r="I81" s="28">
        <v>0.0</v>
      </c>
      <c r="J81" s="28">
        <v>0.0</v>
      </c>
      <c r="K81" s="28">
        <v>0.0</v>
      </c>
      <c r="L81" s="28">
        <v>0.0</v>
      </c>
      <c r="M81" s="28">
        <v>0.0</v>
      </c>
      <c r="N81" s="28">
        <v>0.0</v>
      </c>
    </row>
    <row r="82">
      <c r="A82" s="67" t="s">
        <v>94</v>
      </c>
      <c r="B82" s="63">
        <f t="shared" ref="B82:N82" si="21">sum(B71:B81)</f>
        <v>403820</v>
      </c>
      <c r="C82" s="63">
        <f t="shared" si="21"/>
        <v>436190</v>
      </c>
      <c r="D82" s="63">
        <f t="shared" si="21"/>
        <v>467400</v>
      </c>
      <c r="E82" s="63">
        <f t="shared" si="21"/>
        <v>485490</v>
      </c>
      <c r="F82" s="63">
        <f t="shared" si="21"/>
        <v>528980</v>
      </c>
      <c r="G82" s="63">
        <f t="shared" si="21"/>
        <v>556610</v>
      </c>
      <c r="H82" s="63">
        <f t="shared" si="21"/>
        <v>476000</v>
      </c>
      <c r="I82" s="63">
        <f t="shared" si="21"/>
        <v>483520</v>
      </c>
      <c r="J82" s="63">
        <f t="shared" si="21"/>
        <v>491870</v>
      </c>
      <c r="K82" s="63">
        <f t="shared" si="21"/>
        <v>504710</v>
      </c>
      <c r="L82" s="63">
        <f t="shared" si="21"/>
        <v>532300</v>
      </c>
      <c r="M82" s="63">
        <f t="shared" si="21"/>
        <v>576080</v>
      </c>
      <c r="N82" s="63">
        <f t="shared" si="21"/>
        <v>5942970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</cols>
  <sheetData>
    <row r="1">
      <c r="A1" s="1" t="s">
        <v>91</v>
      </c>
    </row>
    <row r="3">
      <c r="A3" s="69" t="s">
        <v>62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7"/>
    </row>
    <row r="4">
      <c r="A4" s="70" t="s">
        <v>92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</row>
    <row r="5">
      <c r="A5" s="2"/>
      <c r="B5" s="12" t="s">
        <v>3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6" t="s">
        <v>16</v>
      </c>
    </row>
    <row r="6">
      <c r="A6" s="18" t="s">
        <v>95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>
      <c r="A7" s="71" t="s">
        <v>96</v>
      </c>
      <c r="B7" s="19">
        <v>0.0</v>
      </c>
      <c r="C7" s="19">
        <v>0.0</v>
      </c>
      <c r="D7" s="19">
        <v>0.0</v>
      </c>
      <c r="E7" s="19">
        <v>0.0</v>
      </c>
      <c r="F7" s="19">
        <v>0.0</v>
      </c>
      <c r="G7" s="19">
        <v>0.0</v>
      </c>
      <c r="H7" s="19">
        <v>40528.020000000004</v>
      </c>
      <c r="I7" s="19">
        <v>48475.65</v>
      </c>
      <c r="J7" s="19">
        <v>56905.590000000004</v>
      </c>
      <c r="K7" s="19">
        <v>62315.85</v>
      </c>
      <c r="L7" s="19">
        <v>62972.91</v>
      </c>
      <c r="M7" s="19">
        <v>76827.09</v>
      </c>
      <c r="N7" s="19">
        <f>sum(B7:M7)</f>
        <v>348025.11</v>
      </c>
    </row>
    <row r="8">
      <c r="A8" s="71" t="s">
        <v>98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>
      <c r="A9" s="72" t="s">
        <v>67</v>
      </c>
      <c r="B9" s="39">
        <v>0.0</v>
      </c>
      <c r="C9" s="39">
        <v>0.0</v>
      </c>
      <c r="D9" s="39">
        <v>0.0</v>
      </c>
      <c r="E9" s="39">
        <v>0.0</v>
      </c>
      <c r="F9" s="39">
        <v>0.0</v>
      </c>
      <c r="G9" s="39">
        <v>0.0</v>
      </c>
      <c r="H9" s="39">
        <v>0.0</v>
      </c>
      <c r="I9" s="39">
        <v>0.0</v>
      </c>
      <c r="J9" s="39">
        <v>0.0</v>
      </c>
      <c r="K9" s="39">
        <v>0.0</v>
      </c>
      <c r="L9" s="39">
        <v>0.0</v>
      </c>
      <c r="M9" s="39">
        <v>0.0</v>
      </c>
      <c r="N9" s="19">
        <f t="shared" ref="N9:N26" si="1">sum(B9:M9)</f>
        <v>0</v>
      </c>
    </row>
    <row r="10">
      <c r="A10" s="72" t="s">
        <v>31</v>
      </c>
      <c r="B10" s="39">
        <v>150.0</v>
      </c>
      <c r="C10" s="39">
        <v>150.0</v>
      </c>
      <c r="D10" s="39">
        <v>150.0</v>
      </c>
      <c r="E10" s="39">
        <v>150.0</v>
      </c>
      <c r="F10" s="39">
        <v>150.0</v>
      </c>
      <c r="G10" s="39">
        <v>150.0</v>
      </c>
      <c r="H10" s="39">
        <v>150.0</v>
      </c>
      <c r="I10" s="39">
        <v>150.0</v>
      </c>
      <c r="J10" s="39">
        <v>150.0</v>
      </c>
      <c r="K10" s="39">
        <v>150.0</v>
      </c>
      <c r="L10" s="39">
        <v>150.0</v>
      </c>
      <c r="M10" s="39">
        <v>150.0</v>
      </c>
      <c r="N10" s="19">
        <f t="shared" si="1"/>
        <v>1800</v>
      </c>
    </row>
    <row r="11">
      <c r="A11" s="72" t="s">
        <v>99</v>
      </c>
      <c r="B11" s="39">
        <v>50000.0</v>
      </c>
      <c r="C11" s="39">
        <v>50000.0</v>
      </c>
      <c r="D11" s="39">
        <v>50000.0</v>
      </c>
      <c r="E11" s="39">
        <v>50000.0</v>
      </c>
      <c r="F11" s="39">
        <v>50000.0</v>
      </c>
      <c r="G11" s="39">
        <v>50000.0</v>
      </c>
      <c r="H11" s="39">
        <v>50000.0</v>
      </c>
      <c r="I11" s="39">
        <v>50000.0</v>
      </c>
      <c r="J11" s="39">
        <v>50000.0</v>
      </c>
      <c r="K11" s="39">
        <v>50000.0</v>
      </c>
      <c r="L11" s="39">
        <v>50000.0</v>
      </c>
      <c r="M11" s="39">
        <v>50000.0</v>
      </c>
      <c r="N11" s="19">
        <f t="shared" si="1"/>
        <v>600000</v>
      </c>
    </row>
    <row r="12">
      <c r="A12" s="28" t="s">
        <v>32</v>
      </c>
      <c r="B12" s="39">
        <v>2000.0</v>
      </c>
      <c r="C12" s="39">
        <v>2200.0</v>
      </c>
      <c r="D12" s="39">
        <v>2400.0</v>
      </c>
      <c r="E12" s="39">
        <v>2600.0</v>
      </c>
      <c r="F12" s="39">
        <v>2800.0</v>
      </c>
      <c r="G12" s="39">
        <v>3000.0</v>
      </c>
      <c r="H12" s="39">
        <v>3200.0</v>
      </c>
      <c r="I12" s="39">
        <v>3400.0</v>
      </c>
      <c r="J12" s="39">
        <v>3600.0</v>
      </c>
      <c r="K12" s="39">
        <v>3800.0</v>
      </c>
      <c r="L12" s="39">
        <v>4000.0</v>
      </c>
      <c r="M12" s="39">
        <v>4200.0</v>
      </c>
      <c r="N12" s="19">
        <f t="shared" si="1"/>
        <v>37200</v>
      </c>
    </row>
    <row r="13">
      <c r="A13" s="28" t="s">
        <v>30</v>
      </c>
      <c r="B13" s="39">
        <v>5000.0</v>
      </c>
      <c r="C13" s="39">
        <v>5000.0</v>
      </c>
      <c r="D13" s="39">
        <v>5000.0</v>
      </c>
      <c r="E13" s="39">
        <v>5000.0</v>
      </c>
      <c r="F13" s="39">
        <v>5000.0</v>
      </c>
      <c r="G13" s="39">
        <v>5000.0</v>
      </c>
      <c r="H13" s="39">
        <v>5000.0</v>
      </c>
      <c r="I13" s="39">
        <v>5000.0</v>
      </c>
      <c r="J13" s="39">
        <v>5000.0</v>
      </c>
      <c r="K13" s="39">
        <v>5000.0</v>
      </c>
      <c r="L13" s="39">
        <v>5000.0</v>
      </c>
      <c r="M13" s="39">
        <v>5000.0</v>
      </c>
      <c r="N13" s="19">
        <f t="shared" si="1"/>
        <v>60000</v>
      </c>
    </row>
    <row r="14">
      <c r="A14" s="28" t="s">
        <v>35</v>
      </c>
      <c r="B14" s="19">
        <v>0.0</v>
      </c>
      <c r="C14" s="19">
        <v>0.0</v>
      </c>
      <c r="D14" s="19">
        <v>0.0</v>
      </c>
      <c r="E14" s="19">
        <v>0.0</v>
      </c>
      <c r="F14" s="19">
        <v>0.0</v>
      </c>
      <c r="G14" s="19">
        <v>0.0</v>
      </c>
      <c r="H14" s="19">
        <v>6079.203</v>
      </c>
      <c r="I14" s="19">
        <v>7271.3475</v>
      </c>
      <c r="J14" s="19">
        <v>8535.8385</v>
      </c>
      <c r="K14" s="19">
        <v>9347.377499999999</v>
      </c>
      <c r="L14" s="19">
        <v>9445.9365</v>
      </c>
      <c r="M14" s="19">
        <v>11524.063499999998</v>
      </c>
      <c r="N14" s="19">
        <f t="shared" si="1"/>
        <v>52203.7665</v>
      </c>
    </row>
    <row r="15">
      <c r="A15" s="72" t="s">
        <v>29</v>
      </c>
      <c r="B15" s="66">
        <v>500.0</v>
      </c>
      <c r="C15" s="66">
        <v>500.0</v>
      </c>
      <c r="D15" s="66">
        <v>500.0</v>
      </c>
      <c r="E15" s="66">
        <v>500.0</v>
      </c>
      <c r="F15" s="66">
        <v>500.0</v>
      </c>
      <c r="G15" s="66">
        <v>500.0</v>
      </c>
      <c r="H15" s="66">
        <v>500.0</v>
      </c>
      <c r="I15" s="66">
        <v>500.0</v>
      </c>
      <c r="J15" s="66">
        <v>500.0</v>
      </c>
      <c r="K15" s="66">
        <v>500.0</v>
      </c>
      <c r="L15" s="66">
        <v>500.0</v>
      </c>
      <c r="M15" s="66">
        <v>500.0</v>
      </c>
      <c r="N15" s="19">
        <f t="shared" si="1"/>
        <v>6000</v>
      </c>
    </row>
    <row r="16">
      <c r="A16" s="66" t="s">
        <v>60</v>
      </c>
      <c r="B16" s="66">
        <v>3500.0</v>
      </c>
      <c r="C16" s="66">
        <v>3500.0</v>
      </c>
      <c r="D16" s="66">
        <v>3500.0</v>
      </c>
      <c r="E16" s="66">
        <v>3500.0</v>
      </c>
      <c r="F16" s="66">
        <v>3500.0</v>
      </c>
      <c r="G16" s="66">
        <v>3500.0</v>
      </c>
      <c r="H16" s="66">
        <v>3500.0</v>
      </c>
      <c r="I16" s="66">
        <v>3500.0</v>
      </c>
      <c r="J16" s="66">
        <v>3500.0</v>
      </c>
      <c r="K16" s="66">
        <v>3500.0</v>
      </c>
      <c r="L16" s="66">
        <v>3500.0</v>
      </c>
      <c r="M16" s="66">
        <v>3500.0</v>
      </c>
      <c r="N16" s="19">
        <f t="shared" si="1"/>
        <v>42000</v>
      </c>
    </row>
    <row r="17">
      <c r="A17" s="72" t="s">
        <v>100</v>
      </c>
      <c r="B17" s="66">
        <v>0.0</v>
      </c>
      <c r="C17" s="66">
        <v>0.0</v>
      </c>
      <c r="D17" s="66">
        <v>0.0</v>
      </c>
      <c r="E17" s="66">
        <v>0.0</v>
      </c>
      <c r="F17" s="66">
        <v>0.0</v>
      </c>
      <c r="G17" s="66">
        <v>0.0</v>
      </c>
      <c r="H17" s="66">
        <v>0.0</v>
      </c>
      <c r="I17" s="66">
        <v>0.0</v>
      </c>
      <c r="J17" s="66">
        <v>0.0</v>
      </c>
      <c r="K17" s="66">
        <v>0.0</v>
      </c>
      <c r="L17" s="66">
        <v>0.0</v>
      </c>
      <c r="M17" s="63">
        <v>410.135565</v>
      </c>
      <c r="N17" s="63">
        <f t="shared" si="1"/>
        <v>410.135565</v>
      </c>
    </row>
    <row r="18">
      <c r="A18" s="71" t="s">
        <v>101</v>
      </c>
      <c r="B18" s="19">
        <f t="shared" ref="B18:M18" si="2">B7-(sum(B9:B17))</f>
        <v>-61150</v>
      </c>
      <c r="C18" s="19">
        <f t="shared" si="2"/>
        <v>-61350</v>
      </c>
      <c r="D18" s="19">
        <f t="shared" si="2"/>
        <v>-61550</v>
      </c>
      <c r="E18" s="19">
        <f t="shared" si="2"/>
        <v>-61750</v>
      </c>
      <c r="F18" s="19">
        <f t="shared" si="2"/>
        <v>-61950</v>
      </c>
      <c r="G18" s="19">
        <f t="shared" si="2"/>
        <v>-62150</v>
      </c>
      <c r="H18" s="19">
        <f t="shared" si="2"/>
        <v>-27901.183</v>
      </c>
      <c r="I18" s="19">
        <f t="shared" si="2"/>
        <v>-21345.6975</v>
      </c>
      <c r="J18" s="19">
        <f t="shared" si="2"/>
        <v>-14380.2485</v>
      </c>
      <c r="K18" s="19">
        <f t="shared" si="2"/>
        <v>-9981.5275</v>
      </c>
      <c r="L18" s="19">
        <f t="shared" si="2"/>
        <v>-9623.0265</v>
      </c>
      <c r="M18" s="19">
        <f t="shared" si="2"/>
        <v>1542.890935</v>
      </c>
      <c r="N18" s="19">
        <f t="shared" si="1"/>
        <v>-451588.7921</v>
      </c>
    </row>
    <row r="19">
      <c r="A19" s="18" t="s">
        <v>102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>
        <f t="shared" si="1"/>
        <v>0</v>
      </c>
    </row>
    <row r="20">
      <c r="A20" s="71" t="s">
        <v>103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>
        <f t="shared" si="1"/>
        <v>0</v>
      </c>
    </row>
    <row r="21">
      <c r="A21" s="73" t="s">
        <v>104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>
        <f t="shared" si="1"/>
        <v>0</v>
      </c>
    </row>
    <row r="22">
      <c r="A22" s="72" t="s">
        <v>105</v>
      </c>
      <c r="B22" s="28">
        <v>0.0</v>
      </c>
      <c r="C22" s="28">
        <v>0.0</v>
      </c>
      <c r="D22" s="28">
        <v>0.0</v>
      </c>
      <c r="E22" s="28">
        <v>0.0</v>
      </c>
      <c r="F22" s="28">
        <v>0.0</v>
      </c>
      <c r="G22" s="28">
        <v>0.0</v>
      </c>
      <c r="H22" s="28">
        <v>0.0</v>
      </c>
      <c r="I22" s="28">
        <v>0.0</v>
      </c>
      <c r="J22" s="28">
        <v>0.0</v>
      </c>
      <c r="K22" s="28">
        <v>0.0</v>
      </c>
      <c r="L22" s="28">
        <v>0.0</v>
      </c>
      <c r="M22" s="28">
        <v>0.0</v>
      </c>
      <c r="N22" s="63">
        <f t="shared" si="1"/>
        <v>0</v>
      </c>
    </row>
    <row r="23">
      <c r="A23" s="71" t="s">
        <v>98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>
        <f t="shared" si="1"/>
        <v>0</v>
      </c>
    </row>
    <row r="24">
      <c r="A24" s="72" t="s">
        <v>106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>
        <f t="shared" si="1"/>
        <v>0</v>
      </c>
    </row>
    <row r="25">
      <c r="A25" s="72" t="s">
        <v>107</v>
      </c>
      <c r="B25" s="28">
        <v>0.0</v>
      </c>
      <c r="C25" s="28">
        <v>0.0</v>
      </c>
      <c r="D25" s="28">
        <v>0.0</v>
      </c>
      <c r="E25" s="28">
        <v>0.0</v>
      </c>
      <c r="F25" s="28">
        <v>0.0</v>
      </c>
      <c r="G25" s="28">
        <v>0.0</v>
      </c>
      <c r="H25" s="28">
        <v>0.0</v>
      </c>
      <c r="I25" s="28">
        <v>0.0</v>
      </c>
      <c r="J25" s="28">
        <v>0.0</v>
      </c>
      <c r="K25" s="28">
        <v>0.0</v>
      </c>
      <c r="L25" s="28">
        <v>0.0</v>
      </c>
      <c r="M25" s="28">
        <v>0.0</v>
      </c>
      <c r="N25" s="63">
        <f t="shared" si="1"/>
        <v>0</v>
      </c>
    </row>
    <row r="26">
      <c r="A26" s="72" t="s">
        <v>108</v>
      </c>
      <c r="B26" s="28">
        <v>0.0</v>
      </c>
      <c r="C26" s="28">
        <v>0.0</v>
      </c>
      <c r="D26" s="28">
        <v>0.0</v>
      </c>
      <c r="E26" s="28">
        <v>0.0</v>
      </c>
      <c r="F26" s="28">
        <v>0.0</v>
      </c>
      <c r="G26" s="28">
        <v>0.0</v>
      </c>
      <c r="H26" s="28">
        <v>0.0</v>
      </c>
      <c r="I26" s="28">
        <v>0.0</v>
      </c>
      <c r="J26" s="28">
        <v>0.0</v>
      </c>
      <c r="K26" s="28">
        <v>0.0</v>
      </c>
      <c r="L26" s="28">
        <v>0.0</v>
      </c>
      <c r="M26" s="28">
        <v>0.0</v>
      </c>
      <c r="N26" s="63">
        <f t="shared" si="1"/>
        <v>0</v>
      </c>
    </row>
    <row r="27">
      <c r="A27" s="71" t="s">
        <v>109</v>
      </c>
      <c r="B27" s="63">
        <f t="shared" ref="B27:N27" si="3">(sum(B21:B22))-(sum(B24:B26))</f>
        <v>0</v>
      </c>
      <c r="C27" s="63">
        <f t="shared" si="3"/>
        <v>0</v>
      </c>
      <c r="D27" s="63">
        <f t="shared" si="3"/>
        <v>0</v>
      </c>
      <c r="E27" s="63">
        <f t="shared" si="3"/>
        <v>0</v>
      </c>
      <c r="F27" s="63">
        <f t="shared" si="3"/>
        <v>0</v>
      </c>
      <c r="G27" s="63">
        <f t="shared" si="3"/>
        <v>0</v>
      </c>
      <c r="H27" s="63">
        <f t="shared" si="3"/>
        <v>0</v>
      </c>
      <c r="I27" s="63">
        <f t="shared" si="3"/>
        <v>0</v>
      </c>
      <c r="J27" s="63">
        <f t="shared" si="3"/>
        <v>0</v>
      </c>
      <c r="K27" s="63">
        <f t="shared" si="3"/>
        <v>0</v>
      </c>
      <c r="L27" s="63">
        <f t="shared" si="3"/>
        <v>0</v>
      </c>
      <c r="M27" s="63">
        <f t="shared" si="3"/>
        <v>0</v>
      </c>
      <c r="N27" s="63">
        <f t="shared" si="3"/>
        <v>0</v>
      </c>
    </row>
    <row r="28">
      <c r="A28" s="74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>
      <c r="A29" s="75" t="s">
        <v>111</v>
      </c>
      <c r="B29" s="19">
        <f t="shared" ref="B29:M29" si="4">B18+B27</f>
        <v>-61150</v>
      </c>
      <c r="C29" s="19">
        <f t="shared" si="4"/>
        <v>-61350</v>
      </c>
      <c r="D29" s="19">
        <f t="shared" si="4"/>
        <v>-61550</v>
      </c>
      <c r="E29" s="19">
        <f t="shared" si="4"/>
        <v>-61750</v>
      </c>
      <c r="F29" s="19">
        <f t="shared" si="4"/>
        <v>-61950</v>
      </c>
      <c r="G29" s="19">
        <f t="shared" si="4"/>
        <v>-62150</v>
      </c>
      <c r="H29" s="19">
        <f t="shared" si="4"/>
        <v>-27901.183</v>
      </c>
      <c r="I29" s="19">
        <f t="shared" si="4"/>
        <v>-21345.6975</v>
      </c>
      <c r="J29" s="19">
        <f t="shared" si="4"/>
        <v>-14380.2485</v>
      </c>
      <c r="K29" s="19">
        <f t="shared" si="4"/>
        <v>-9981.5275</v>
      </c>
      <c r="L29" s="19">
        <f t="shared" si="4"/>
        <v>-9623.0265</v>
      </c>
      <c r="M29" s="19">
        <f t="shared" si="4"/>
        <v>1542.890935</v>
      </c>
      <c r="N29" s="19">
        <f>sum(B29:M29)</f>
        <v>-451588.7921</v>
      </c>
    </row>
    <row r="30">
      <c r="A30" s="61"/>
    </row>
    <row r="31">
      <c r="A31" s="76"/>
    </row>
    <row r="32">
      <c r="A32" s="69" t="s">
        <v>97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7"/>
    </row>
    <row r="33">
      <c r="A33" s="70" t="s">
        <v>112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7"/>
    </row>
    <row r="34">
      <c r="A34" s="2"/>
      <c r="B34" s="12" t="s">
        <v>3</v>
      </c>
      <c r="C34" s="12" t="s">
        <v>5</v>
      </c>
      <c r="D34" s="12" t="s">
        <v>6</v>
      </c>
      <c r="E34" s="12" t="s">
        <v>7</v>
      </c>
      <c r="F34" s="12" t="s">
        <v>8</v>
      </c>
      <c r="G34" s="12" t="s">
        <v>9</v>
      </c>
      <c r="H34" s="12" t="s">
        <v>10</v>
      </c>
      <c r="I34" s="12" t="s">
        <v>11</v>
      </c>
      <c r="J34" s="12" t="s">
        <v>12</v>
      </c>
      <c r="K34" s="12" t="s">
        <v>13</v>
      </c>
      <c r="L34" s="12" t="s">
        <v>14</v>
      </c>
      <c r="M34" s="12" t="s">
        <v>15</v>
      </c>
      <c r="N34" s="16" t="s">
        <v>16</v>
      </c>
    </row>
    <row r="35">
      <c r="A35" s="18" t="s">
        <v>95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>
      <c r="A36" s="71" t="s">
        <v>96</v>
      </c>
      <c r="B36" s="19">
        <v>111040.0</v>
      </c>
      <c r="C36" s="19">
        <v>128260.0</v>
      </c>
      <c r="D36" s="19">
        <v>132740.0</v>
      </c>
      <c r="E36" s="19">
        <v>158300.0</v>
      </c>
      <c r="F36" s="19">
        <v>189690.0</v>
      </c>
      <c r="G36" s="19">
        <v>210190.0</v>
      </c>
      <c r="H36" s="19">
        <v>239080.0</v>
      </c>
      <c r="I36" s="19">
        <v>260550.0</v>
      </c>
      <c r="J36" s="19">
        <v>270500.0</v>
      </c>
      <c r="K36" s="19">
        <v>310140.0</v>
      </c>
      <c r="L36" s="19">
        <v>337910.0</v>
      </c>
      <c r="M36" s="19">
        <v>381920.0</v>
      </c>
      <c r="N36" s="19">
        <f>sum(B36:M36)</f>
        <v>2730320</v>
      </c>
    </row>
    <row r="37">
      <c r="A37" s="71" t="s">
        <v>98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>
      <c r="A38" s="72" t="s">
        <v>67</v>
      </c>
      <c r="B38" s="39">
        <v>0.0</v>
      </c>
      <c r="C38" s="39">
        <v>0.0</v>
      </c>
      <c r="D38" s="39">
        <v>0.0</v>
      </c>
      <c r="E38" s="39">
        <v>0.0</v>
      </c>
      <c r="F38" s="39">
        <v>0.0</v>
      </c>
      <c r="G38" s="39">
        <v>0.0</v>
      </c>
      <c r="H38" s="39">
        <v>0.0</v>
      </c>
      <c r="I38" s="39">
        <v>0.0</v>
      </c>
      <c r="J38" s="39">
        <v>0.0</v>
      </c>
      <c r="K38" s="39">
        <v>0.0</v>
      </c>
      <c r="L38" s="39">
        <v>0.0</v>
      </c>
      <c r="M38" s="39">
        <v>0.0</v>
      </c>
      <c r="N38" s="19">
        <f t="shared" ref="N38:N55" si="5">sum(B38:M38)</f>
        <v>0</v>
      </c>
    </row>
    <row r="39">
      <c r="A39" s="72" t="s">
        <v>31</v>
      </c>
      <c r="B39" s="39">
        <v>160.0</v>
      </c>
      <c r="C39" s="39">
        <v>160.0</v>
      </c>
      <c r="D39" s="39">
        <v>160.0</v>
      </c>
      <c r="E39" s="39">
        <v>160.0</v>
      </c>
      <c r="F39" s="39">
        <v>160.0</v>
      </c>
      <c r="G39" s="39">
        <v>160.0</v>
      </c>
      <c r="H39" s="39">
        <v>160.0</v>
      </c>
      <c r="I39" s="39">
        <v>160.0</v>
      </c>
      <c r="J39" s="39">
        <v>160.0</v>
      </c>
      <c r="K39" s="39">
        <v>160.0</v>
      </c>
      <c r="L39" s="39">
        <v>160.0</v>
      </c>
      <c r="M39" s="39">
        <v>160.0</v>
      </c>
      <c r="N39" s="19">
        <f t="shared" si="5"/>
        <v>1920</v>
      </c>
    </row>
    <row r="40">
      <c r="A40" s="72" t="s">
        <v>99</v>
      </c>
      <c r="B40" s="39">
        <v>75000.0</v>
      </c>
      <c r="C40" s="39">
        <v>75000.0</v>
      </c>
      <c r="D40" s="39">
        <v>75000.0</v>
      </c>
      <c r="E40" s="39">
        <v>75000.0</v>
      </c>
      <c r="F40" s="39">
        <v>75000.0</v>
      </c>
      <c r="G40" s="39">
        <v>75000.0</v>
      </c>
      <c r="H40" s="39">
        <v>75000.0</v>
      </c>
      <c r="I40" s="39">
        <v>75000.0</v>
      </c>
      <c r="J40" s="39">
        <v>75000.0</v>
      </c>
      <c r="K40" s="39">
        <v>75000.0</v>
      </c>
      <c r="L40" s="39">
        <v>75000.0</v>
      </c>
      <c r="M40" s="39">
        <v>75000.0</v>
      </c>
      <c r="N40" s="19">
        <f t="shared" si="5"/>
        <v>900000</v>
      </c>
    </row>
    <row r="41">
      <c r="A41" s="28" t="s">
        <v>32</v>
      </c>
      <c r="B41" s="39">
        <v>2000.0</v>
      </c>
      <c r="C41" s="39">
        <v>2200.0</v>
      </c>
      <c r="D41" s="39">
        <v>2400.0</v>
      </c>
      <c r="E41" s="39">
        <v>2600.0</v>
      </c>
      <c r="F41" s="39">
        <v>2800.0</v>
      </c>
      <c r="G41" s="39">
        <v>3000.0</v>
      </c>
      <c r="H41" s="39">
        <v>3200.0</v>
      </c>
      <c r="I41" s="39">
        <v>3400.0</v>
      </c>
      <c r="J41" s="39">
        <v>3600.0</v>
      </c>
      <c r="K41" s="39">
        <v>3800.0</v>
      </c>
      <c r="L41" s="39">
        <v>4000.0</v>
      </c>
      <c r="M41" s="39">
        <v>4200.0</v>
      </c>
      <c r="N41" s="19">
        <f t="shared" si="5"/>
        <v>37200</v>
      </c>
    </row>
    <row r="42">
      <c r="A42" s="28" t="s">
        <v>30</v>
      </c>
      <c r="B42" s="39">
        <v>6500.0</v>
      </c>
      <c r="C42" s="39">
        <v>6500.0</v>
      </c>
      <c r="D42" s="39">
        <v>6500.0</v>
      </c>
      <c r="E42" s="39">
        <v>6500.0</v>
      </c>
      <c r="F42" s="39">
        <v>6500.0</v>
      </c>
      <c r="G42" s="39">
        <v>6500.0</v>
      </c>
      <c r="H42" s="39">
        <v>6500.0</v>
      </c>
      <c r="I42" s="39">
        <v>6500.0</v>
      </c>
      <c r="J42" s="39">
        <v>6500.0</v>
      </c>
      <c r="K42" s="39">
        <v>6500.0</v>
      </c>
      <c r="L42" s="39">
        <v>6500.0</v>
      </c>
      <c r="M42" s="39">
        <v>6500.0</v>
      </c>
      <c r="N42" s="19">
        <f t="shared" si="5"/>
        <v>78000</v>
      </c>
    </row>
    <row r="43">
      <c r="A43" s="28" t="s">
        <v>35</v>
      </c>
      <c r="B43" s="19">
        <v>16656.0</v>
      </c>
      <c r="C43" s="19">
        <v>19239.0</v>
      </c>
      <c r="D43" s="19">
        <v>19911.0</v>
      </c>
      <c r="E43" s="19">
        <v>23745.0</v>
      </c>
      <c r="F43" s="19">
        <v>28453.5</v>
      </c>
      <c r="G43" s="19">
        <v>31528.5</v>
      </c>
      <c r="H43" s="19">
        <v>35862.0</v>
      </c>
      <c r="I43" s="19">
        <v>39082.5</v>
      </c>
      <c r="J43" s="19">
        <v>40575.0</v>
      </c>
      <c r="K43" s="19">
        <v>46521.0</v>
      </c>
      <c r="L43" s="19">
        <v>50686.5</v>
      </c>
      <c r="M43" s="19">
        <v>57288.0</v>
      </c>
      <c r="N43" s="19">
        <f t="shared" si="5"/>
        <v>409548</v>
      </c>
    </row>
    <row r="44">
      <c r="A44" s="72" t="s">
        <v>29</v>
      </c>
      <c r="B44" s="66">
        <v>750.0</v>
      </c>
      <c r="C44" s="66">
        <v>750.0</v>
      </c>
      <c r="D44" s="66">
        <v>750.0</v>
      </c>
      <c r="E44" s="66">
        <v>750.0</v>
      </c>
      <c r="F44" s="66">
        <v>750.0</v>
      </c>
      <c r="G44" s="66">
        <v>750.0</v>
      </c>
      <c r="H44" s="66">
        <v>750.0</v>
      </c>
      <c r="I44" s="66">
        <v>750.0</v>
      </c>
      <c r="J44" s="66">
        <v>750.0</v>
      </c>
      <c r="K44" s="66">
        <v>750.0</v>
      </c>
      <c r="L44" s="66">
        <v>750.0</v>
      </c>
      <c r="M44" s="66">
        <v>750.0</v>
      </c>
      <c r="N44" s="19">
        <f t="shared" si="5"/>
        <v>9000</v>
      </c>
    </row>
    <row r="45">
      <c r="A45" s="66" t="s">
        <v>60</v>
      </c>
      <c r="B45" s="66">
        <v>3750.0</v>
      </c>
      <c r="C45" s="66">
        <v>3750.0</v>
      </c>
      <c r="D45" s="66">
        <v>3750.0</v>
      </c>
      <c r="E45" s="66">
        <v>3750.0</v>
      </c>
      <c r="F45" s="66">
        <v>3750.0</v>
      </c>
      <c r="G45" s="66">
        <v>3750.0</v>
      </c>
      <c r="H45" s="66">
        <v>3750.0</v>
      </c>
      <c r="I45" s="66">
        <v>3750.0</v>
      </c>
      <c r="J45" s="66">
        <v>3750.0</v>
      </c>
      <c r="K45" s="66">
        <v>3750.0</v>
      </c>
      <c r="L45" s="66">
        <v>3750.0</v>
      </c>
      <c r="M45" s="66">
        <v>3750.0</v>
      </c>
      <c r="N45" s="19">
        <f t="shared" si="5"/>
        <v>45000</v>
      </c>
    </row>
    <row r="46">
      <c r="A46" s="72" t="s">
        <v>100</v>
      </c>
      <c r="B46" s="63">
        <v>1307.04</v>
      </c>
      <c r="C46" s="63">
        <v>4338.8099999999995</v>
      </c>
      <c r="D46" s="63">
        <v>5096.49</v>
      </c>
      <c r="E46" s="63">
        <v>9616.949999999999</v>
      </c>
      <c r="F46" s="63">
        <v>15178.064999999999</v>
      </c>
      <c r="G46" s="63">
        <v>18795.315</v>
      </c>
      <c r="H46" s="63">
        <v>23910.18</v>
      </c>
      <c r="I46" s="63">
        <v>27700.575</v>
      </c>
      <c r="J46" s="63">
        <v>29434.649999999998</v>
      </c>
      <c r="K46" s="63">
        <v>36468.39</v>
      </c>
      <c r="L46" s="63">
        <v>41383.335</v>
      </c>
      <c r="M46" s="63">
        <v>49197.119999999995</v>
      </c>
      <c r="N46" s="63">
        <f t="shared" si="5"/>
        <v>262426.92</v>
      </c>
    </row>
    <row r="47">
      <c r="A47" s="71" t="s">
        <v>101</v>
      </c>
      <c r="B47" s="19">
        <f t="shared" ref="B47:M47" si="6">B36-(sum(B38:B46))</f>
        <v>4916.96</v>
      </c>
      <c r="C47" s="19">
        <f t="shared" si="6"/>
        <v>16322.19</v>
      </c>
      <c r="D47" s="19">
        <f t="shared" si="6"/>
        <v>19172.51</v>
      </c>
      <c r="E47" s="19">
        <f t="shared" si="6"/>
        <v>36178.05</v>
      </c>
      <c r="F47" s="19">
        <f t="shared" si="6"/>
        <v>57098.435</v>
      </c>
      <c r="G47" s="19">
        <f t="shared" si="6"/>
        <v>70706.185</v>
      </c>
      <c r="H47" s="19">
        <f t="shared" si="6"/>
        <v>89947.82</v>
      </c>
      <c r="I47" s="19">
        <f t="shared" si="6"/>
        <v>104206.925</v>
      </c>
      <c r="J47" s="19">
        <f t="shared" si="6"/>
        <v>110730.35</v>
      </c>
      <c r="K47" s="19">
        <f t="shared" si="6"/>
        <v>137190.61</v>
      </c>
      <c r="L47" s="19">
        <f t="shared" si="6"/>
        <v>155680.165</v>
      </c>
      <c r="M47" s="19">
        <f t="shared" si="6"/>
        <v>185074.88</v>
      </c>
      <c r="N47" s="19">
        <f t="shared" si="5"/>
        <v>987225.08</v>
      </c>
    </row>
    <row r="48">
      <c r="A48" s="18" t="s">
        <v>102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>
        <f t="shared" si="5"/>
        <v>0</v>
      </c>
    </row>
    <row r="49">
      <c r="A49" s="71" t="s">
        <v>103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>
        <f t="shared" si="5"/>
        <v>0</v>
      </c>
    </row>
    <row r="50">
      <c r="A50" s="73" t="s">
        <v>104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>
        <f t="shared" si="5"/>
        <v>0</v>
      </c>
    </row>
    <row r="51">
      <c r="A51" s="72" t="s">
        <v>105</v>
      </c>
      <c r="B51" s="28">
        <v>0.0</v>
      </c>
      <c r="C51" s="28">
        <v>0.0</v>
      </c>
      <c r="D51" s="28">
        <v>0.0</v>
      </c>
      <c r="E51" s="28">
        <v>0.0</v>
      </c>
      <c r="F51" s="28">
        <v>0.0</v>
      </c>
      <c r="G51" s="28">
        <v>0.0</v>
      </c>
      <c r="H51" s="28">
        <v>0.0</v>
      </c>
      <c r="I51" s="28">
        <v>0.0</v>
      </c>
      <c r="J51" s="28">
        <v>0.0</v>
      </c>
      <c r="K51" s="28">
        <v>0.0</v>
      </c>
      <c r="L51" s="28">
        <v>0.0</v>
      </c>
      <c r="M51" s="28">
        <v>0.0</v>
      </c>
      <c r="N51" s="63">
        <f t="shared" si="5"/>
        <v>0</v>
      </c>
    </row>
    <row r="52">
      <c r="A52" s="71" t="s">
        <v>98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>
        <f t="shared" si="5"/>
        <v>0</v>
      </c>
    </row>
    <row r="53">
      <c r="A53" s="72" t="s">
        <v>106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>
        <f t="shared" si="5"/>
        <v>0</v>
      </c>
    </row>
    <row r="54">
      <c r="A54" s="72" t="s">
        <v>107</v>
      </c>
      <c r="B54" s="28">
        <v>0.0</v>
      </c>
      <c r="C54" s="28">
        <v>0.0</v>
      </c>
      <c r="D54" s="28">
        <v>0.0</v>
      </c>
      <c r="E54" s="28">
        <v>0.0</v>
      </c>
      <c r="F54" s="28">
        <v>0.0</v>
      </c>
      <c r="G54" s="28">
        <v>0.0</v>
      </c>
      <c r="H54" s="28">
        <v>0.0</v>
      </c>
      <c r="I54" s="28">
        <v>0.0</v>
      </c>
      <c r="J54" s="28">
        <v>0.0</v>
      </c>
      <c r="K54" s="28">
        <v>0.0</v>
      </c>
      <c r="L54" s="28">
        <v>0.0</v>
      </c>
      <c r="M54" s="28">
        <v>0.0</v>
      </c>
      <c r="N54" s="63">
        <f t="shared" si="5"/>
        <v>0</v>
      </c>
    </row>
    <row r="55">
      <c r="A55" s="72" t="s">
        <v>108</v>
      </c>
      <c r="B55" s="28">
        <v>0.0</v>
      </c>
      <c r="C55" s="28">
        <v>0.0</v>
      </c>
      <c r="D55" s="28">
        <v>0.0</v>
      </c>
      <c r="E55" s="28">
        <v>0.0</v>
      </c>
      <c r="F55" s="28">
        <v>0.0</v>
      </c>
      <c r="G55" s="28">
        <v>0.0</v>
      </c>
      <c r="H55" s="28">
        <v>0.0</v>
      </c>
      <c r="I55" s="28">
        <v>0.0</v>
      </c>
      <c r="J55" s="28">
        <v>0.0</v>
      </c>
      <c r="K55" s="28">
        <v>0.0</v>
      </c>
      <c r="L55" s="28">
        <v>0.0</v>
      </c>
      <c r="M55" s="28">
        <v>0.0</v>
      </c>
      <c r="N55" s="63">
        <f t="shared" si="5"/>
        <v>0</v>
      </c>
    </row>
    <row r="56">
      <c r="A56" s="71" t="s">
        <v>109</v>
      </c>
      <c r="B56" s="63">
        <f t="shared" ref="B56:N56" si="7">(sum(B50:B51))-(sum(B53:B55))</f>
        <v>0</v>
      </c>
      <c r="C56" s="63">
        <f t="shared" si="7"/>
        <v>0</v>
      </c>
      <c r="D56" s="63">
        <f t="shared" si="7"/>
        <v>0</v>
      </c>
      <c r="E56" s="63">
        <f t="shared" si="7"/>
        <v>0</v>
      </c>
      <c r="F56" s="63">
        <f t="shared" si="7"/>
        <v>0</v>
      </c>
      <c r="G56" s="63">
        <f t="shared" si="7"/>
        <v>0</v>
      </c>
      <c r="H56" s="63">
        <f t="shared" si="7"/>
        <v>0</v>
      </c>
      <c r="I56" s="63">
        <f t="shared" si="7"/>
        <v>0</v>
      </c>
      <c r="J56" s="63">
        <f t="shared" si="7"/>
        <v>0</v>
      </c>
      <c r="K56" s="63">
        <f t="shared" si="7"/>
        <v>0</v>
      </c>
      <c r="L56" s="63">
        <f t="shared" si="7"/>
        <v>0</v>
      </c>
      <c r="M56" s="63">
        <f t="shared" si="7"/>
        <v>0</v>
      </c>
      <c r="N56" s="63">
        <f t="shared" si="7"/>
        <v>0</v>
      </c>
    </row>
    <row r="57">
      <c r="A57" s="7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</row>
    <row r="58">
      <c r="A58" s="75" t="s">
        <v>111</v>
      </c>
      <c r="B58" s="19">
        <f t="shared" ref="B58:M58" si="8">B47+B56</f>
        <v>4916.96</v>
      </c>
      <c r="C58" s="19">
        <f t="shared" si="8"/>
        <v>16322.19</v>
      </c>
      <c r="D58" s="19">
        <f t="shared" si="8"/>
        <v>19172.51</v>
      </c>
      <c r="E58" s="19">
        <f t="shared" si="8"/>
        <v>36178.05</v>
      </c>
      <c r="F58" s="19">
        <f t="shared" si="8"/>
        <v>57098.435</v>
      </c>
      <c r="G58" s="19">
        <f t="shared" si="8"/>
        <v>70706.185</v>
      </c>
      <c r="H58" s="19">
        <f t="shared" si="8"/>
        <v>89947.82</v>
      </c>
      <c r="I58" s="19">
        <f t="shared" si="8"/>
        <v>104206.925</v>
      </c>
      <c r="J58" s="19">
        <f t="shared" si="8"/>
        <v>110730.35</v>
      </c>
      <c r="K58" s="19">
        <f t="shared" si="8"/>
        <v>137190.61</v>
      </c>
      <c r="L58" s="19">
        <f t="shared" si="8"/>
        <v>155680.165</v>
      </c>
      <c r="M58" s="19">
        <f t="shared" si="8"/>
        <v>185074.88</v>
      </c>
      <c r="N58" s="19">
        <f>sum(B58:M58)</f>
        <v>987225.08</v>
      </c>
    </row>
    <row r="59">
      <c r="A59" s="77"/>
    </row>
    <row r="60">
      <c r="A60" s="77"/>
    </row>
    <row r="61">
      <c r="A61" s="77"/>
      <c r="B61" s="78"/>
      <c r="C61" s="78"/>
      <c r="D61" s="78"/>
      <c r="E61" s="78"/>
      <c r="F61" s="78"/>
      <c r="G61" s="78"/>
    </row>
    <row r="62">
      <c r="A62" s="69" t="s">
        <v>110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7"/>
    </row>
    <row r="63">
      <c r="A63" s="70" t="s">
        <v>113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7"/>
    </row>
    <row r="64">
      <c r="A64" s="2"/>
      <c r="B64" s="12" t="s">
        <v>3</v>
      </c>
      <c r="C64" s="12" t="s">
        <v>5</v>
      </c>
      <c r="D64" s="12" t="s">
        <v>6</v>
      </c>
      <c r="E64" s="12" t="s">
        <v>7</v>
      </c>
      <c r="F64" s="12" t="s">
        <v>8</v>
      </c>
      <c r="G64" s="12" t="s">
        <v>9</v>
      </c>
      <c r="H64" s="12" t="s">
        <v>10</v>
      </c>
      <c r="I64" s="12" t="s">
        <v>11</v>
      </c>
      <c r="J64" s="12" t="s">
        <v>12</v>
      </c>
      <c r="K64" s="12" t="s">
        <v>13</v>
      </c>
      <c r="L64" s="12" t="s">
        <v>14</v>
      </c>
      <c r="M64" s="12" t="s">
        <v>15</v>
      </c>
      <c r="N64" s="16" t="s">
        <v>16</v>
      </c>
    </row>
    <row r="65">
      <c r="A65" s="18" t="s">
        <v>95</v>
      </c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</row>
    <row r="66">
      <c r="A66" s="71" t="s">
        <v>96</v>
      </c>
      <c r="B66" s="19">
        <v>297820.0</v>
      </c>
      <c r="C66" s="19">
        <v>329990.0</v>
      </c>
      <c r="D66" s="19">
        <v>361000.0</v>
      </c>
      <c r="E66" s="19">
        <v>378890.0</v>
      </c>
      <c r="F66" s="19">
        <v>422180.0</v>
      </c>
      <c r="G66" s="19">
        <v>449610.0</v>
      </c>
      <c r="H66" s="19">
        <v>472000.0</v>
      </c>
      <c r="I66" s="19">
        <v>479520.0</v>
      </c>
      <c r="J66" s="19">
        <v>487870.0</v>
      </c>
      <c r="K66" s="19">
        <v>500710.0</v>
      </c>
      <c r="L66" s="19">
        <v>528300.0</v>
      </c>
      <c r="M66" s="19">
        <v>572080.0</v>
      </c>
      <c r="N66" s="19">
        <f>sum(B66:M66)</f>
        <v>5279970</v>
      </c>
    </row>
    <row r="67">
      <c r="A67" s="71" t="s">
        <v>98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>
      <c r="A68" s="72" t="s">
        <v>67</v>
      </c>
      <c r="B68" s="39">
        <v>0.0</v>
      </c>
      <c r="C68" s="39">
        <v>0.0</v>
      </c>
      <c r="D68" s="39">
        <v>0.0</v>
      </c>
      <c r="E68" s="39">
        <v>0.0</v>
      </c>
      <c r="F68" s="39">
        <v>0.0</v>
      </c>
      <c r="G68" s="39">
        <v>0.0</v>
      </c>
      <c r="H68" s="39">
        <v>0.0</v>
      </c>
      <c r="I68" s="39">
        <v>0.0</v>
      </c>
      <c r="J68" s="39">
        <v>0.0</v>
      </c>
      <c r="K68" s="39">
        <v>0.0</v>
      </c>
      <c r="L68" s="39">
        <v>0.0</v>
      </c>
      <c r="M68" s="39">
        <v>0.0</v>
      </c>
      <c r="N68" s="19">
        <f t="shared" ref="N68:N85" si="9">sum(B68:M68)</f>
        <v>0</v>
      </c>
    </row>
    <row r="69">
      <c r="A69" s="72" t="s">
        <v>31</v>
      </c>
      <c r="B69" s="39">
        <v>170.0</v>
      </c>
      <c r="C69" s="39">
        <v>170.0</v>
      </c>
      <c r="D69" s="39">
        <v>170.0</v>
      </c>
      <c r="E69" s="39">
        <v>170.0</v>
      </c>
      <c r="F69" s="39">
        <v>170.0</v>
      </c>
      <c r="G69" s="39">
        <v>170.0</v>
      </c>
      <c r="H69" s="39">
        <v>170.0</v>
      </c>
      <c r="I69" s="39">
        <v>170.0</v>
      </c>
      <c r="J69" s="39">
        <v>170.0</v>
      </c>
      <c r="K69" s="39">
        <v>170.0</v>
      </c>
      <c r="L69" s="39">
        <v>170.0</v>
      </c>
      <c r="M69" s="39">
        <v>170.0</v>
      </c>
      <c r="N69" s="19">
        <f t="shared" si="9"/>
        <v>2040</v>
      </c>
    </row>
    <row r="70">
      <c r="A70" s="72" t="s">
        <v>99</v>
      </c>
      <c r="B70" s="39">
        <v>100000.0</v>
      </c>
      <c r="C70" s="39">
        <v>100000.0</v>
      </c>
      <c r="D70" s="39">
        <v>100000.0</v>
      </c>
      <c r="E70" s="39">
        <v>100000.0</v>
      </c>
      <c r="F70" s="39">
        <v>100000.0</v>
      </c>
      <c r="G70" s="39">
        <v>100000.0</v>
      </c>
      <c r="H70" s="39">
        <v>100000.0</v>
      </c>
      <c r="I70" s="39">
        <v>100000.0</v>
      </c>
      <c r="J70" s="39">
        <v>100000.0</v>
      </c>
      <c r="K70" s="39">
        <v>100000.0</v>
      </c>
      <c r="L70" s="39">
        <v>100000.0</v>
      </c>
      <c r="M70" s="39">
        <v>100000.0</v>
      </c>
      <c r="N70" s="19">
        <f t="shared" si="9"/>
        <v>1200000</v>
      </c>
    </row>
    <row r="71">
      <c r="A71" s="28" t="s">
        <v>32</v>
      </c>
      <c r="B71" s="39">
        <v>2000.0</v>
      </c>
      <c r="C71" s="39">
        <v>2200.0</v>
      </c>
      <c r="D71" s="39">
        <v>2400.0</v>
      </c>
      <c r="E71" s="39">
        <v>2600.0</v>
      </c>
      <c r="F71" s="39">
        <v>2800.0</v>
      </c>
      <c r="G71" s="39">
        <v>3000.0</v>
      </c>
      <c r="H71" s="39">
        <v>3200.0</v>
      </c>
      <c r="I71" s="39">
        <v>3400.0</v>
      </c>
      <c r="J71" s="39">
        <v>3600.0</v>
      </c>
      <c r="K71" s="39">
        <v>3800.0</v>
      </c>
      <c r="L71" s="39">
        <v>4000.0</v>
      </c>
      <c r="M71" s="39">
        <v>4200.0</v>
      </c>
      <c r="N71" s="19">
        <f t="shared" si="9"/>
        <v>37200</v>
      </c>
    </row>
    <row r="72">
      <c r="A72" s="28" t="s">
        <v>30</v>
      </c>
      <c r="B72" s="39">
        <v>8000.0</v>
      </c>
      <c r="C72" s="39">
        <v>8000.0</v>
      </c>
      <c r="D72" s="39">
        <v>8000.0</v>
      </c>
      <c r="E72" s="39">
        <v>8000.0</v>
      </c>
      <c r="F72" s="39">
        <v>8000.0</v>
      </c>
      <c r="G72" s="39">
        <v>8000.0</v>
      </c>
      <c r="H72" s="39">
        <v>8000.0</v>
      </c>
      <c r="I72" s="39">
        <v>8000.0</v>
      </c>
      <c r="J72" s="39">
        <v>8000.0</v>
      </c>
      <c r="K72" s="39">
        <v>8000.0</v>
      </c>
      <c r="L72" s="39">
        <v>8000.0</v>
      </c>
      <c r="M72" s="39">
        <v>8000.0</v>
      </c>
      <c r="N72" s="19">
        <f t="shared" si="9"/>
        <v>96000</v>
      </c>
    </row>
    <row r="73">
      <c r="A73" s="28" t="s">
        <v>35</v>
      </c>
      <c r="B73" s="19">
        <v>44673.0</v>
      </c>
      <c r="C73" s="19">
        <v>49498.5</v>
      </c>
      <c r="D73" s="19">
        <v>54150.0</v>
      </c>
      <c r="E73" s="19">
        <v>56833.5</v>
      </c>
      <c r="F73" s="19">
        <v>63327.0</v>
      </c>
      <c r="G73" s="19">
        <v>67441.5</v>
      </c>
      <c r="H73" s="19">
        <v>70800.0</v>
      </c>
      <c r="I73" s="19">
        <v>71928.0</v>
      </c>
      <c r="J73" s="19">
        <v>73180.5</v>
      </c>
      <c r="K73" s="19">
        <v>75106.5</v>
      </c>
      <c r="L73" s="19">
        <v>79245.0</v>
      </c>
      <c r="M73" s="19">
        <v>85812.0</v>
      </c>
      <c r="N73" s="19">
        <f t="shared" si="9"/>
        <v>791995.5</v>
      </c>
    </row>
    <row r="74">
      <c r="A74" s="72" t="s">
        <v>29</v>
      </c>
      <c r="B74" s="66">
        <v>1000.0</v>
      </c>
      <c r="C74" s="66">
        <v>1000.0</v>
      </c>
      <c r="D74" s="66">
        <v>1000.0</v>
      </c>
      <c r="E74" s="66">
        <v>1000.0</v>
      </c>
      <c r="F74" s="66">
        <v>1000.0</v>
      </c>
      <c r="G74" s="66">
        <v>1000.0</v>
      </c>
      <c r="H74" s="66">
        <v>1000.0</v>
      </c>
      <c r="I74" s="66">
        <v>1000.0</v>
      </c>
      <c r="J74" s="66">
        <v>1000.0</v>
      </c>
      <c r="K74" s="66">
        <v>1000.0</v>
      </c>
      <c r="L74" s="66">
        <v>1000.0</v>
      </c>
      <c r="M74" s="66">
        <v>1000.0</v>
      </c>
      <c r="N74" s="19">
        <f t="shared" si="9"/>
        <v>12000</v>
      </c>
    </row>
    <row r="75">
      <c r="A75" s="66" t="s">
        <v>60</v>
      </c>
      <c r="B75" s="66">
        <v>4000.0</v>
      </c>
      <c r="C75" s="66">
        <v>4000.0</v>
      </c>
      <c r="D75" s="66">
        <v>4000.0</v>
      </c>
      <c r="E75" s="66">
        <v>4000.0</v>
      </c>
      <c r="F75" s="66">
        <v>4000.0</v>
      </c>
      <c r="G75" s="66">
        <v>4000.0</v>
      </c>
      <c r="H75" s="66">
        <v>4000.0</v>
      </c>
      <c r="I75" s="66">
        <v>4000.0</v>
      </c>
      <c r="J75" s="66">
        <v>4000.0</v>
      </c>
      <c r="K75" s="66">
        <v>4000.0</v>
      </c>
      <c r="L75" s="66">
        <v>4000.0</v>
      </c>
      <c r="M75" s="66">
        <v>4000.0</v>
      </c>
      <c r="N75" s="19">
        <f t="shared" si="9"/>
        <v>48000</v>
      </c>
    </row>
    <row r="76">
      <c r="A76" s="72" t="s">
        <v>100</v>
      </c>
      <c r="B76" s="63">
        <v>28975.17</v>
      </c>
      <c r="C76" s="63">
        <v>34675.515</v>
      </c>
      <c r="D76" s="63">
        <v>40168.799999999996</v>
      </c>
      <c r="E76" s="63">
        <v>43320.165</v>
      </c>
      <c r="F76" s="63">
        <v>51005.43</v>
      </c>
      <c r="G76" s="63">
        <v>55859.685</v>
      </c>
      <c r="H76" s="63">
        <v>59814.299999999996</v>
      </c>
      <c r="I76" s="63">
        <v>61114.619999999995</v>
      </c>
      <c r="J76" s="63">
        <v>62563.095</v>
      </c>
      <c r="K76" s="63">
        <v>64813.034999999996</v>
      </c>
      <c r="L76" s="63">
        <v>69695.84999999999</v>
      </c>
      <c r="M76" s="63">
        <v>77468.58</v>
      </c>
      <c r="N76" s="63">
        <f t="shared" si="9"/>
        <v>649474.245</v>
      </c>
    </row>
    <row r="77">
      <c r="A77" s="71" t="s">
        <v>101</v>
      </c>
      <c r="B77" s="19">
        <f t="shared" ref="B77:M77" si="10">B66-(sum(B68:B76))</f>
        <v>109001.83</v>
      </c>
      <c r="C77" s="19">
        <f t="shared" si="10"/>
        <v>130445.985</v>
      </c>
      <c r="D77" s="19">
        <f t="shared" si="10"/>
        <v>151111.2</v>
      </c>
      <c r="E77" s="19">
        <f t="shared" si="10"/>
        <v>162966.335</v>
      </c>
      <c r="F77" s="19">
        <f t="shared" si="10"/>
        <v>191877.57</v>
      </c>
      <c r="G77" s="19">
        <f t="shared" si="10"/>
        <v>210138.815</v>
      </c>
      <c r="H77" s="19">
        <f t="shared" si="10"/>
        <v>225015.7</v>
      </c>
      <c r="I77" s="19">
        <f t="shared" si="10"/>
        <v>229907.38</v>
      </c>
      <c r="J77" s="19">
        <f t="shared" si="10"/>
        <v>235356.405</v>
      </c>
      <c r="K77" s="19">
        <f t="shared" si="10"/>
        <v>243820.465</v>
      </c>
      <c r="L77" s="19">
        <f t="shared" si="10"/>
        <v>262189.15</v>
      </c>
      <c r="M77" s="19">
        <f t="shared" si="10"/>
        <v>291429.42</v>
      </c>
      <c r="N77" s="19">
        <f t="shared" si="9"/>
        <v>2443260.255</v>
      </c>
    </row>
    <row r="78">
      <c r="A78" s="18" t="s">
        <v>102</v>
      </c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>
        <f t="shared" si="9"/>
        <v>0</v>
      </c>
    </row>
    <row r="79">
      <c r="A79" s="71" t="s">
        <v>103</v>
      </c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>
        <f t="shared" si="9"/>
        <v>0</v>
      </c>
    </row>
    <row r="80">
      <c r="A80" s="73" t="s">
        <v>104</v>
      </c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>
        <f t="shared" si="9"/>
        <v>0</v>
      </c>
    </row>
    <row r="81">
      <c r="A81" s="72" t="s">
        <v>105</v>
      </c>
      <c r="B81" s="28">
        <v>0.0</v>
      </c>
      <c r="C81" s="28">
        <v>0.0</v>
      </c>
      <c r="D81" s="28">
        <v>0.0</v>
      </c>
      <c r="E81" s="28">
        <v>0.0</v>
      </c>
      <c r="F81" s="28">
        <v>0.0</v>
      </c>
      <c r="G81" s="28">
        <v>0.0</v>
      </c>
      <c r="H81" s="28">
        <v>0.0</v>
      </c>
      <c r="I81" s="28">
        <v>0.0</v>
      </c>
      <c r="J81" s="28">
        <v>0.0</v>
      </c>
      <c r="K81" s="28">
        <v>0.0</v>
      </c>
      <c r="L81" s="28">
        <v>0.0</v>
      </c>
      <c r="M81" s="28">
        <v>0.0</v>
      </c>
      <c r="N81" s="63">
        <f t="shared" si="9"/>
        <v>0</v>
      </c>
    </row>
    <row r="82">
      <c r="A82" s="71" t="s">
        <v>98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>
        <f t="shared" si="9"/>
        <v>0</v>
      </c>
    </row>
    <row r="83">
      <c r="A83" s="72" t="s">
        <v>106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>
        <f t="shared" si="9"/>
        <v>0</v>
      </c>
    </row>
    <row r="84">
      <c r="A84" s="72" t="s">
        <v>107</v>
      </c>
      <c r="B84" s="28">
        <v>0.0</v>
      </c>
      <c r="C84" s="28">
        <v>0.0</v>
      </c>
      <c r="D84" s="28">
        <v>0.0</v>
      </c>
      <c r="E84" s="28">
        <v>0.0</v>
      </c>
      <c r="F84" s="28">
        <v>0.0</v>
      </c>
      <c r="G84" s="28">
        <v>0.0</v>
      </c>
      <c r="H84" s="28">
        <v>0.0</v>
      </c>
      <c r="I84" s="28">
        <v>0.0</v>
      </c>
      <c r="J84" s="28">
        <v>0.0</v>
      </c>
      <c r="K84" s="28">
        <v>0.0</v>
      </c>
      <c r="L84" s="28">
        <v>0.0</v>
      </c>
      <c r="M84" s="28">
        <v>0.0</v>
      </c>
      <c r="N84" s="63">
        <f t="shared" si="9"/>
        <v>0</v>
      </c>
    </row>
    <row r="85">
      <c r="A85" s="72" t="s">
        <v>108</v>
      </c>
      <c r="B85" s="28">
        <v>0.0</v>
      </c>
      <c r="C85" s="28">
        <v>0.0</v>
      </c>
      <c r="D85" s="28">
        <v>0.0</v>
      </c>
      <c r="E85" s="28">
        <v>0.0</v>
      </c>
      <c r="F85" s="28">
        <v>0.0</v>
      </c>
      <c r="G85" s="28">
        <v>0.0</v>
      </c>
      <c r="H85" s="28">
        <v>0.0</v>
      </c>
      <c r="I85" s="28">
        <v>0.0</v>
      </c>
      <c r="J85" s="28">
        <v>0.0</v>
      </c>
      <c r="K85" s="28">
        <v>0.0</v>
      </c>
      <c r="L85" s="28">
        <v>0.0</v>
      </c>
      <c r="M85" s="28">
        <v>0.0</v>
      </c>
      <c r="N85" s="63">
        <f t="shared" si="9"/>
        <v>0</v>
      </c>
    </row>
    <row r="86">
      <c r="A86" s="71" t="s">
        <v>109</v>
      </c>
      <c r="B86" s="63">
        <f t="shared" ref="B86:N86" si="11">(sum(B80:B81))-(sum(B83:B85))</f>
        <v>0</v>
      </c>
      <c r="C86" s="63">
        <f t="shared" si="11"/>
        <v>0</v>
      </c>
      <c r="D86" s="63">
        <f t="shared" si="11"/>
        <v>0</v>
      </c>
      <c r="E86" s="63">
        <f t="shared" si="11"/>
        <v>0</v>
      </c>
      <c r="F86" s="63">
        <f t="shared" si="11"/>
        <v>0</v>
      </c>
      <c r="G86" s="63">
        <f t="shared" si="11"/>
        <v>0</v>
      </c>
      <c r="H86" s="63">
        <f t="shared" si="11"/>
        <v>0</v>
      </c>
      <c r="I86" s="63">
        <f t="shared" si="11"/>
        <v>0</v>
      </c>
      <c r="J86" s="63">
        <f t="shared" si="11"/>
        <v>0</v>
      </c>
      <c r="K86" s="63">
        <f t="shared" si="11"/>
        <v>0</v>
      </c>
      <c r="L86" s="63">
        <f t="shared" si="11"/>
        <v>0</v>
      </c>
      <c r="M86" s="63">
        <f t="shared" si="11"/>
        <v>0</v>
      </c>
      <c r="N86" s="63">
        <f t="shared" si="11"/>
        <v>0</v>
      </c>
    </row>
    <row r="87">
      <c r="A87" s="74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</row>
    <row r="88">
      <c r="A88" s="75" t="s">
        <v>111</v>
      </c>
      <c r="B88" s="19">
        <f t="shared" ref="B88:M88" si="12">B77+B86</f>
        <v>109001.83</v>
      </c>
      <c r="C88" s="19">
        <f t="shared" si="12"/>
        <v>130445.985</v>
      </c>
      <c r="D88" s="19">
        <f t="shared" si="12"/>
        <v>151111.2</v>
      </c>
      <c r="E88" s="19">
        <f t="shared" si="12"/>
        <v>162966.335</v>
      </c>
      <c r="F88" s="19">
        <f t="shared" si="12"/>
        <v>191877.57</v>
      </c>
      <c r="G88" s="19">
        <f t="shared" si="12"/>
        <v>210138.815</v>
      </c>
      <c r="H88" s="19">
        <f t="shared" si="12"/>
        <v>225015.7</v>
      </c>
      <c r="I88" s="19">
        <f t="shared" si="12"/>
        <v>229907.38</v>
      </c>
      <c r="J88" s="19">
        <f t="shared" si="12"/>
        <v>235356.405</v>
      </c>
      <c r="K88" s="19">
        <f t="shared" si="12"/>
        <v>243820.465</v>
      </c>
      <c r="L88" s="19">
        <f t="shared" si="12"/>
        <v>262189.15</v>
      </c>
      <c r="M88" s="19">
        <f t="shared" si="12"/>
        <v>291429.42</v>
      </c>
      <c r="N88" s="19">
        <f>sum(B88:M88)</f>
        <v>2443260.255</v>
      </c>
    </row>
    <row r="91">
      <c r="A91" s="90" t="s">
        <v>177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7"/>
    </row>
  </sheetData>
  <mergeCells count="7">
    <mergeCell ref="A3:N3"/>
    <mergeCell ref="A4:N4"/>
    <mergeCell ref="A32:N32"/>
    <mergeCell ref="A33:N33"/>
    <mergeCell ref="A62:N62"/>
    <mergeCell ref="A63:N63"/>
    <mergeCell ref="A91:N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7" t="s">
        <v>165</v>
      </c>
    </row>
    <row r="3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57" t="s">
        <v>168</v>
      </c>
    </row>
    <row r="4">
      <c r="N4" s="57" t="s">
        <v>169</v>
      </c>
    </row>
    <row r="5">
      <c r="N5" s="21" t="s">
        <v>170</v>
      </c>
    </row>
    <row r="13">
      <c r="A13" s="21" t="s">
        <v>171</v>
      </c>
      <c r="B13" s="21">
        <v>2019.0</v>
      </c>
      <c r="C13" s="21">
        <v>2020.0</v>
      </c>
      <c r="D13" s="21">
        <v>2021.0</v>
      </c>
      <c r="E13" s="21">
        <v>2022.0</v>
      </c>
      <c r="F13" s="21">
        <v>2023.0</v>
      </c>
      <c r="G13" s="21">
        <v>2024.0</v>
      </c>
      <c r="H13" s="21">
        <v>2025.0</v>
      </c>
      <c r="I13" s="21">
        <v>2026.0</v>
      </c>
    </row>
    <row r="14">
      <c r="A14" s="21" t="s">
        <v>172</v>
      </c>
      <c r="B14" s="88">
        <v>-600000.0</v>
      </c>
      <c r="C14" s="88">
        <v>-148412.0</v>
      </c>
      <c r="D14" s="88">
        <v>838813.0</v>
      </c>
      <c r="E14" s="88">
        <v>2443260.0</v>
      </c>
      <c r="F14" s="88">
        <v>4210442.0</v>
      </c>
      <c r="G14" s="88">
        <v>6421941.0</v>
      </c>
      <c r="H14" s="88">
        <v>1.2231946E7</v>
      </c>
      <c r="I14" s="88">
        <v>1.9948745E7</v>
      </c>
    </row>
    <row r="16">
      <c r="A16" s="21" t="s">
        <v>171</v>
      </c>
      <c r="B16" s="21">
        <v>2020.0</v>
      </c>
      <c r="C16" s="21">
        <v>2021.0</v>
      </c>
      <c r="D16" s="21">
        <v>2022.0</v>
      </c>
      <c r="E16" s="21">
        <v>2023.0</v>
      </c>
      <c r="F16" s="21">
        <v>2024.0</v>
      </c>
      <c r="G16" s="21">
        <v>2025.0</v>
      </c>
      <c r="H16" s="21">
        <v>2026.0</v>
      </c>
      <c r="I16" s="21">
        <v>2027.0</v>
      </c>
    </row>
    <row r="17">
      <c r="A17" s="21" t="s">
        <v>173</v>
      </c>
      <c r="B17" s="89">
        <v>799203.7665</v>
      </c>
      <c r="C17" s="89">
        <v>1480668.0</v>
      </c>
      <c r="D17" s="89">
        <v>2187235.5</v>
      </c>
      <c r="E17" s="88">
        <v>3248914.0</v>
      </c>
      <c r="F17" s="88">
        <v>5923149.0</v>
      </c>
      <c r="G17" s="88">
        <v>7421904.0</v>
      </c>
      <c r="H17" s="88">
        <v>9421041.0</v>
      </c>
      <c r="I17" s="88">
        <v>1.0231045E7</v>
      </c>
    </row>
    <row r="18">
      <c r="A18" s="21" t="s">
        <v>174</v>
      </c>
      <c r="B18" s="89">
        <v>348025.11</v>
      </c>
      <c r="C18" s="89">
        <v>2730320.0</v>
      </c>
      <c r="D18" s="89">
        <v>5279970.0</v>
      </c>
      <c r="E18" s="88">
        <v>9321041.0</v>
      </c>
      <c r="F18" s="88">
        <v>1.3042104E7</v>
      </c>
      <c r="G18" s="88">
        <v>1.7420144E7</v>
      </c>
      <c r="H18" s="88">
        <v>2.1021033E7</v>
      </c>
      <c r="I18" s="88">
        <v>2.5021401E7</v>
      </c>
    </row>
    <row r="19">
      <c r="A19" s="21" t="s">
        <v>83</v>
      </c>
      <c r="B19" s="89">
        <f t="shared" ref="B19:I19" si="1">(B18-B17)*0.73</f>
        <v>-329360.4192</v>
      </c>
      <c r="C19" s="89">
        <f t="shared" si="1"/>
        <v>912245.96</v>
      </c>
      <c r="D19" s="89">
        <f t="shared" si="1"/>
        <v>2257696.185</v>
      </c>
      <c r="E19" s="89">
        <f t="shared" si="1"/>
        <v>4432652.71</v>
      </c>
      <c r="F19" s="89">
        <f t="shared" si="1"/>
        <v>5196837.15</v>
      </c>
      <c r="G19" s="89">
        <f t="shared" si="1"/>
        <v>7298715.2</v>
      </c>
      <c r="H19" s="89">
        <f t="shared" si="1"/>
        <v>8467994.16</v>
      </c>
      <c r="I19" s="89">
        <f t="shared" si="1"/>
        <v>10796959.88</v>
      </c>
    </row>
    <row r="23">
      <c r="A23" s="21" t="s">
        <v>171</v>
      </c>
      <c r="B23" s="21">
        <v>2020.0</v>
      </c>
      <c r="C23" s="21">
        <v>2021.0</v>
      </c>
      <c r="D23" s="21">
        <v>2022.0</v>
      </c>
      <c r="E23" s="21">
        <v>2023.0</v>
      </c>
      <c r="F23" s="21">
        <v>2024.0</v>
      </c>
      <c r="G23" s="21">
        <v>2025.0</v>
      </c>
      <c r="H23" s="21">
        <v>2026.0</v>
      </c>
      <c r="I23" s="21">
        <v>2027.0</v>
      </c>
    </row>
    <row r="24">
      <c r="A24" s="21" t="s">
        <v>175</v>
      </c>
      <c r="B24" s="89">
        <v>68210.0</v>
      </c>
      <c r="C24" s="89">
        <v>341242.0</v>
      </c>
      <c r="D24" s="89">
        <v>869239.0</v>
      </c>
      <c r="E24" s="89">
        <f t="shared" ref="E24:I24" si="2">D24+E25</f>
        <v>1470272</v>
      </c>
      <c r="F24" s="89">
        <f t="shared" si="2"/>
        <v>2122376</v>
      </c>
      <c r="G24" s="89">
        <f t="shared" si="2"/>
        <v>2824484</v>
      </c>
      <c r="H24" s="89">
        <f t="shared" si="2"/>
        <v>3566588</v>
      </c>
      <c r="I24" s="89">
        <f t="shared" si="2"/>
        <v>4269798</v>
      </c>
    </row>
    <row r="25">
      <c r="A25" s="21" t="s">
        <v>176</v>
      </c>
      <c r="B25" s="88">
        <v>68210.0</v>
      </c>
      <c r="C25" s="88">
        <v>273032.0</v>
      </c>
      <c r="D25" s="88">
        <v>527997.0</v>
      </c>
      <c r="E25" s="88">
        <v>601033.0</v>
      </c>
      <c r="F25" s="88">
        <v>652104.0</v>
      </c>
      <c r="G25" s="88">
        <v>702108.0</v>
      </c>
      <c r="H25" s="88">
        <v>742104.0</v>
      </c>
      <c r="I25" s="88">
        <v>703210.0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29"/>
    <col customWidth="1" min="6" max="6" width="21.57"/>
    <col customWidth="1" min="7" max="7" width="15.86"/>
    <col customWidth="1" min="8" max="9" width="18.43"/>
    <col customWidth="1" min="11" max="11" width="22.86"/>
    <col customWidth="1" min="12" max="12" width="17.29"/>
  </cols>
  <sheetData>
    <row r="1">
      <c r="A1" s="21" t="s">
        <v>114</v>
      </c>
      <c r="F1" s="79" t="s">
        <v>115</v>
      </c>
      <c r="G1" s="5"/>
      <c r="H1" s="5"/>
      <c r="I1" s="5"/>
      <c r="J1" s="5"/>
      <c r="K1" s="5"/>
      <c r="L1" s="7"/>
    </row>
    <row r="2">
      <c r="A2" s="21" t="s">
        <v>116</v>
      </c>
      <c r="F2" s="80" t="s">
        <v>117</v>
      </c>
      <c r="G2" s="80" t="s">
        <v>118</v>
      </c>
      <c r="H2" s="80" t="s">
        <v>119</v>
      </c>
      <c r="I2" s="80" t="s">
        <v>120</v>
      </c>
      <c r="J2" s="80" t="s">
        <v>121</v>
      </c>
      <c r="K2" s="80" t="s">
        <v>122</v>
      </c>
      <c r="L2" s="80" t="s">
        <v>121</v>
      </c>
    </row>
    <row r="3">
      <c r="F3" s="28" t="s">
        <v>123</v>
      </c>
      <c r="G3" s="81">
        <v>9.99</v>
      </c>
      <c r="H3" s="28" t="s">
        <v>124</v>
      </c>
      <c r="I3" s="28" t="s">
        <v>125</v>
      </c>
      <c r="J3" s="28" t="s">
        <v>126</v>
      </c>
      <c r="K3" s="28" t="s">
        <v>127</v>
      </c>
      <c r="L3" s="28" t="s">
        <v>128</v>
      </c>
    </row>
    <row r="4">
      <c r="A4" s="21" t="s">
        <v>129</v>
      </c>
      <c r="F4" s="28" t="s">
        <v>130</v>
      </c>
      <c r="G4" s="81">
        <v>8.99</v>
      </c>
      <c r="H4" s="28" t="s">
        <v>131</v>
      </c>
      <c r="I4" s="28" t="s">
        <v>132</v>
      </c>
      <c r="J4" s="28" t="s">
        <v>133</v>
      </c>
      <c r="K4" s="28" t="s">
        <v>134</v>
      </c>
      <c r="L4" s="28" t="s">
        <v>135</v>
      </c>
    </row>
    <row r="5">
      <c r="F5" s="28" t="s">
        <v>136</v>
      </c>
      <c r="G5" s="81">
        <v>7.99</v>
      </c>
      <c r="H5" s="28" t="s">
        <v>137</v>
      </c>
      <c r="I5" s="28" t="s">
        <v>138</v>
      </c>
      <c r="J5" s="28" t="s">
        <v>139</v>
      </c>
      <c r="K5" s="28" t="s">
        <v>140</v>
      </c>
      <c r="L5" s="28" t="s">
        <v>141</v>
      </c>
    </row>
    <row r="8">
      <c r="A8" s="1" t="s">
        <v>142</v>
      </c>
    </row>
    <row r="9">
      <c r="A9" s="21" t="s">
        <v>36</v>
      </c>
    </row>
    <row r="10">
      <c r="A10" s="21" t="s">
        <v>30</v>
      </c>
    </row>
    <row r="11">
      <c r="A11" s="21" t="s">
        <v>143</v>
      </c>
    </row>
    <row r="13">
      <c r="A13" s="1" t="s">
        <v>144</v>
      </c>
    </row>
    <row r="14">
      <c r="A14" s="82" t="s">
        <v>145</v>
      </c>
    </row>
    <row r="15">
      <c r="A15" s="21" t="s">
        <v>146</v>
      </c>
    </row>
    <row r="16">
      <c r="A16" s="21" t="s">
        <v>147</v>
      </c>
    </row>
    <row r="19">
      <c r="A19" s="1" t="s">
        <v>148</v>
      </c>
    </row>
    <row r="20">
      <c r="A20" s="82" t="s">
        <v>149</v>
      </c>
      <c r="B20" s="83">
        <v>100000.0</v>
      </c>
    </row>
    <row r="21">
      <c r="A21" s="21" t="s">
        <v>150</v>
      </c>
      <c r="B21" s="83">
        <v>80000.0</v>
      </c>
    </row>
    <row r="22">
      <c r="A22" s="21" t="s">
        <v>151</v>
      </c>
      <c r="B22" s="83">
        <v>80000.0</v>
      </c>
    </row>
    <row r="23">
      <c r="A23" s="21" t="s">
        <v>152</v>
      </c>
      <c r="B23" s="83">
        <v>150000.0</v>
      </c>
    </row>
    <row r="24">
      <c r="A24" s="21" t="s">
        <v>153</v>
      </c>
      <c r="B24" s="83">
        <v>50000.0</v>
      </c>
    </row>
    <row r="25">
      <c r="A25" s="21" t="s">
        <v>154</v>
      </c>
      <c r="B25" s="83">
        <v>100000.0</v>
      </c>
    </row>
    <row r="26">
      <c r="A26" s="21" t="s">
        <v>155</v>
      </c>
      <c r="B26" s="83">
        <v>20000.0</v>
      </c>
    </row>
    <row r="27">
      <c r="A27" s="21" t="s">
        <v>32</v>
      </c>
      <c r="B27" s="83">
        <v>20000.0</v>
      </c>
    </row>
    <row r="45">
      <c r="A45" s="1" t="s">
        <v>156</v>
      </c>
    </row>
    <row r="46">
      <c r="B46" s="21" t="s">
        <v>157</v>
      </c>
    </row>
    <row r="49">
      <c r="A49" s="21" t="s">
        <v>158</v>
      </c>
      <c r="B49" s="84" t="s">
        <v>159</v>
      </c>
    </row>
    <row r="51">
      <c r="A51" s="21" t="s">
        <v>160</v>
      </c>
      <c r="B51" s="84" t="s">
        <v>161</v>
      </c>
    </row>
    <row r="54">
      <c r="A54" s="21" t="s">
        <v>162</v>
      </c>
      <c r="B54" s="84" t="s">
        <v>163</v>
      </c>
    </row>
    <row r="55">
      <c r="B55" s="84" t="s">
        <v>164</v>
      </c>
    </row>
    <row r="57">
      <c r="A57" s="21" t="s">
        <v>166</v>
      </c>
      <c r="B57" s="84" t="s">
        <v>167</v>
      </c>
    </row>
  </sheetData>
  <mergeCells count="1">
    <mergeCell ref="F1:L1"/>
  </mergeCells>
  <hyperlinks>
    <hyperlink r:id="rId1" ref="B49"/>
    <hyperlink r:id="rId2" ref="B51"/>
    <hyperlink r:id="rId3" ref="B54"/>
    <hyperlink r:id="rId4" ref="B55"/>
    <hyperlink r:id="rId5" ref="B57"/>
  </hyperlinks>
  <drawing r:id="rId6"/>
</worksheet>
</file>