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hidePivotFieldList="1"/>
  <mc:AlternateContent xmlns:mc="http://schemas.openxmlformats.org/markup-compatibility/2006">
    <mc:Choice Requires="x15">
      <x15ac:absPath xmlns:x15ac="http://schemas.microsoft.com/office/spreadsheetml/2010/11/ac" url="C:\Users\SESA701024\Downloads\"/>
    </mc:Choice>
  </mc:AlternateContent>
  <xr:revisionPtr revIDLastSave="0" documentId="13_ncr:1_{D5593144-8D18-4691-A558-E71152B2C366}" xr6:coauthVersionLast="47" xr6:coauthVersionMax="47" xr10:uidLastSave="{00000000-0000-0000-0000-000000000000}"/>
  <bookViews>
    <workbookView xWindow="-110" yWindow="-110" windowWidth="19420" windowHeight="11500" xr2:uid="{26D4546B-D2A1-4444-8EAF-A6228F96F0C1}"/>
  </bookViews>
  <sheets>
    <sheet name="Pivots" sheetId="6" r:id="rId1"/>
    <sheet name="Data" sheetId="2" r:id="rId2"/>
    <sheet name="Customer Centre Report" sheetId="5" r:id="rId3"/>
    <sheet name="Assets" sheetId="4" r:id="rId4"/>
  </sheets>
  <definedNames>
    <definedName name="_xlnm._FilterDatabase" localSheetId="1"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1105" r:id="rId5"/>
    <pivotCache cacheId="1106" r:id="rId6"/>
    <pivotCache cacheId="1107" r:id="rId7"/>
    <pivotCache cacheId="1108" r:id="rId8"/>
    <pivotCache cacheId="1109" r:id="rId9"/>
    <pivotCache cacheId="1110" r:id="rId10"/>
    <pivotCache cacheId="1111" r:id="rId11"/>
    <pivotCache cacheId="1112" r:id="rId12"/>
    <pivotCache cacheId="1113" r:id="rId13"/>
  </pivotCaches>
  <extLst>
    <ext xmlns:x14="http://schemas.microsoft.com/office/spreadsheetml/2009/9/main" uri="{876F7934-8845-4945-9796-88D515C7AA90}">
      <x14:pivotCaches>
        <pivotCache cacheId="111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7" i="6" l="1"/>
  <c r="M30" i="5" s="1"/>
  <c r="I55" i="6"/>
  <c r="I65" i="6" s="1"/>
  <c r="N37" i="5" s="1"/>
  <c r="I54" i="6"/>
  <c r="I53" i="6"/>
  <c r="I63" i="6" s="1"/>
  <c r="N35" i="5" s="1"/>
  <c r="Q20" i="5" a="1"/>
  <c r="Q20" i="5" s="1"/>
  <c r="P21" i="5" a="1"/>
  <c r="P21" i="5" s="1"/>
  <c r="J39" i="6"/>
  <c r="I43" i="6" s="1"/>
  <c r="F43" i="6" a="1"/>
  <c r="F4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59" i="6" l="1"/>
  <c r="I64" i="6" s="1"/>
  <c r="N36" i="5" s="1"/>
  <c r="I60" i="6"/>
  <c r="I46" i="6"/>
  <c r="I45" i="6"/>
  <c r="I44" i="6"/>
  <c r="J43" i="6"/>
  <c r="I47" i="6"/>
  <c r="J47" i="6"/>
  <c r="J46" i="6"/>
  <c r="J45" i="6"/>
  <c r="J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520D5E-4D9F-4047-A242-B5F53787330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5EDFABE-D05C-482C-87B9-9F3390DEE0ED}"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F4550E29-DDFE-4C02-A6F4-038D518377E2}"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<sst xmlns="http://schemas.openxmlformats.org/spreadsheetml/2006/main" count="3172" uniqueCount="1085">
  <si>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</si>
  <si>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</si>
  <si>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</si>
  <si>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</si>
  <si>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</si>
  <si>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</si>
  <si>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</si>
  <si>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</si>
  <si>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</si>
  <si>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</si>
  <si>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</si>
  <si>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</si>
  <si>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</si>
  <si>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</si>
  <si>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</si>
  <si>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</si>
  <si>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</si>
  <si>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</si>
  <si>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</si>
  <si>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</si>
  <si>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</si>
  <si>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</si>
  <si>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</si>
  <si>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</si>
  <si>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</si>
  <si>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</si>
  <si>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</si>
  <si>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</si>
  <si>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</si>
  <si>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</si>
  <si>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</si>
  <si>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</si>
  <si>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</si>
  <si>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</si>
  <si>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</si>
  <si>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</si>
  <si>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</si>
  <si>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</si>
  <si>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</si>
  <si>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</si>
  <si>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</si>
  <si>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</si>
  <si>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</si>
  <si>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</si>
  <si>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</si>
  <si>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</si>
  <si>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</si>
  <si>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</si>
  <si>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</si>
  <si>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</si>
  <si>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</si>
  <si>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</si>
  <si>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</si>
  <si>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</si>
  <si>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</si>
  <si>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</si>
  <si>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</si>
  <si>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</si>
  <si>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</si>
  <si>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</si>
  <si>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</si>
  <si>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</si>
  <si>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</si>
  <si>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</si>
  <si>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</si>
  <si>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</si>
  <si>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</si>
  <si>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</si>
  <si>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</si>
  <si>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</si>
  <si>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</si>
  <si>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</si>
  <si>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</si>
  <si>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</si>
  <si>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</si>
  <si>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</si>
  <si>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</si>
  <si>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</si>
  <si>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</si>
  <si>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</si>
  <si>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</si>
  <si>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</si>
  <si>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</si>
  <si>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</si>
  <si>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</si>
  <si>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</si>
  <si>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</si>
  <si>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</si>
  <si>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</si>
  <si>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</si>
  <si>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</si>
  <si>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</si>
  <si>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</si>
  <si>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</si>
  <si>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</si>
  <si>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</si>
  <si>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</si>
  <si>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</si>
  <si>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</si>
  <si>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</si>
  <si>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</si>
  <si>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</si>
  <si>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</si>
  <si>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</si>
  <si>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</si>
  <si>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</si>
  <si>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</si>
  <si>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</si>
  <si>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</si>
  <si>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</si>
  <si>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</si>
  <si>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</si>
  <si>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</si>
  <si>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</si>
  <si>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</si>
  <si>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</si>
  <si>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</si>
  <si>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</si>
  <si>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</si>
  <si>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</si>
  <si>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</si>
  <si>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</si>
  <si>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</si>
  <si>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</si>
  <si>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</si>
  <si>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</si>
  <si>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</si>
  <si>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</si>
  <si>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</si>
  <si>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</si>
  <si>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</si>
  <si>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</si>
  <si>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</si>
  <si>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</si>
  <si>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</si>
  <si>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</si>
  <si>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</si>
  <si>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</si>
  <si>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</si>
  <si>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</si>
  <si>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</si>
  <si>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</si>
  <si>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</si>
  <si>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</si>
  <si>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</si>
  <si>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</si>
  <si>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</si>
  <si>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</si>
  <si>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</si>
  <si>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</si>
  <si>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</si>
  <si>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</si>
  <si>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</si>
  <si>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</si>
  <si>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</si>
  <si>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</si>
  <si>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</si>
  <si>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</si>
  <si>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</si>
  <si>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</si>
  <si>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</si>
  <si>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</si>
  <si>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</si>
  <si>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</si>
  <si>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</si>
  <si>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</si>
  <si>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</si>
  <si>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</si>
  <si>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</si>
  <si>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</si>
  <si>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</si>
  <si>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</si>
  <si>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</si>
  <si>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</si>
  <si>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</si>
  <si>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</si>
  <si>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</si>
  <si>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</si>
  <si>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</si>
  <si>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</si>
  <si>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</si>
  <si>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</si>
  <si>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</si>
  <si>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</si>
  <si>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</si>
  <si>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</si>
  <si>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</si>
  <si>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</si>
  <si>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</si>
  <si>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</si>
  <si>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</si>
  <si>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</si>
  <si>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</si>
  <si>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</si>
  <si>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</si>
  <si>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</si>
  <si>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</si>
  <si>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</si>
  <si>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</si>
  <si>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</si>
  <si>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</si>
  <si>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</si>
  <si>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</si>
  <si>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</si>
  <si>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</si>
  <si>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</si>
  <si>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</si>
  <si>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</si>
  <si>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</si>
  <si>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</si>
  <si>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</si>
  <si>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</si>
  <si>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</si>
  <si>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</si>
  <si>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</si>
  <si>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</si>
  <si>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</si>
  <si>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</si>
  <si>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</si>
  <si>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</si>
  <si>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</si>
  <si>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</si>
  <si>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</si>
  <si>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</si>
  <si>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</si>
  <si>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</si>
  <si>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</si>
  <si>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</si>
  <si>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</si>
  <si>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</si>
  <si>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</si>
  <si>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</si>
  <si>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</si>
  <si>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</si>
  <si>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</si>
  <si>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</si>
  <si>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</si>
  <si>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</si>
  <si>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</si>
  <si>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</si>
  <si>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</si>
  <si>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</si>
  <si>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</si>
  <si>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</si>
  <si>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</si>
  <si>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</si>
  <si>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</si>
  <si>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</si>
  <si>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</si>
  <si>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</si>
  <si>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</si>
  <si>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</si>
  <si>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</si>
  <si>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</si>
  <si>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</si>
  <si>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</si>
  <si>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</si>
  <si>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</si>
  <si>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</si>
  <si>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</si>
  <si>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</si>
  <si>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</si>
  <si>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</si>
  <si>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</si>
  <si>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</si>
  <si>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</si>
  <si>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</si>
  <si>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</si>
  <si>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</si>
  <si>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</si>
  <si>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</si>
  <si>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</si>
  <si>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</si>
  <si>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</si>
  <si>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</si>
  <si>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</si>
  <si>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</si>
  <si>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</si>
  <si>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</si>
  <si>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</si>
  <si>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</si>
  <si>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</si>
  <si>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</si>
  <si>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</si>
  <si>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</si>
  <si>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</si>
  <si>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</si>
  <si>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</si>
  <si>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</si>
  <si>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</si>
  <si>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</si>
  <si>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</si>
  <si>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</si>
  <si>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</si>
  <si>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</si>
  <si>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</si>
  <si>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</si>
  <si>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</si>
  <si>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</si>
  <si>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</si>
  <si>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</si>
  <si>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</si>
  <si>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</si>
  <si>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</si>
  <si>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</si>
  <si>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</si>
  <si>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</si>
  <si>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</si>
  <si>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</si>
  <si>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</si>
  <si>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</si>
  <si>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</si>
  <si>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</si>
  <si>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</si>
  <si>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</si>
  <si>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</si>
  <si>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</si>
  <si>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</si>
  <si>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</si>
  <si>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</si>
  <si>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</si>
  <si>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</si>
  <si>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</si>
  <si>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</si>
  <si>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</si>
  <si>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</si>
  <si>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</si>
  <si>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</si>
  <si>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</si>
  <si>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</si>
  <si>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</si>
  <si>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</si>
  <si>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</si>
  <si>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</si>
  <si>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</si>
  <si>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</si>
  <si>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</si>
  <si>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</si>
  <si>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</si>
  <si>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</si>
  <si>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</si>
  <si>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</si>
  <si>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</si>
  <si>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</si>
  <si>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</si>
  <si>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</si>
  <si>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</si>
  <si>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</si>
  <si>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</si>
  <si>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</si>
  <si>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</si>
  <si>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</si>
  <si>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</si>
  <si>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</si>
  <si>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</si>
  <si>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</si>
  <si>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</si>
  <si>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</si>
  <si>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</si>
  <si>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</si>
  <si>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</si>
  <si>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</si>
  <si>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</si>
  <si>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</si>
  <si>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</si>
  <si>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</si>
  <si>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</si>
  <si>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</si>
  <si>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</si>
  <si>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</si>
  <si>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</si>
  <si>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</si>
  <si>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</si>
  <si>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</si>
  <si>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</si>
  <si>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</si>
  <si>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</si>
  <si>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</si>
  <si>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</si>
  <si>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</si>
  <si>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</si>
  <si>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</si>
  <si>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</si>
  <si>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</si>
  <si>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</si>
  <si>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</si>
  <si>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</si>
  <si>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</si>
  <si>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</si>
  <si>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</si>
  <si>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</si>
  <si>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</si>
  <si>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</si>
  <si>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</si>
  <si>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</si>
  <si>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</si>
  <si>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</si>
  <si>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</si>
  <si>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</si>
  <si>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</si>
  <si>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</si>
  <si>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</si>
  <si>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</si>
  <si>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</si>
  <si>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</si>
  <si>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</si>
  <si>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</si>
  <si>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</si>
  <si>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</si>
  <si>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</si>
  <si>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</si>
  <si>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</si>
  <si>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</si>
  <si>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</si>
  <si>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</si>
  <si>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</si>
  <si>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</si>
  <si>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</si>
  <si>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</si>
  <si>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</si>
  <si>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</si>
  <si>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</si>
  <si>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</si>
  <si>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</si>
  <si>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</si>
  <si>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</si>
  <si>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</si>
  <si>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</si>
  <si>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</si>
  <si>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</si>
  <si>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</si>
  <si>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</si>
  <si>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</si>
  <si>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</si>
  <si>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</si>
  <si>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</si>
  <si>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</si>
  <si>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</si>
  <si>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</si>
  <si>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</si>
  <si>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</si>
  <si>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</si>
  <si>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</si>
  <si>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</si>
  <si>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</si>
  <si>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</si>
  <si>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</si>
  <si>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</si>
  <si>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</si>
  <si>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</si>
  <si>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</si>
  <si>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</si>
  <si>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</si>
  <si>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</si>
  <si>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</si>
  <si>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</si>
  <si>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</si>
  <si>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</si>
  <si>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</si>
  <si>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</si>
  <si>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</si>
  <si>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</si>
  <si>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</si>
  <si>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</si>
  <si>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</si>
  <si>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</si>
  <si>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</si>
  <si>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</si>
  <si>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</si>
  <si>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</si>
  <si>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</si>
  <si>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</si>
  <si>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</si>
  <si>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</si>
  <si>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</si>
  <si>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</si>
  <si>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</si>
  <si>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</si>
  <si>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</si>
  <si>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</si>
  <si>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</si>
  <si>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</si>
  <si>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</si>
  <si>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</si>
  <si>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</si>
  <si>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</si>
  <si>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</si>
  <si>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</si>
  <si>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</si>
  <si>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</si>
  <si>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</si>
  <si>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</si>
  <si>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</si>
  <si>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</si>
  <si>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</si>
  <si>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</si>
  <si>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</si>
  <si>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</si>
  <si>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</si>
  <si>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</si>
  <si>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</si>
  <si>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</si>
  <si>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</si>
  <si>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</si>
  <si>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</si>
  <si>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</si>
  <si>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</si>
  <si>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</si>
  <si>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</si>
  <si>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</si>
  <si>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</si>
  <si>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</si>
  <si>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</si>
  <si>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</si>
  <si>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</si>
  <si>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</si>
  <si>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</si>
  <si>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</si>
  <si>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</si>
  <si>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</si>
  <si>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</si>
  <si>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</si>
  <si>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</si>
  <si>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</si>
  <si>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</si>
  <si>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</si>
  <si>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</si>
  <si>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</si>
  <si>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</si>
  <si>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</si>
  <si>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</si>
  <si>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</si>
  <si>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</si>
  <si>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</si>
  <si>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</si>
  <si>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</si>
  <si>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</si>
  <si>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</si>
  <si>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</si>
  <si>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</si>
  <si>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</si>
  <si>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</si>
  <si>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</si>
  <si>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</si>
  <si>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</si>
  <si>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</si>
  <si>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</si>
  <si>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</si>
  <si>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</si>
  <si>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</si>
  <si>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</si>
  <si>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</si>
  <si>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</si>
  <si>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</si>
  <si>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</si>
  <si>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</si>
  <si>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</si>
  <si>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</si>
  <si>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</si>
  <si>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</si>
  <si>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</si>
  <si>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</si>
  <si>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</si>
  <si>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</si>
  <si>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</si>
  <si>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</si>
  <si>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</si>
  <si>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</si>
  <si>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</si>
  <si>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</si>
  <si>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</si>
  <si>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</si>
  <si>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</si>
  <si>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</si>
  <si>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</si>
  <si>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</si>
  <si>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</si>
  <si>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</si>
  <si>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</si>
  <si>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</si>
  <si>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</si>
  <si>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</si>
  <si>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</si>
  <si>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</si>
  <si>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</si>
  <si>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</si>
  <si>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</si>
  <si>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</si>
  <si>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</si>
  <si>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</si>
  <si>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</si>
  <si>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</si>
  <si>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</si>
  <si>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</si>
  <si>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</si>
  <si>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</si>
  <si>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</si>
  <si>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</si>
  <si>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</si>
  <si>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</si>
  <si>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</si>
  <si>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</si>
  <si>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</si>
  <si>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</si>
  <si>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</si>
  <si>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</si>
  <si>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</si>
  <si>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</si>
  <si>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</si>
  <si>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</si>
  <si>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</si>
  <si>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</si>
  <si>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</si>
  <si>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</si>
  <si>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</si>
  <si>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</si>
  <si>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</si>
  <si>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</si>
  <si>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</si>
  <si>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</si>
  <si>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</si>
  <si>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</si>
  <si>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</si>
  <si>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</si>
  <si>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</si>
  <si>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</si>
  <si>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</si>
  <si>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</si>
  <si>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</si>
  <si>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</si>
  <si>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</si>
  <si>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</si>
  <si>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</si>
  <si>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</si>
  <si>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</si>
  <si>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</si>
  <si>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</si>
  <si>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</si>
  <si>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</si>
  <si>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</si>
  <si>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</si>
  <si>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</si>
  <si>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</si>
  <si>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</si>
  <si>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</si>
  <si>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</si>
  <si>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</si>
  <si>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</si>
  <si>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</si>
  <si>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</si>
  <si>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</si>
  <si>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</si>
  <si>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</si>
  <si>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</si>
  <si>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</si>
  <si>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</si>
  <si>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</si>
  <si>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</si>
  <si>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</si>
  <si>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</si>
  <si>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</si>
  <si>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</si>
  <si>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</si>
  <si>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</si>
  <si>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</si>
  <si>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</si>
  <si>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</si>
  <si>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</si>
  <si>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</si>
  <si>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</si>
  <si>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</si>
  <si>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</si>
  <si>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</si>
  <si>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</si>
  <si>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</si>
  <si>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</si>
  <si>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</si>
  <si>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</si>
  <si>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</si>
  <si>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</si>
  <si>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</si>
  <si>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</si>
  <si>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</si>
  <si>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</si>
  <si>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</si>
  <si>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</si>
  <si>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</si>
  <si>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</si>
  <si>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</si>
  <si>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</si>
  <si>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</si>
  <si>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</si>
  <si>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</si>
  <si>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</si>
  <si>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</si>
  <si>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</si>
  <si>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</si>
  <si>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</si>
  <si>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</si>
  <si>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</si>
  <si>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</si>
  <si>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</si>
  <si>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</si>
  <si>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</si>
  <si>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</si>
  <si>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</si>
  <si>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</si>
  <si>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</si>
  <si>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</si>
  <si>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</si>
  <si>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</si>
  <si>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</si>
  <si>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</si>
  <si>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</si>
  <si>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</si>
  <si>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</si>
  <si>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</si>
  <si>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</si>
  <si>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</si>
  <si>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</si>
  <si>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</si>
  <si>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</si>
  <si>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</si>
  <si>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</si>
  <si>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</si>
  <si>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</si>
  <si>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</si>
  <si>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</si>
  <si>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</si>
  <si>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</si>
  <si>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</si>
  <si>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</si>
  <si>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</si>
  <si>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</si>
  <si>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</si>
  <si>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</si>
  <si>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</si>
  <si>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</si>
  <si>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</si>
  <si>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</si>
  <si>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</si>
  <si>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</si>
  <si>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</si>
  <si>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</si>
  <si>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</si>
  <si>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</si>
  <si>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</si>
  <si>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</si>
  <si>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</si>
  <si>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</si>
  <si>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</si>
  <si>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</si>
  <si>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</si>
  <si>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</si>
  <si>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</si>
  <si>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</si>
  <si>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</si>
  <si>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</si>
  <si>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</si>
  <si>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</si>
  <si>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</si>
  <si>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</si>
  <si>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</si>
  <si>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</si>
  <si>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</si>
  <si>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</si>
  <si>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</si>
  <si>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</si>
  <si>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</si>
  <si>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</si>
  <si>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</si>
  <si>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</si>
  <si>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</si>
  <si>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</si>
  <si>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</si>
  <si>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</si>
  <si>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</si>
  <si>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</si>
  <si>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</si>
  <si>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</si>
  <si>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</si>
  <si>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</si>
  <si>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</si>
  <si>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</si>
  <si>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</si>
  <si>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</si>
  <si>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</si>
  <si>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</si>
  <si>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</si>
  <si>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</si>
  <si>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</si>
  <si>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</si>
  <si>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</si>
  <si>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</si>
  <si>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</si>
  <si>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</si>
  <si>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</si>
  <si>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</si>
  <si>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</si>
  <si>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</si>
  <si>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</si>
  <si>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</si>
  <si>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</si>
  <si>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</si>
  <si>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</si>
  <si>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</si>
  <si>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</si>
  <si>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</si>
  <si>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</si>
  <si>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</si>
  <si>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</si>
  <si>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</si>
  <si>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</si>
  <si>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</si>
  <si>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</si>
  <si>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</si>
  <si>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</si>
  <si>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</si>
  <si>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</si>
  <si>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</si>
  <si>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</si>
  <si>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</si>
  <si>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</si>
  <si>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</si>
  <si>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</si>
  <si>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</si>
  <si>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</si>
  <si>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</si>
  <si>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</si>
  <si>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</si>
  <si>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</si>
  <si>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</si>
  <si>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</si>
  <si>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</si>
  <si>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</si>
  <si>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</si>
  <si>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</si>
  <si>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</si>
  <si>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</si>
  <si>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</si>
  <si>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</si>
  <si>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</si>
  <si>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</si>
  <si>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</si>
  <si>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</si>
  <si>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</si>
  <si>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</si>
  <si>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</si>
  <si>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</si>
  <si>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</si>
  <si>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</si>
  <si>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</si>
  <si>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</si>
  <si>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</si>
  <si>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</si>
  <si>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</si>
  <si>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</si>
  <si>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</si>
  <si>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</si>
  <si>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</si>
  <si>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</si>
  <si>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</si>
  <si>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</si>
  <si>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</si>
  <si>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</si>
  <si>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</si>
  <si>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</si>
  <si>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</si>
  <si>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</si>
  <si>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</si>
  <si>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</si>
  <si>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</si>
  <si>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</si>
  <si>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</si>
  <si>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</si>
  <si>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</si>
  <si>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</si>
  <si>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</si>
  <si>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</si>
  <si>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</si>
  <si>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</si>
  <si>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</si>
  <si>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</si>
  <si>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</si>
  <si>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</si>
  <si>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</si>
  <si>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</si>
  <si>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</si>
  <si>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</si>
  <si>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</si>
  <si>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</si>
  <si>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</si>
  <si>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</si>
  <si>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</si>
  <si>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</si>
  <si>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</si>
  <si>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</si>
  <si>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</si>
  <si>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</si>
  <si>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</si>
  <si>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</si>
  <si>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</si>
  <si>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</si>
  <si>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</si>
  <si>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</si>
  <si>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</si>
  <si>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</si>
  <si>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</si>
  <si>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</si>
  <si>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</si>
  <si>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</si>
  <si>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</si>
  <si>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</si>
  <si>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</si>
  <si>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</si>
  <si>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</si>
  <si>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</si>
  <si>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</si>
  <si>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</si>
  <si>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</si>
  <si>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</si>
  <si>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</si>
  <si>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</si>
  <si>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</si>
  <si>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</si>
  <si>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</si>
  <si>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</si>
  <si>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</si>
  <si>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</si>
  <si>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</si>
  <si>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</si>
  <si>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</si>
  <si>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</si>
  <si>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</si>
  <si>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</si>
  <si>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</si>
  <si>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</si>
  <si>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</si>
  <si>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</si>
  <si>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</si>
  <si>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</si>
  <si>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</si>
  <si>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</si>
  <si>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</si>
  <si>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</si>
  <si>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</si>
  <si>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</si>
  <si>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</si>
  <si>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</si>
  <si>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</si>
  <si>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</si>
  <si>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</si>
  <si>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</si>
  <si>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</si>
  <si>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</si>
  <si>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</si>
  <si>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</si>
  <si>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</si>
  <si>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</si>
  <si>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</si>
  <si>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</si>
  <si>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</si>
  <si>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</si>
  <si>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</si>
  <si>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</si>
  <si>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</si>
  <si>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</si>
  <si>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</si>
  <si>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</si>
  <si>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</si>
  <si>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</si>
  <si>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</si>
  <si>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</si>
  <si>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</si>
  <si>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</si>
  <si>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</si>
  <si>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</si>
  <si>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</si>
  <si>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</si>
  <si>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</si>
  <si>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</si>
  <si>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</si>
  <si>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</si>
  <si>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</si>
  <si>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</si>
  <si>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</si>
  <si>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</si>
  <si>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</si>
  <si>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</si>
  <si>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</si>
  <si>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</si>
  <si>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</si>
  <si>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</si>
  <si>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</si>
  <si>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</si>
  <si>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</si>
  <si>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</si>
  <si>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</si>
  <si>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</si>
  <si>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</si>
  <si>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</si>
  <si>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</si>
  <si>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</si>
  <si>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</si>
  <si>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</si>
  <si>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</si>
  <si>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</si>
  <si>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</si>
  <si>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</si>
  <si>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</si>
  <si>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</si>
  <si>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</si>
  <si>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</si>
  <si>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</si>
  <si>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</si>
  <si>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</si>
  <si>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</si>
  <si>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</si>
  <si>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</si>
  <si>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</si>
  <si>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</si>
  <si>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</si>
  <si>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</si>
  <si>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</si>
  <si>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</si>
  <si>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</si>
  <si>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</si>
  <si>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</si>
  <si>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</si>
  <si>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</si>
  <si>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</si>
  <si>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</si>
  <si>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</si>
  <si>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</si>
  <si>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</si>
  <si>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</si>
  <si>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</si>
  <si>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</si>
  <si>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</si>
  <si>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</si>
  <si>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</si>
  <si>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</si>
  <si>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</si>
  <si>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</si>
  <si>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</si>
  <si>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</si>
  <si>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</si>
  <si>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</si>
  <si>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</si>
  <si>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</si>
  <si>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</si>
  <si>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</si>
  <si>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</si>
  <si>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</si>
  <si>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</si>
  <si>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</si>
  <si>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</si>
  <si>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</si>
  <si>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</si>
  <si>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</si>
  <si>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</si>
  <si>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</si>
  <si>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</si>
  <si>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</si>
  <si>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</si>
  <si>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</si>
  <si>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</si>
  <si>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</si>
  <si>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</si>
  <si>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</si>
  <si>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</si>
  <si>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</si>
  <si>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</si>
  <si>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</si>
  <si>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</si>
  <si>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</si>
  <si>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</si>
  <si>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</si>
  <si>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</si>
  <si>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</si>
  <si>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 xml:space="preserve">Call rank </t>
  </si>
  <si>
    <t>Amount rank</t>
  </si>
  <si>
    <t>Labels:</t>
  </si>
  <si>
    <t>Image:</t>
  </si>
  <si>
    <t>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</si>
</sst>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409]d\-mmm\-yy;@"/>
    <numFmt numFmtId="165" formatCode="0.0"/>
    <numFmt numFmtId="166" formatCode="_ * #,##0_ ;_ * \-#,##0_ ;_ * &quot;-&quot;??_ ;_ @_ "/>
    <numFmt numFmtId="167" formatCode="_-[$$-409]* #,##0_ ;_-[$$-409]* \-#,##0\ ;_-[$$-409]* &quot;-&quot;??_ ;_-@_ "/>
    <numFmt numFmtId="168" formatCode="&quot;₹&quot;\ #,##0;#,##0\ \-&quot;₹&quot;;&quot;₹&quot;\ #,##0"/>
    <numFmt numFmtId="169" formatCode="\$\ #,###.0,&quot;k&quot;"/>
    <numFmt numFmtId="170" formatCode="_-[$$-409]* #,##0_ ;_-[$$-409]* \-#,##0\ ;_-[$$-409]* &quot;-&quot;_ ;_-@_ "/>
    <numFmt numFmtId="171" formatCode="_-[$$-409]* #,##0.00_ ;_-[$$-409]* \-#,##0.00\ ;_-[$$-409]* &quot;-&quot;??_ ;_-@_ "/>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sz val="11"/>
      <color theme="1"/>
      <name val="Aptos"/>
      <family val="2"/>
      <scheme val="minor"/>
    </font>
    <font>
      <b/>
      <sz val="10"/>
      <color theme="1"/>
      <name val="Aptos"/>
      <family val="2"/>
      <scheme val="minor"/>
    </font>
    <font>
      <u/>
      <sz val="11"/>
      <color theme="10"/>
      <name val="Aptos"/>
      <family val="2"/>
      <scheme val="minor"/>
    </font>
    <font>
      <b/>
      <sz val="24"/>
      <color theme="0" tint="-0.499984740745262"/>
      <name val="Aptos"/>
      <family val="2"/>
      <scheme val="minor"/>
    </font>
  </fonts>
  <fills count="6">
    <fill>
      <patternFill patternType="none"/>
    </fill>
    <fill>
      <patternFill patternType="gray125"/>
    </fill>
    <fill>
      <patternFill patternType="solid">
        <fgColor theme="7"/>
        <bgColor indexed="64"/>
      </patternFill>
    </fill>
    <fill>
      <patternFill patternType="solid">
        <fgColor theme="2"/>
        <bgColor indexed="64"/>
      </patternFill>
    </fill>
    <fill>
      <patternFill patternType="solid">
        <fgColor theme="5"/>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3">
    <xf numFmtId="0" fontId="0" fillId="0" borderId="0"/>
    <xf numFmtId="9" fontId="5" fillId="0" borderId="0" applyFont="0" applyFill="0" applyBorder="0" applyAlignment="0" applyProtection="0"/>
    <xf numFmtId="0" fontId="7" fillId="0" borderId="0" applyNumberFormat="0" applyFill="0" applyBorder="0" applyAlignment="0" applyProtection="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68" fontId="0" fillId="0" borderId="0" xfId="0" applyNumberFormat="1"/>
    <xf numFmtId="169" fontId="0" fillId="0" borderId="0" xfId="0" applyNumberFormat="1"/>
    <xf numFmtId="0" fontId="0" fillId="4" borderId="0" xfId="0" applyFill="1" applyAlignment="1">
      <alignment horizontal="left"/>
    </xf>
    <xf numFmtId="0" fontId="0" fillId="0" borderId="0" xfId="0" applyAlignment="1">
      <alignment horizontal="left" indent="1"/>
    </xf>
    <xf numFmtId="171" fontId="4" fillId="5" borderId="0" xfId="0" applyNumberFormat="1" applyFont="1" applyFill="1"/>
    <xf numFmtId="0" fontId="0" fillId="5" borderId="10" xfId="0" applyFill="1" applyBorder="1"/>
    <xf numFmtId="0" fontId="0" fillId="5" borderId="12" xfId="0" applyFill="1" applyBorder="1"/>
    <xf numFmtId="0" fontId="4" fillId="5" borderId="14" xfId="0" applyFont="1" applyFill="1" applyBorder="1"/>
    <xf numFmtId="0" fontId="4" fillId="5" borderId="13" xfId="0" applyFont="1" applyFill="1" applyBorder="1" applyAlignment="1">
      <alignment horizontal="left" indent="1"/>
    </xf>
    <xf numFmtId="170" fontId="4" fillId="5" borderId="14" xfId="0" applyNumberFormat="1" applyFont="1" applyFill="1" applyBorder="1"/>
    <xf numFmtId="0" fontId="4" fillId="5" borderId="15" xfId="0" applyFont="1" applyFill="1" applyBorder="1" applyAlignment="1">
      <alignment horizontal="left" indent="1"/>
    </xf>
    <xf numFmtId="171" fontId="4" fillId="5" borderId="16" xfId="0" applyNumberFormat="1" applyFont="1" applyFill="1" applyBorder="1"/>
    <xf numFmtId="170" fontId="4" fillId="5" borderId="17" xfId="0" applyNumberFormat="1" applyFont="1" applyFill="1" applyBorder="1"/>
    <xf numFmtId="0" fontId="1" fillId="5" borderId="11" xfId="0" applyFont="1" applyFill="1" applyBorder="1"/>
    <xf numFmtId="0" fontId="6" fillId="5" borderId="13" xfId="0" applyFont="1" applyFill="1" applyBorder="1"/>
    <xf numFmtId="9" fontId="0" fillId="0" borderId="0" xfId="1" applyFont="1"/>
    <xf numFmtId="0" fontId="7" fillId="0" borderId="0" xfId="2"/>
    <xf numFmtId="0" fontId="1" fillId="3" borderId="0" xfId="0" applyFont="1" applyFill="1"/>
    <xf numFmtId="0" fontId="1" fillId="3" borderId="0" xfId="0" applyFont="1" applyFill="1" applyAlignment="1"/>
    <xf numFmtId="0" fontId="1" fillId="3" borderId="14" xfId="0" applyFont="1" applyFill="1" applyBorder="1" applyAlignment="1"/>
    <xf numFmtId="0" fontId="8" fillId="3" borderId="0" xfId="0" applyFont="1" applyFill="1" applyAlignment="1">
      <alignment vertical="center"/>
    </xf>
    <xf numFmtId="0" fontId="0" fillId="3" borderId="0" xfId="0" applyFill="1" applyAlignment="1">
      <alignment horizontal="center"/>
    </xf>
    <xf numFmtId="0" fontId="0" fillId="3" borderId="14" xfId="0" applyFill="1" applyBorder="1" applyAlignment="1">
      <alignment horizontal="center"/>
    </xf>
  </cellXfs>
  <cellStyles count="3">
    <cellStyle name="Hyperlink" xfId="2" builtinId="8"/>
    <cellStyle name="Normal" xfId="0" builtinId="0"/>
    <cellStyle name="Percent" xfId="1" builtinId="5"/>
  </cellStyles>
  <dxfs count="29">
    <dxf>
      <fill>
        <patternFill>
          <bgColor theme="7"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5"/>
        </patternFill>
      </fill>
    </dxf>
    <dxf>
      <numFmt numFmtId="167" formatCode="_-[$$-409]* #,##0_ ;_-[$$-409]* \-#,##0\ ;_-[$$-409]* &quot;-&quot;??_ ;_-@_ "/>
    </dxf>
    <dxf>
      <numFmt numFmtId="166" formatCode="_ * #,##0_ ;_ * \-#,##0_ ;_ * &quot;-&quot;??_ ;_ @_ "/>
    </dxf>
    <dxf>
      <numFmt numFmtId="167" formatCode="_-[$$-409]* #,##0_ ;_-[$$-409]* \-#,##0\ ;_-[$$-409]* &quot;-&quot;??_ ;_-@_ "/>
    </dxf>
    <dxf>
      <numFmt numFmtId="166" formatCode="_ * #,##0_ ;_ * \-#,##0_ ;_ * &quot;-&quot;??_ ;_ @_ "/>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5" defaultTableStyle="TableStyleMedium2" defaultPivotStyle="PivotStyleLight16">
    <tableStyle name="Slicer Style 1" pivot="0" table="0" count="1" xr9:uid="{25BABDA2-DB3D-41F6-98D0-3EE7CBB0176F}">
      <tableStyleElement type="wholeTable" dxfId="28"/>
    </tableStyle>
    <tableStyle name="SlicerStyleDark4 2" pivot="0" table="0" count="10" xr9:uid="{56D686EF-DFE2-4C7C-8DCA-386ED8DA3E6D}">
      <tableStyleElement type="wholeTable" dxfId="27"/>
      <tableStyleElement type="headerRow" dxfId="26"/>
    </tableStyle>
    <tableStyle name="SlicerStyleDark4 3" pivot="0" table="0" count="10" xr9:uid="{8E71B3FC-4C83-4087-86A5-BC9B7CC2519D}">
      <tableStyleElement type="wholeTable" dxfId="25"/>
      <tableStyleElement type="headerRow" dxfId="24"/>
    </tableStyle>
    <tableStyle name="SlicerStyleDark4 4" pivot="0" table="0" count="10" xr9:uid="{B6169D2B-F272-4C6A-ADA1-9A542454921E}">
      <tableStyleElement type="wholeTable" dxfId="23"/>
      <tableStyleElement type="headerRow" dxfId="22"/>
    </tableStyle>
    <tableStyle name="SlicerStyleLight2 2" pivot="0" table="0" count="10" xr9:uid="{ECBB5BD7-A9DD-4210-B99E-EFEE678C09CA}">
      <tableStyleElement type="wholeTable" dxfId="21"/>
      <tableStyleElement type="headerRow" dxfId="20"/>
    </tableStyle>
  </tableStyles>
  <colors>
    <mruColors>
      <color rgb="FF5F5F5F"/>
      <color rgb="FFED9A83"/>
      <color rgb="FFEA8C72"/>
      <color rgb="FFEDA971"/>
      <color rgb="FFF5590B"/>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0" tint="-0.14996795556505021"/>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FFC00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4 3">
        <x14:slicerStyle name="SlicerStyleDark4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4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Project.xlsx]Pivots!PivotTable1</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47275263659117"/>
          <c:y val="4.9437267097292188E-2"/>
          <c:w val="0.56475785097769571"/>
          <c:h val="0.88615398666544898"/>
        </c:manualLayout>
      </c:layout>
      <c:barChart>
        <c:barDir val="bar"/>
        <c:grouping val="clustered"/>
        <c:varyColors val="0"/>
        <c:ser>
          <c:idx val="0"/>
          <c:order val="0"/>
          <c:tx>
            <c:strRef>
              <c:f>Pivots!$G$23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Pivots!$F$24:$F$31</c:f>
              <c:strCache>
                <c:ptCount val="7"/>
                <c:pt idx="0">
                  <c:v>Sunday</c:v>
                </c:pt>
                <c:pt idx="1">
                  <c:v>Monday</c:v>
                </c:pt>
                <c:pt idx="2">
                  <c:v>Tuesday</c:v>
                </c:pt>
                <c:pt idx="3">
                  <c:v>Wednesday</c:v>
                </c:pt>
                <c:pt idx="4">
                  <c:v>Thursday</c:v>
                </c:pt>
                <c:pt idx="5">
                  <c:v>Friday</c:v>
                </c:pt>
                <c:pt idx="6">
                  <c:v>Saturday</c:v>
                </c:pt>
              </c:strCache>
            </c:strRef>
          </c:cat>
          <c:val>
            <c:numRef>
              <c:f>Pivots!$G$24:$G$31</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D094-4931-9EBA-3846396469CF}"/>
            </c:ext>
          </c:extLst>
        </c:ser>
        <c:dLbls>
          <c:dLblPos val="outEnd"/>
          <c:showLegendKey val="0"/>
          <c:showVal val="1"/>
          <c:showCatName val="0"/>
          <c:showSerName val="0"/>
          <c:showPercent val="0"/>
          <c:showBubbleSize val="0"/>
        </c:dLbls>
        <c:gapWidth val="25"/>
        <c:axId val="1658672784"/>
        <c:axId val="1982755232"/>
      </c:barChart>
      <c:catAx>
        <c:axId val="1658672784"/>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82755232"/>
        <c:crosses val="autoZero"/>
        <c:auto val="1"/>
        <c:lblAlgn val="ctr"/>
        <c:lblOffset val="100"/>
        <c:noMultiLvlLbl val="0"/>
      </c:catAx>
      <c:valAx>
        <c:axId val="1982755232"/>
        <c:scaling>
          <c:orientation val="minMax"/>
        </c:scaling>
        <c:delete val="1"/>
        <c:axPos val="b"/>
        <c:numFmt formatCode="#,##0" sourceLinked="1"/>
        <c:majorTickMark val="none"/>
        <c:minorTickMark val="none"/>
        <c:tickLblPos val="nextTo"/>
        <c:crossAx val="165867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[Portfolio Project.xlsx]Pivots!PivotTable2</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b="1" i="0">
                <a:solidFill>
                  <a:srgbClr val="FF0000"/>
                </a:solidFill>
              </a:rPr>
              <a:t>Call Trend</a:t>
            </a:r>
          </a:p>
        </c:rich>
      </c:tx>
      <c:layout>
        <c:manualLayout>
          <c:xMode val="edge"/>
          <c:yMode val="edge"/>
          <c:x val="2.8259999343036708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20000"/>
                  <a:lumOff val="80000"/>
                  <a:alpha val="50000"/>
                </a:schemeClr>
              </a:gs>
              <a:gs pos="100000">
                <a:srgbClr val="FF000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7"/>
          <c:spPr>
            <a:solidFill>
              <a:schemeClr val="bg1"/>
            </a:solidFill>
            <a:ln w="25400">
              <a:solidFill>
                <a:schemeClr val="tx1">
                  <a:lumMod val="65000"/>
                  <a:lumOff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Pivots!$C$23</c:f>
              <c:strCache>
                <c:ptCount val="1"/>
                <c:pt idx="0">
                  <c:v>Call Count2</c:v>
                </c:pt>
              </c:strCache>
            </c:strRef>
          </c:tx>
          <c:spPr>
            <a:gradFill flip="none" rotWithShape="1">
              <a:gsLst>
                <a:gs pos="0">
                  <a:schemeClr val="accent2">
                    <a:lumMod val="20000"/>
                    <a:lumOff val="80000"/>
                    <a:alpha val="50000"/>
                  </a:schemeClr>
                </a:gs>
                <a:gs pos="100000">
                  <a:srgbClr val="FF0000"/>
                </a:gs>
              </a:gsLst>
              <a:lin ang="16200000" scaled="1"/>
              <a:tileRect/>
            </a:gradFill>
            <a:ln>
              <a:noFill/>
            </a:ln>
            <a:effectLst/>
          </c:spP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Pivots!$C$24:$C$36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634C-4237-AB92-14969567E251}"/>
            </c:ext>
          </c:extLst>
        </c:ser>
        <c:dLbls>
          <c:showLegendKey val="0"/>
          <c:showVal val="0"/>
          <c:showCatName val="0"/>
          <c:showSerName val="0"/>
          <c:showPercent val="0"/>
          <c:showBubbleSize val="0"/>
        </c:dLbls>
        <c:axId val="614889984"/>
        <c:axId val="614890464"/>
      </c:areaChart>
      <c:lineChart>
        <c:grouping val="standard"/>
        <c:varyColors val="0"/>
        <c:ser>
          <c:idx val="0"/>
          <c:order val="0"/>
          <c:tx>
            <c:strRef>
              <c:f>Pivots!$B$23</c:f>
              <c:strCache>
                <c:ptCount val="1"/>
                <c:pt idx="0">
                  <c:v>Call Count</c:v>
                </c:pt>
              </c:strCache>
            </c:strRef>
          </c:tx>
          <c:spPr>
            <a:ln w="28575" cap="rnd">
              <a:solidFill>
                <a:srgbClr val="FF0000"/>
              </a:solidFill>
              <a:round/>
            </a:ln>
            <a:effectLst/>
          </c:spPr>
          <c:marker>
            <c:symbol val="circle"/>
            <c:size val="7"/>
            <c:spPr>
              <a:solidFill>
                <a:schemeClr val="bg1"/>
              </a:solidFill>
              <a:ln w="25400">
                <a:solidFill>
                  <a:schemeClr val="tx1">
                    <a:lumMod val="65000"/>
                    <a:lumOff val="35000"/>
                  </a:schemeClr>
                </a:solidFill>
              </a:ln>
              <a:effectLst/>
            </c:spPr>
          </c:marke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Pivots!$B$24:$B$36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634C-4237-AB92-14969567E251}"/>
            </c:ext>
          </c:extLst>
        </c:ser>
        <c:dLbls>
          <c:showLegendKey val="0"/>
          <c:showVal val="0"/>
          <c:showCatName val="0"/>
          <c:showSerName val="0"/>
          <c:showPercent val="0"/>
          <c:showBubbleSize val="0"/>
        </c:dLbls>
        <c:marker val="1"/>
        <c:smooth val="0"/>
        <c:axId val="614889984"/>
        <c:axId val="614890464"/>
      </c:lineChart>
      <c:catAx>
        <c:axId val="61488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890464"/>
        <c:crosses val="autoZero"/>
        <c:auto val="1"/>
        <c:lblAlgn val="ctr"/>
        <c:lblOffset val="100"/>
        <c:noMultiLvlLbl val="0"/>
      </c:catAx>
      <c:valAx>
        <c:axId val="614890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8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sz="1600" b="1">
                <a:solidFill>
                  <a:srgbClr val="FF0000"/>
                </a:solidFill>
              </a:rPr>
              <a:t>Amount</a:t>
            </a:r>
          </a:p>
        </c:rich>
      </c:tx>
      <c:layout>
        <c:manualLayout>
          <c:xMode val="edge"/>
          <c:yMode val="edge"/>
          <c:x val="0.29902274974201448"/>
          <c:y val="9.043925348449269E-3"/>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737294444457598E-2"/>
          <c:y val="0.13098025112915546"/>
          <c:w val="0.87518539275868146"/>
          <c:h val="0.82402764450252175"/>
        </c:manualLayout>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Pivots!$F$43:$F$47</c:f>
              <c:strCache>
                <c:ptCount val="5"/>
                <c:pt idx="0">
                  <c:v>R01</c:v>
                </c:pt>
                <c:pt idx="1">
                  <c:v>R02</c:v>
                </c:pt>
                <c:pt idx="2">
                  <c:v>R03</c:v>
                </c:pt>
                <c:pt idx="3">
                  <c:v>R04</c:v>
                </c:pt>
                <c:pt idx="4">
                  <c:v>R05</c:v>
                </c:pt>
              </c:strCache>
            </c:strRef>
          </c:cat>
          <c:val>
            <c:numRef>
              <c:f>Pivots!$H$43:$H$47</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65F-4485-8B51-C1820632E588}"/>
            </c:ext>
          </c:extLst>
        </c:ser>
        <c:ser>
          <c:idx val="1"/>
          <c:order val="1"/>
          <c:tx>
            <c:strRef>
              <c:f>Pivots!$J$42</c:f>
              <c:strCache>
                <c:ptCount val="1"/>
                <c:pt idx="0">
                  <c:v>Sel. Amount</c:v>
                </c:pt>
              </c:strCache>
            </c:strRef>
          </c:tx>
          <c:spPr>
            <a:gradFill>
              <a:gsLst>
                <a:gs pos="0">
                  <a:srgbClr val="ED9A83"/>
                </a:gs>
                <a:gs pos="100000">
                  <a:srgbClr val="FF0000"/>
                </a:gs>
              </a:gsLst>
              <a:lin ang="0" scaled="1"/>
            </a:gradFill>
            <a:ln>
              <a:noFill/>
            </a:ln>
            <a:effectLst/>
          </c:spPr>
          <c:invertIfNegative val="0"/>
          <c:val>
            <c:numRef>
              <c:f>Pivots!$J$43:$J$47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B65F-4485-8B51-C1820632E588}"/>
            </c:ext>
          </c:extLst>
        </c:ser>
        <c:dLbls>
          <c:showLegendKey val="0"/>
          <c:showVal val="0"/>
          <c:showCatName val="0"/>
          <c:showSerName val="0"/>
          <c:showPercent val="0"/>
          <c:showBubbleSize val="0"/>
        </c:dLbls>
        <c:gapWidth val="25"/>
        <c:overlap val="100"/>
        <c:axId val="483883056"/>
        <c:axId val="483871536"/>
      </c:barChart>
      <c:catAx>
        <c:axId val="483883056"/>
        <c:scaling>
          <c:orientation val="maxMin"/>
        </c:scaling>
        <c:delete val="1"/>
        <c:axPos val="l"/>
        <c:numFmt formatCode="General" sourceLinked="1"/>
        <c:majorTickMark val="none"/>
        <c:minorTickMark val="none"/>
        <c:tickLblPos val="nextTo"/>
        <c:crossAx val="483871536"/>
        <c:crosses val="autoZero"/>
        <c:auto val="1"/>
        <c:lblAlgn val="ctr"/>
        <c:lblOffset val="100"/>
        <c:noMultiLvlLbl val="0"/>
      </c:catAx>
      <c:valAx>
        <c:axId val="483871536"/>
        <c:scaling>
          <c:orientation val="minMax"/>
        </c:scaling>
        <c:delete val="1"/>
        <c:axPos val="t"/>
        <c:numFmt formatCode="\$\ #,###.0,&quot;k&quot;" sourceLinked="1"/>
        <c:majorTickMark val="none"/>
        <c:minorTickMark val="none"/>
        <c:tickLblPos val="nextTo"/>
        <c:crossAx val="48388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IN" sz="1600" b="1">
                <a:solidFill>
                  <a:srgbClr val="FFC000"/>
                </a:solidFill>
              </a:rPr>
              <a:t>Calls</a:t>
            </a:r>
          </a:p>
        </c:rich>
      </c:tx>
      <c:layout>
        <c:manualLayout>
          <c:xMode val="edge"/>
          <c:yMode val="edge"/>
          <c:x val="4.4933183312956232E-2"/>
          <c:y val="4.5219626742246345E-3"/>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55072063360501"/>
          <c:y val="0.12593203169646591"/>
          <c:w val="0.72428952156285797"/>
          <c:h val="0.81057569569683618"/>
        </c:manualLayout>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Pivots!$F$43:$F$47</c:f>
              <c:strCache>
                <c:ptCount val="5"/>
                <c:pt idx="0">
                  <c:v>R01</c:v>
                </c:pt>
                <c:pt idx="1">
                  <c:v>R02</c:v>
                </c:pt>
                <c:pt idx="2">
                  <c:v>R03</c:v>
                </c:pt>
                <c:pt idx="3">
                  <c:v>R04</c:v>
                </c:pt>
                <c:pt idx="4">
                  <c:v>R05</c:v>
                </c:pt>
              </c:strCache>
            </c:strRef>
          </c:cat>
          <c:val>
            <c:numRef>
              <c:f>Pivots!$G$43:$G$47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F51-4570-9609-4F70114F641F}"/>
            </c:ext>
          </c:extLst>
        </c:ser>
        <c:ser>
          <c:idx val="1"/>
          <c:order val="1"/>
          <c:tx>
            <c:strRef>
              <c:f>Pivots!$I$42</c:f>
              <c:strCache>
                <c:ptCount val="1"/>
                <c:pt idx="0">
                  <c:v>Sel. Calls</c:v>
                </c:pt>
              </c:strCache>
            </c:strRef>
          </c:tx>
          <c:spPr>
            <a:gradFill flip="none" rotWithShape="1">
              <a:gsLst>
                <a:gs pos="0">
                  <a:srgbClr val="EDA971"/>
                </a:gs>
                <a:gs pos="100000">
                  <a:srgbClr val="F5590B"/>
                </a:gs>
              </a:gsLst>
              <a:lin ang="0" scaled="1"/>
              <a:tileRect/>
            </a:gradFill>
            <a:ln>
              <a:noFill/>
            </a:ln>
            <a:effectLst/>
          </c:spPr>
          <c:invertIfNegative val="0"/>
          <c:val>
            <c:numRef>
              <c:f>Pivots!$I$43:$I$47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CF51-4570-9609-4F70114F641F}"/>
            </c:ext>
          </c:extLst>
        </c:ser>
        <c:dLbls>
          <c:showLegendKey val="0"/>
          <c:showVal val="0"/>
          <c:showCatName val="0"/>
          <c:showSerName val="0"/>
          <c:showPercent val="0"/>
          <c:showBubbleSize val="0"/>
        </c:dLbls>
        <c:gapWidth val="25"/>
        <c:overlap val="100"/>
        <c:axId val="483834576"/>
        <c:axId val="483857136"/>
      </c:barChart>
      <c:catAx>
        <c:axId val="48383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83857136"/>
        <c:crosses val="autoZero"/>
        <c:auto val="1"/>
        <c:lblAlgn val="ctr"/>
        <c:lblOffset val="100"/>
        <c:noMultiLvlLbl val="0"/>
      </c:catAx>
      <c:valAx>
        <c:axId val="483857136"/>
        <c:scaling>
          <c:orientation val="minMax"/>
        </c:scaling>
        <c:delete val="1"/>
        <c:axPos val="t"/>
        <c:numFmt formatCode="General" sourceLinked="1"/>
        <c:majorTickMark val="none"/>
        <c:minorTickMark val="none"/>
        <c:tickLblPos val="nextTo"/>
        <c:crossAx val="48383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Project.xlsx]Pivots!PivotTable3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2"/>
                </a:solidFill>
              </a:rPr>
              <a:t>Female</a:t>
            </a:r>
            <a:r>
              <a:rPr lang="en-IN" b="1"/>
              <a:t> vs </a:t>
            </a:r>
            <a:r>
              <a:rPr lang="en-IN" b="1">
                <a:solidFill>
                  <a:schemeClr val="accent4"/>
                </a:solidFill>
              </a:rPr>
              <a:t>Male</a:t>
            </a:r>
            <a:r>
              <a:rPr lang="en-IN" b="1"/>
              <a:t> Callers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2"/>
          </a:solidFill>
          <a:ln>
            <a:noFill/>
          </a:ln>
          <a:effectLst/>
        </c:spPr>
      </c:pivotFmt>
    </c:pivotFmts>
    <c:plotArea>
      <c:layout/>
      <c:barChart>
        <c:barDir val="col"/>
        <c:grouping val="percentStacked"/>
        <c:varyColors val="0"/>
        <c:ser>
          <c:idx val="0"/>
          <c:order val="0"/>
          <c:tx>
            <c:strRef>
              <c:f>Pivots!$B$61:$B$62</c:f>
              <c:strCache>
                <c:ptCount val="1"/>
                <c:pt idx="0">
                  <c:v>Female</c:v>
                </c:pt>
              </c:strCache>
            </c:strRef>
          </c:tx>
          <c:spPr>
            <a:solidFill>
              <a:schemeClr val="accent2"/>
            </a:solidFill>
            <a:ln>
              <a:noFill/>
            </a:ln>
            <a:effectLst/>
          </c:spPr>
          <c:invertIfNegative val="0"/>
          <c:dLbls>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Pivots!$A$63:$A$66</c:f>
              <c:strCache>
                <c:ptCount val="3"/>
                <c:pt idx="0">
                  <c:v>Cincinnati</c:v>
                </c:pt>
                <c:pt idx="1">
                  <c:v>Cleveland</c:v>
                </c:pt>
                <c:pt idx="2">
                  <c:v>Columbus</c:v>
                </c:pt>
              </c:strCache>
            </c:strRef>
          </c:cat>
          <c:val>
            <c:numRef>
              <c:f>Pivots!$B$63:$B$66</c:f>
              <c:numCache>
                <c:formatCode>#,##0</c:formatCode>
                <c:ptCount val="3"/>
                <c:pt idx="0">
                  <c:v>144</c:v>
                </c:pt>
                <c:pt idx="1">
                  <c:v>326</c:v>
                </c:pt>
                <c:pt idx="2">
                  <c:v>129</c:v>
                </c:pt>
              </c:numCache>
            </c:numRef>
          </c:val>
          <c:extLst>
            <c:ext xmlns:c16="http://schemas.microsoft.com/office/drawing/2014/chart" uri="{C3380CC4-5D6E-409C-BE32-E72D297353CC}">
              <c16:uniqueId val="{00000000-489D-4FF8-B661-7BBDD7893827}"/>
            </c:ext>
          </c:extLst>
        </c:ser>
        <c:ser>
          <c:idx val="1"/>
          <c:order val="1"/>
          <c:tx>
            <c:strRef>
              <c:f>Pivots!$C$61:$C$62</c:f>
              <c:strCache>
                <c:ptCount val="1"/>
                <c:pt idx="0">
                  <c:v>Male</c:v>
                </c:pt>
              </c:strCache>
            </c:strRef>
          </c:tx>
          <c:spPr>
            <a:solidFill>
              <a:schemeClr val="accent4">
                <a:lumMod val="60000"/>
                <a:lumOff val="40000"/>
              </a:schemeClr>
            </a:solidFill>
            <a:ln>
              <a:noFill/>
            </a:ln>
            <a:effectLst/>
          </c:spPr>
          <c:invertIfNegative val="0"/>
          <c:dLbls>
            <c:spPr>
              <a:solidFill>
                <a:schemeClr val="accent1">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Pivots!$A$63:$A$66</c:f>
              <c:strCache>
                <c:ptCount val="3"/>
                <c:pt idx="0">
                  <c:v>Cincinnati</c:v>
                </c:pt>
                <c:pt idx="1">
                  <c:v>Cleveland</c:v>
                </c:pt>
                <c:pt idx="2">
                  <c:v>Columbus</c:v>
                </c:pt>
              </c:strCache>
            </c:strRef>
          </c:cat>
          <c:val>
            <c:numRef>
              <c:f>Pivots!$C$63:$C$66</c:f>
              <c:numCache>
                <c:formatCode>#,##0</c:formatCode>
                <c:ptCount val="3"/>
                <c:pt idx="0">
                  <c:v>132</c:v>
                </c:pt>
                <c:pt idx="1">
                  <c:v>63</c:v>
                </c:pt>
                <c:pt idx="2">
                  <c:v>206</c:v>
                </c:pt>
              </c:numCache>
            </c:numRef>
          </c:val>
          <c:extLst>
            <c:ext xmlns:c16="http://schemas.microsoft.com/office/drawing/2014/chart" uri="{C3380CC4-5D6E-409C-BE32-E72D297353CC}">
              <c16:uniqueId val="{00000001-489D-4FF8-B661-7BBDD7893827}"/>
            </c:ext>
          </c:extLst>
        </c:ser>
        <c:dLbls>
          <c:showLegendKey val="0"/>
          <c:showVal val="0"/>
          <c:showCatName val="0"/>
          <c:showSerName val="0"/>
          <c:showPercent val="0"/>
          <c:showBubbleSize val="0"/>
        </c:dLbls>
        <c:gapWidth val="25"/>
        <c:overlap val="100"/>
        <c:axId val="107480064"/>
        <c:axId val="107481024"/>
      </c:barChart>
      <c:catAx>
        <c:axId val="10748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1024"/>
        <c:crosses val="autoZero"/>
        <c:auto val="1"/>
        <c:lblAlgn val="ctr"/>
        <c:lblOffset val="100"/>
        <c:noMultiLvlLbl val="0"/>
      </c:catAx>
      <c:valAx>
        <c:axId val="107481024"/>
        <c:scaling>
          <c:orientation val="minMax"/>
        </c:scaling>
        <c:delete val="1"/>
        <c:axPos val="l"/>
        <c:numFmt formatCode="0%" sourceLinked="1"/>
        <c:majorTickMark val="none"/>
        <c:minorTickMark val="none"/>
        <c:tickLblPos val="nextTo"/>
        <c:crossAx val="10748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Project.xlsx]Pivots!Rep Satisfaction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Pivots!$B$70</c:f>
              <c:strCache>
                <c:ptCount val="1"/>
                <c:pt idx="0">
                  <c:v>Total</c:v>
                </c:pt>
              </c:strCache>
            </c:strRef>
          </c:tx>
          <c:spPr>
            <a:solidFill>
              <a:srgbClr val="0070C0"/>
            </a:solidFill>
            <a:ln>
              <a:noFill/>
            </a:ln>
            <a:effectLst/>
          </c:spPr>
          <c:invertIfNegative val="0"/>
          <c:cat>
            <c:strRef>
              <c:f>Pivots!$A$71:$A$75</c:f>
              <c:strCache>
                <c:ptCount val="4"/>
                <c:pt idx="0">
                  <c:v>2</c:v>
                </c:pt>
                <c:pt idx="1">
                  <c:v>3</c:v>
                </c:pt>
                <c:pt idx="2">
                  <c:v>4</c:v>
                </c:pt>
                <c:pt idx="3">
                  <c:v>5</c:v>
                </c:pt>
              </c:strCache>
            </c:strRef>
          </c:cat>
          <c:val>
            <c:numRef>
              <c:f>Pivots!$B$71:$B$75</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7FC7-4624-A565-1E4696CE8C36}"/>
            </c:ext>
          </c:extLst>
        </c:ser>
        <c:dLbls>
          <c:showLegendKey val="0"/>
          <c:showVal val="0"/>
          <c:showCatName val="0"/>
          <c:showSerName val="0"/>
          <c:showPercent val="0"/>
          <c:showBubbleSize val="0"/>
        </c:dLbls>
        <c:gapWidth val="10"/>
        <c:overlap val="-27"/>
        <c:axId val="853552128"/>
        <c:axId val="853549728"/>
      </c:barChart>
      <c:catAx>
        <c:axId val="8535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549728"/>
        <c:crosses val="autoZero"/>
        <c:auto val="1"/>
        <c:lblAlgn val="ctr"/>
        <c:lblOffset val="100"/>
        <c:noMultiLvlLbl val="0"/>
      </c:catAx>
      <c:valAx>
        <c:axId val="853549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55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10886</xdr:colOff>
      <xdr:row>2</xdr:row>
      <xdr:rowOff>121919</xdr:rowOff>
    </xdr:from>
    <xdr:to>
      <xdr:col>3</xdr:col>
      <xdr:colOff>762001</xdr:colOff>
      <xdr:row>7</xdr:row>
      <xdr:rowOff>152400</xdr:rowOff>
    </xdr:to>
    <xdr:sp macro="" textlink="Pivots!A4">
      <xdr:nvSpPr>
        <xdr:cNvPr id="2" name="Rectangle 1">
          <a:extLst>
            <a:ext uri="{FF2B5EF4-FFF2-40B4-BE49-F238E27FC236}">
              <a16:creationId xmlns:a16="http://schemas.microsoft.com/office/drawing/2014/main" id="{496BD9F0-2D0F-6A9E-2D4F-32DF8937A2BE}"/>
            </a:ext>
          </a:extLst>
        </xdr:cNvPr>
        <xdr:cNvSpPr/>
      </xdr:nvSpPr>
      <xdr:spPr>
        <a:xfrm>
          <a:off x="206829" y="492033"/>
          <a:ext cx="1621972" cy="955767"/>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1B938B7E-FE46-4A93-BEE2-CD669F5B626B}"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twoCellAnchor>
    <xdr:from>
      <xdr:col>2</xdr:col>
      <xdr:colOff>143692</xdr:colOff>
      <xdr:row>3</xdr:row>
      <xdr:rowOff>7621</xdr:rowOff>
    </xdr:from>
    <xdr:to>
      <xdr:col>3</xdr:col>
      <xdr:colOff>547552</xdr:colOff>
      <xdr:row>3</xdr:row>
      <xdr:rowOff>144781</xdr:rowOff>
    </xdr:to>
    <xdr:sp macro="" textlink="">
      <xdr:nvSpPr>
        <xdr:cNvPr id="4" name="TextBox 3">
          <a:extLst>
            <a:ext uri="{FF2B5EF4-FFF2-40B4-BE49-F238E27FC236}">
              <a16:creationId xmlns:a16="http://schemas.microsoft.com/office/drawing/2014/main" id="{1240014D-B541-564D-5A5D-7F4040263B23}"/>
            </a:ext>
          </a:extLst>
        </xdr:cNvPr>
        <xdr:cNvSpPr txBox="1"/>
      </xdr:nvSpPr>
      <xdr:spPr>
        <a:xfrm>
          <a:off x="535578" y="562792"/>
          <a:ext cx="1078774" cy="137160"/>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Calls</a:t>
          </a:r>
        </a:p>
        <a:p>
          <a:pPr algn="ctr"/>
          <a:endParaRPr lang="en-IN" sz="1100">
            <a:solidFill>
              <a:schemeClr val="bg1">
                <a:lumMod val="95000"/>
              </a:schemeClr>
            </a:solidFill>
            <a:latin typeface="+mj-lt"/>
          </a:endParaRPr>
        </a:p>
      </xdr:txBody>
    </xdr:sp>
    <xdr:clientData/>
  </xdr:twoCellAnchor>
  <xdr:twoCellAnchor>
    <xdr:from>
      <xdr:col>2</xdr:col>
      <xdr:colOff>137160</xdr:colOff>
      <xdr:row>10</xdr:row>
      <xdr:rowOff>99060</xdr:rowOff>
    </xdr:from>
    <xdr:to>
      <xdr:col>3</xdr:col>
      <xdr:colOff>533400</xdr:colOff>
      <xdr:row>11</xdr:row>
      <xdr:rowOff>106680</xdr:rowOff>
    </xdr:to>
    <xdr:sp macro="" textlink="">
      <xdr:nvSpPr>
        <xdr:cNvPr id="7" name="TextBox 6">
          <a:extLst>
            <a:ext uri="{FF2B5EF4-FFF2-40B4-BE49-F238E27FC236}">
              <a16:creationId xmlns:a16="http://schemas.microsoft.com/office/drawing/2014/main" id="{E49CA47B-8704-2090-E076-C13E7B3B3127}"/>
            </a:ext>
          </a:extLst>
        </xdr:cNvPr>
        <xdr:cNvSpPr txBox="1"/>
      </xdr:nvSpPr>
      <xdr:spPr>
        <a:xfrm>
          <a:off x="533400" y="1927860"/>
          <a:ext cx="1066800" cy="190500"/>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2</xdr:col>
      <xdr:colOff>14695</xdr:colOff>
      <xdr:row>3</xdr:row>
      <xdr:rowOff>12948</xdr:rowOff>
    </xdr:from>
    <xdr:to>
      <xdr:col>2</xdr:col>
      <xdr:colOff>188818</xdr:colOff>
      <xdr:row>3</xdr:row>
      <xdr:rowOff>179747</xdr:rowOff>
    </xdr:to>
    <xdr:pic>
      <xdr:nvPicPr>
        <xdr:cNvPr id="9" name="Graphic 8" descr="Receiver with solid fill">
          <a:extLst>
            <a:ext uri="{FF2B5EF4-FFF2-40B4-BE49-F238E27FC236}">
              <a16:creationId xmlns:a16="http://schemas.microsoft.com/office/drawing/2014/main" id="{14EA6AB0-D35B-4599-9D4E-ED78418E9D2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40101">
          <a:off x="406581" y="568119"/>
          <a:ext cx="174123" cy="166799"/>
        </a:xfrm>
        <a:prstGeom prst="rect">
          <a:avLst/>
        </a:prstGeom>
      </xdr:spPr>
    </xdr:pic>
    <xdr:clientData/>
  </xdr:twoCellAnchor>
  <xdr:twoCellAnchor>
    <xdr:from>
      <xdr:col>2</xdr:col>
      <xdr:colOff>297180</xdr:colOff>
      <xdr:row>6</xdr:row>
      <xdr:rowOff>76200</xdr:rowOff>
    </xdr:from>
    <xdr:to>
      <xdr:col>3</xdr:col>
      <xdr:colOff>441614</xdr:colOff>
      <xdr:row>7</xdr:row>
      <xdr:rowOff>129887</xdr:rowOff>
    </xdr:to>
    <xdr:sp macro="" textlink="Pivots!A9">
      <xdr:nvSpPr>
        <xdr:cNvPr id="10" name="TextBox 9">
          <a:extLst>
            <a:ext uri="{FF2B5EF4-FFF2-40B4-BE49-F238E27FC236}">
              <a16:creationId xmlns:a16="http://schemas.microsoft.com/office/drawing/2014/main" id="{80E1770E-DADB-4232-70B8-5330D3AE03F4}"/>
            </a:ext>
          </a:extLst>
        </xdr:cNvPr>
        <xdr:cNvSpPr txBox="1"/>
      </xdr:nvSpPr>
      <xdr:spPr>
        <a:xfrm>
          <a:off x="695498" y="1167245"/>
          <a:ext cx="811184" cy="235528"/>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6E9312-0370-4582-93BA-FB7B7D22C611}" type="TxLink">
            <a:rPr lang="en-US" sz="1100" b="1" i="0" u="none" strike="noStrike">
              <a:solidFill>
                <a:schemeClr val="bg1">
                  <a:lumMod val="95000"/>
                </a:schemeClr>
              </a:solidFill>
              <a:latin typeface="Aptos"/>
            </a:rPr>
            <a:pPr algn="ctr"/>
            <a:t>200</a:t>
          </a:fld>
          <a:endParaRPr lang="en-IN" sz="1100" b="1">
            <a:solidFill>
              <a:schemeClr val="bg1">
                <a:lumMod val="95000"/>
              </a:schemeClr>
            </a:solidFill>
          </a:endParaRPr>
        </a:p>
      </xdr:txBody>
    </xdr:sp>
    <xdr:clientData/>
  </xdr:twoCellAnchor>
  <xdr:twoCellAnchor>
    <xdr:from>
      <xdr:col>1</xdr:col>
      <xdr:colOff>10886</xdr:colOff>
      <xdr:row>9</xdr:row>
      <xdr:rowOff>141515</xdr:rowOff>
    </xdr:from>
    <xdr:to>
      <xdr:col>4</xdr:col>
      <xdr:colOff>0</xdr:colOff>
      <xdr:row>14</xdr:row>
      <xdr:rowOff>130629</xdr:rowOff>
    </xdr:to>
    <xdr:sp macro="" textlink="Pivots!B4">
      <xdr:nvSpPr>
        <xdr:cNvPr id="12" name="Rectangle 11">
          <a:extLst>
            <a:ext uri="{FF2B5EF4-FFF2-40B4-BE49-F238E27FC236}">
              <a16:creationId xmlns:a16="http://schemas.microsoft.com/office/drawing/2014/main" id="{D0A5FE6F-A8FC-4015-8C6A-041A6DE1013D}"/>
            </a:ext>
          </a:extLst>
        </xdr:cNvPr>
        <xdr:cNvSpPr/>
      </xdr:nvSpPr>
      <xdr:spPr>
        <a:xfrm>
          <a:off x="206829" y="1807029"/>
          <a:ext cx="1632857" cy="914400"/>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18EB8291-71F6-4834-A806-7D126D5894B3}" type="TxLink">
            <a:rPr lang="en-US" sz="2400" b="0" i="0" u="none" strike="noStrike">
              <a:solidFill>
                <a:schemeClr val="bg1"/>
              </a:solidFill>
              <a:latin typeface="+mj-lt"/>
              <a:ea typeface="+mn-ea"/>
              <a:cs typeface="+mn-cs"/>
            </a:rPr>
            <a:pPr marL="0" indent="0" algn="ctr"/>
            <a:t> $96,623 </a:t>
          </a:fld>
          <a:endParaRPr lang="en-IN" sz="2400" b="0" i="0" u="none" strike="noStrike">
            <a:solidFill>
              <a:schemeClr val="bg1"/>
            </a:solidFill>
            <a:latin typeface="+mj-lt"/>
            <a:ea typeface="+mn-ea"/>
            <a:cs typeface="+mn-cs"/>
          </a:endParaRPr>
        </a:p>
      </xdr:txBody>
    </xdr:sp>
    <xdr:clientData/>
  </xdr:twoCellAnchor>
  <xdr:twoCellAnchor>
    <xdr:from>
      <xdr:col>2</xdr:col>
      <xdr:colOff>114942</xdr:colOff>
      <xdr:row>9</xdr:row>
      <xdr:rowOff>183870</xdr:rowOff>
    </xdr:from>
    <xdr:to>
      <xdr:col>3</xdr:col>
      <xdr:colOff>518802</xdr:colOff>
      <xdr:row>10</xdr:row>
      <xdr:rowOff>138150</xdr:rowOff>
    </xdr:to>
    <xdr:sp macro="" textlink="">
      <xdr:nvSpPr>
        <xdr:cNvPr id="13" name="TextBox 12">
          <a:extLst>
            <a:ext uri="{FF2B5EF4-FFF2-40B4-BE49-F238E27FC236}">
              <a16:creationId xmlns:a16="http://schemas.microsoft.com/office/drawing/2014/main" id="{344150B2-CC6F-4680-9980-86FAED300E1A}"/>
            </a:ext>
          </a:extLst>
        </xdr:cNvPr>
        <xdr:cNvSpPr txBox="1"/>
      </xdr:nvSpPr>
      <xdr:spPr>
        <a:xfrm>
          <a:off x="506828" y="1849384"/>
          <a:ext cx="1078774" cy="139337"/>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Amount</a:t>
          </a:r>
        </a:p>
        <a:p>
          <a:pPr algn="ctr"/>
          <a:endParaRPr lang="en-IN" sz="1100">
            <a:solidFill>
              <a:schemeClr val="bg1">
                <a:lumMod val="95000"/>
              </a:schemeClr>
            </a:solidFill>
            <a:latin typeface="+mj-lt"/>
          </a:endParaRPr>
        </a:p>
      </xdr:txBody>
    </xdr:sp>
    <xdr:clientData/>
  </xdr:twoCellAnchor>
  <xdr:twoCellAnchor editAs="oneCell">
    <xdr:from>
      <xdr:col>1</xdr:col>
      <xdr:colOff>152309</xdr:colOff>
      <xdr:row>9</xdr:row>
      <xdr:rowOff>152787</xdr:rowOff>
    </xdr:from>
    <xdr:to>
      <xdr:col>2</xdr:col>
      <xdr:colOff>162611</xdr:colOff>
      <xdr:row>10</xdr:row>
      <xdr:rowOff>177902</xdr:rowOff>
    </xdr:to>
    <xdr:pic>
      <xdr:nvPicPr>
        <xdr:cNvPr id="14" name="Graphic 13">
          <a:extLst>
            <a:ext uri="{FF2B5EF4-FFF2-40B4-BE49-F238E27FC236}">
              <a16:creationId xmlns:a16="http://schemas.microsoft.com/office/drawing/2014/main" id="{16E66058-236F-41B0-AE0F-32C82024AE8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740101">
          <a:off x="348252" y="1818301"/>
          <a:ext cx="206245" cy="210173"/>
        </a:xfrm>
        <a:prstGeom prst="rect">
          <a:avLst/>
        </a:prstGeom>
      </xdr:spPr>
    </xdr:pic>
    <xdr:clientData/>
  </xdr:twoCellAnchor>
  <xdr:twoCellAnchor>
    <xdr:from>
      <xdr:col>1</xdr:col>
      <xdr:colOff>0</xdr:colOff>
      <xdr:row>16</xdr:row>
      <xdr:rowOff>180108</xdr:rowOff>
    </xdr:from>
    <xdr:to>
      <xdr:col>4</xdr:col>
      <xdr:colOff>10885</xdr:colOff>
      <xdr:row>22</xdr:row>
      <xdr:rowOff>12370</xdr:rowOff>
    </xdr:to>
    <xdr:sp macro="" textlink="Pivots!C4">
      <xdr:nvSpPr>
        <xdr:cNvPr id="16" name="Rectangle 15">
          <a:extLst>
            <a:ext uri="{FF2B5EF4-FFF2-40B4-BE49-F238E27FC236}">
              <a16:creationId xmlns:a16="http://schemas.microsoft.com/office/drawing/2014/main" id="{F273774D-206E-401F-BF24-D893FBB1196A}"/>
            </a:ext>
          </a:extLst>
        </xdr:cNvPr>
        <xdr:cNvSpPr/>
      </xdr:nvSpPr>
      <xdr:spPr>
        <a:xfrm>
          <a:off x="195943" y="3141022"/>
          <a:ext cx="1654628" cy="942605"/>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E48E28DC-EBF9-46A1-9961-19AB58DAD6E5}" type="TxLink">
            <a:rPr lang="en-US" sz="2800" b="0" i="0" u="none" strike="noStrike">
              <a:solidFill>
                <a:schemeClr val="bg1"/>
              </a:solidFill>
              <a:latin typeface="+mj-lt"/>
              <a:ea typeface="+mn-ea"/>
              <a:cs typeface="+mn-cs"/>
            </a:rPr>
            <a:pPr marL="0" indent="0" algn="ctr"/>
            <a:t> 89,850 </a:t>
          </a:fld>
          <a:endParaRPr lang="en-IN" sz="2800" b="0" i="0" u="none" strike="noStrike">
            <a:solidFill>
              <a:schemeClr val="bg1"/>
            </a:solidFill>
            <a:latin typeface="+mj-lt"/>
            <a:ea typeface="+mn-ea"/>
            <a:cs typeface="+mn-cs"/>
          </a:endParaRPr>
        </a:p>
      </xdr:txBody>
    </xdr:sp>
    <xdr:clientData/>
  </xdr:twoCellAnchor>
  <xdr:twoCellAnchor>
    <xdr:from>
      <xdr:col>2</xdr:col>
      <xdr:colOff>108511</xdr:colOff>
      <xdr:row>17</xdr:row>
      <xdr:rowOff>65018</xdr:rowOff>
    </xdr:from>
    <xdr:to>
      <xdr:col>3</xdr:col>
      <xdr:colOff>512371</xdr:colOff>
      <xdr:row>18</xdr:row>
      <xdr:rowOff>19297</xdr:rowOff>
    </xdr:to>
    <xdr:sp macro="" textlink="">
      <xdr:nvSpPr>
        <xdr:cNvPr id="17" name="TextBox 16">
          <a:extLst>
            <a:ext uri="{FF2B5EF4-FFF2-40B4-BE49-F238E27FC236}">
              <a16:creationId xmlns:a16="http://schemas.microsoft.com/office/drawing/2014/main" id="{A71831D4-B520-4EE9-81D6-97BF1C6961D4}"/>
            </a:ext>
          </a:extLst>
        </xdr:cNvPr>
        <xdr:cNvSpPr txBox="1"/>
      </xdr:nvSpPr>
      <xdr:spPr>
        <a:xfrm>
          <a:off x="500397" y="3210989"/>
          <a:ext cx="1078774" cy="139337"/>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Duration</a:t>
          </a:r>
        </a:p>
        <a:p>
          <a:pPr algn="ctr"/>
          <a:endParaRPr lang="en-IN" sz="1100">
            <a:solidFill>
              <a:schemeClr val="bg1">
                <a:lumMod val="95000"/>
              </a:schemeClr>
            </a:solidFill>
            <a:latin typeface="+mj-lt"/>
          </a:endParaRPr>
        </a:p>
      </xdr:txBody>
    </xdr:sp>
    <xdr:clientData/>
  </xdr:twoCellAnchor>
  <xdr:twoCellAnchor editAs="oneCell">
    <xdr:from>
      <xdr:col>1</xdr:col>
      <xdr:colOff>176852</xdr:colOff>
      <xdr:row>17</xdr:row>
      <xdr:rowOff>58581</xdr:rowOff>
    </xdr:from>
    <xdr:to>
      <xdr:col>2</xdr:col>
      <xdr:colOff>149769</xdr:colOff>
      <xdr:row>18</xdr:row>
      <xdr:rowOff>45598</xdr:rowOff>
    </xdr:to>
    <xdr:pic>
      <xdr:nvPicPr>
        <xdr:cNvPr id="18" name="Graphic 17">
          <a:extLst>
            <a:ext uri="{FF2B5EF4-FFF2-40B4-BE49-F238E27FC236}">
              <a16:creationId xmlns:a16="http://schemas.microsoft.com/office/drawing/2014/main" id="{78FFFB5E-4907-44B0-8D90-A11DE8FF70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740101">
          <a:off x="372795" y="3204552"/>
          <a:ext cx="168860" cy="172076"/>
        </a:xfrm>
        <a:prstGeom prst="rect">
          <a:avLst/>
        </a:prstGeom>
      </xdr:spPr>
    </xdr:pic>
    <xdr:clientData/>
  </xdr:twoCellAnchor>
  <xdr:twoCellAnchor>
    <xdr:from>
      <xdr:col>2</xdr:col>
      <xdr:colOff>140524</xdr:colOff>
      <xdr:row>21</xdr:row>
      <xdr:rowOff>3168</xdr:rowOff>
    </xdr:from>
    <xdr:to>
      <xdr:col>3</xdr:col>
      <xdr:colOff>254824</xdr:colOff>
      <xdr:row>21</xdr:row>
      <xdr:rowOff>134094</xdr:rowOff>
    </xdr:to>
    <xdr:sp macro="" textlink="Pivots!C9">
      <xdr:nvSpPr>
        <xdr:cNvPr id="19" name="TextBox 18">
          <a:extLst>
            <a:ext uri="{FF2B5EF4-FFF2-40B4-BE49-F238E27FC236}">
              <a16:creationId xmlns:a16="http://schemas.microsoft.com/office/drawing/2014/main" id="{F8DAD9C0-48BE-4544-AB62-AD4E229C954D}"/>
            </a:ext>
          </a:extLst>
        </xdr:cNvPr>
        <xdr:cNvSpPr txBox="1"/>
      </xdr:nvSpPr>
      <xdr:spPr>
        <a:xfrm>
          <a:off x="532410" y="3889368"/>
          <a:ext cx="789214" cy="130926"/>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9DCE72-4D21-4DF7-9D47-D4EB50A8FE7C}" type="TxLink">
            <a:rPr lang="en-US" sz="1100" b="1" i="0" u="none" strike="noStrike">
              <a:solidFill>
                <a:schemeClr val="bg1">
                  <a:lumMod val="95000"/>
                </a:schemeClr>
              </a:solidFill>
              <a:latin typeface="+mj-lt"/>
              <a:ea typeface="+mn-ea"/>
              <a:cs typeface="+mn-cs"/>
            </a:rPr>
            <a:pPr marL="0" indent="0" algn="ctr"/>
            <a:t> 18,209 </a:t>
          </a:fld>
          <a:endParaRPr lang="en-IN" sz="1100" b="1" i="0" u="none" strike="noStrike">
            <a:solidFill>
              <a:schemeClr val="bg1">
                <a:lumMod val="95000"/>
              </a:schemeClr>
            </a:solidFill>
            <a:latin typeface="+mj-lt"/>
            <a:ea typeface="+mn-ea"/>
            <a:cs typeface="+mn-cs"/>
          </a:endParaRPr>
        </a:p>
      </xdr:txBody>
    </xdr:sp>
    <xdr:clientData/>
  </xdr:twoCellAnchor>
  <xdr:twoCellAnchor>
    <xdr:from>
      <xdr:col>1</xdr:col>
      <xdr:colOff>1</xdr:colOff>
      <xdr:row>24</xdr:row>
      <xdr:rowOff>88569</xdr:rowOff>
    </xdr:from>
    <xdr:to>
      <xdr:col>4</xdr:col>
      <xdr:colOff>10886</xdr:colOff>
      <xdr:row>29</xdr:row>
      <xdr:rowOff>140523</xdr:rowOff>
    </xdr:to>
    <xdr:sp macro="" textlink="Pivots!D4">
      <xdr:nvSpPr>
        <xdr:cNvPr id="20" name="Rectangle 19">
          <a:extLst>
            <a:ext uri="{FF2B5EF4-FFF2-40B4-BE49-F238E27FC236}">
              <a16:creationId xmlns:a16="http://schemas.microsoft.com/office/drawing/2014/main" id="{F9874D86-71B9-4878-B0F4-A9C112A9703F}"/>
            </a:ext>
          </a:extLst>
        </xdr:cNvPr>
        <xdr:cNvSpPr/>
      </xdr:nvSpPr>
      <xdr:spPr>
        <a:xfrm>
          <a:off x="195944" y="4529940"/>
          <a:ext cx="1654628" cy="977240"/>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1158D03C-A5BC-4F37-9D4E-F5136A32DB8D}" type="TxLink">
            <a:rPr lang="en-US" sz="2800" b="0" i="0" u="none" strike="noStrike">
              <a:solidFill>
                <a:schemeClr val="bg1"/>
              </a:solidFill>
              <a:latin typeface="+mj-lt"/>
              <a:ea typeface="+mn-ea"/>
              <a:cs typeface="+mn-cs"/>
            </a:rPr>
            <a:pPr marL="0" indent="0" algn="ctr"/>
            <a:t>3.9</a:t>
          </a:fld>
          <a:endParaRPr lang="en-IN" sz="2800" b="0" i="0" u="none" strike="noStrike">
            <a:solidFill>
              <a:schemeClr val="bg1"/>
            </a:solidFill>
            <a:latin typeface="+mj-lt"/>
            <a:ea typeface="+mn-ea"/>
            <a:cs typeface="+mn-cs"/>
          </a:endParaRPr>
        </a:p>
      </xdr:txBody>
    </xdr:sp>
    <xdr:clientData/>
  </xdr:twoCellAnchor>
  <xdr:twoCellAnchor>
    <xdr:from>
      <xdr:col>2</xdr:col>
      <xdr:colOff>101929</xdr:colOff>
      <xdr:row>24</xdr:row>
      <xdr:rowOff>152401</xdr:rowOff>
    </xdr:from>
    <xdr:to>
      <xdr:col>3</xdr:col>
      <xdr:colOff>553934</xdr:colOff>
      <xdr:row>25</xdr:row>
      <xdr:rowOff>130628</xdr:rowOff>
    </xdr:to>
    <xdr:sp macro="" textlink="">
      <xdr:nvSpPr>
        <xdr:cNvPr id="21" name="TextBox 20">
          <a:extLst>
            <a:ext uri="{FF2B5EF4-FFF2-40B4-BE49-F238E27FC236}">
              <a16:creationId xmlns:a16="http://schemas.microsoft.com/office/drawing/2014/main" id="{8F76835C-018C-43FC-80CF-9C2E38546CFA}"/>
            </a:ext>
          </a:extLst>
        </xdr:cNvPr>
        <xdr:cNvSpPr txBox="1"/>
      </xdr:nvSpPr>
      <xdr:spPr>
        <a:xfrm>
          <a:off x="493815" y="4593772"/>
          <a:ext cx="1126919" cy="163285"/>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Avg. Rating</a:t>
          </a:r>
        </a:p>
        <a:p>
          <a:pPr algn="ctr"/>
          <a:endParaRPr lang="en-IN" sz="1100">
            <a:solidFill>
              <a:schemeClr val="bg1">
                <a:lumMod val="95000"/>
              </a:schemeClr>
            </a:solidFill>
            <a:latin typeface="+mj-lt"/>
          </a:endParaRPr>
        </a:p>
      </xdr:txBody>
    </xdr:sp>
    <xdr:clientData/>
  </xdr:twoCellAnchor>
  <xdr:twoCellAnchor editAs="oneCell">
    <xdr:from>
      <xdr:col>1</xdr:col>
      <xdr:colOff>157161</xdr:colOff>
      <xdr:row>24</xdr:row>
      <xdr:rowOff>121178</xdr:rowOff>
    </xdr:from>
    <xdr:to>
      <xdr:col>2</xdr:col>
      <xdr:colOff>130078</xdr:colOff>
      <xdr:row>25</xdr:row>
      <xdr:rowOff>108195</xdr:rowOff>
    </xdr:to>
    <xdr:pic>
      <xdr:nvPicPr>
        <xdr:cNvPr id="22" name="Graphic 21">
          <a:extLst>
            <a:ext uri="{FF2B5EF4-FFF2-40B4-BE49-F238E27FC236}">
              <a16:creationId xmlns:a16="http://schemas.microsoft.com/office/drawing/2014/main" id="{6F7DCC43-A846-4B46-A29B-EE991844187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740101">
          <a:off x="353104" y="4562549"/>
          <a:ext cx="168860" cy="172076"/>
        </a:xfrm>
        <a:prstGeom prst="rect">
          <a:avLst/>
        </a:prstGeom>
      </xdr:spPr>
    </xdr:pic>
    <xdr:clientData/>
  </xdr:twoCellAnchor>
  <xdr:twoCellAnchor>
    <xdr:from>
      <xdr:col>2</xdr:col>
      <xdr:colOff>272490</xdr:colOff>
      <xdr:row>28</xdr:row>
      <xdr:rowOff>68036</xdr:rowOff>
    </xdr:from>
    <xdr:to>
      <xdr:col>3</xdr:col>
      <xdr:colOff>226770</xdr:colOff>
      <xdr:row>29</xdr:row>
      <xdr:rowOff>45176</xdr:rowOff>
    </xdr:to>
    <xdr:sp macro="" textlink="Pivots!D9">
      <xdr:nvSpPr>
        <xdr:cNvPr id="23" name="TextBox 22">
          <a:extLst>
            <a:ext uri="{FF2B5EF4-FFF2-40B4-BE49-F238E27FC236}">
              <a16:creationId xmlns:a16="http://schemas.microsoft.com/office/drawing/2014/main" id="{DB038FB8-37C4-4622-AB2A-BEE74A44BC4C}"/>
            </a:ext>
          </a:extLst>
        </xdr:cNvPr>
        <xdr:cNvSpPr txBox="1"/>
      </xdr:nvSpPr>
      <xdr:spPr>
        <a:xfrm>
          <a:off x="664376" y="5249636"/>
          <a:ext cx="629194" cy="162197"/>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92AD0D-048F-4148-BFB9-60DFDA4F5157}" type="TxLink">
            <a:rPr lang="en-US" sz="1100" b="1" i="0" u="none" strike="noStrike">
              <a:solidFill>
                <a:schemeClr val="bg1">
                  <a:lumMod val="95000"/>
                </a:schemeClr>
              </a:solidFill>
              <a:latin typeface="+mj-lt"/>
              <a:ea typeface="+mn-ea"/>
              <a:cs typeface="+mn-cs"/>
            </a:rPr>
            <a:pPr marL="0" indent="0" algn="ctr"/>
            <a:t>3.9</a:t>
          </a:fld>
          <a:endParaRPr lang="en-IN" sz="1100" b="1" i="0" u="none" strike="noStrike">
            <a:solidFill>
              <a:schemeClr val="bg1">
                <a:lumMod val="95000"/>
              </a:schemeClr>
            </a:solidFill>
            <a:latin typeface="+mj-lt"/>
            <a:ea typeface="+mn-ea"/>
            <a:cs typeface="+mn-cs"/>
          </a:endParaRPr>
        </a:p>
      </xdr:txBody>
    </xdr:sp>
    <xdr:clientData/>
  </xdr:twoCellAnchor>
  <xdr:twoCellAnchor>
    <xdr:from>
      <xdr:col>0</xdr:col>
      <xdr:colOff>185058</xdr:colOff>
      <xdr:row>31</xdr:row>
      <xdr:rowOff>171698</xdr:rowOff>
    </xdr:from>
    <xdr:to>
      <xdr:col>4</xdr:col>
      <xdr:colOff>10886</xdr:colOff>
      <xdr:row>37</xdr:row>
      <xdr:rowOff>130630</xdr:rowOff>
    </xdr:to>
    <xdr:sp macro="" textlink="Pivots!E4">
      <xdr:nvSpPr>
        <xdr:cNvPr id="3" name="Rectangle 2">
          <a:extLst>
            <a:ext uri="{FF2B5EF4-FFF2-40B4-BE49-F238E27FC236}">
              <a16:creationId xmlns:a16="http://schemas.microsoft.com/office/drawing/2014/main" id="{D5AE0D07-BDB6-4E97-926B-A1FB249168AD}"/>
            </a:ext>
          </a:extLst>
        </xdr:cNvPr>
        <xdr:cNvSpPr/>
      </xdr:nvSpPr>
      <xdr:spPr>
        <a:xfrm>
          <a:off x="185058" y="5908469"/>
          <a:ext cx="1665514" cy="1069275"/>
        </a:xfrm>
        <a:prstGeom prst="rect">
          <a:avLst/>
        </a:prstGeom>
        <a:solidFill>
          <a:srgbClr val="FF0000"/>
        </a:solidFill>
        <a:effectLst>
          <a:outerShdw blurRad="254000" dist="127000" dir="2700000" algn="tl" rotWithShape="0">
            <a:prstClr val="black">
              <a:alpha val="5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C71B2DDA-D42C-4F12-A45C-8CAB1E7528A0}" type="TxLink">
            <a:rPr lang="en-US" sz="2800" b="0" i="0" u="none" strike="noStrike">
              <a:solidFill>
                <a:schemeClr val="bg1"/>
              </a:solidFill>
              <a:latin typeface="+mj-lt"/>
              <a:ea typeface="+mn-ea"/>
              <a:cs typeface="+mn-cs"/>
            </a:rPr>
            <a:pPr marL="0" indent="0" algn="ctr"/>
            <a:t>307</a:t>
          </a:fld>
          <a:endParaRPr lang="en-IN" sz="2800" b="0" i="0" u="none" strike="noStrike">
            <a:solidFill>
              <a:schemeClr val="bg1"/>
            </a:solidFill>
            <a:latin typeface="+mj-lt"/>
            <a:ea typeface="+mn-ea"/>
            <a:cs typeface="+mn-cs"/>
          </a:endParaRPr>
        </a:p>
      </xdr:txBody>
    </xdr:sp>
    <xdr:clientData/>
  </xdr:twoCellAnchor>
  <xdr:twoCellAnchor>
    <xdr:from>
      <xdr:col>2</xdr:col>
      <xdr:colOff>162049</xdr:colOff>
      <xdr:row>32</xdr:row>
      <xdr:rowOff>50372</xdr:rowOff>
    </xdr:from>
    <xdr:to>
      <xdr:col>3</xdr:col>
      <xdr:colOff>629144</xdr:colOff>
      <xdr:row>33</xdr:row>
      <xdr:rowOff>55914</xdr:rowOff>
    </xdr:to>
    <xdr:sp macro="" textlink="">
      <xdr:nvSpPr>
        <xdr:cNvPr id="5" name="TextBox 4">
          <a:extLst>
            <a:ext uri="{FF2B5EF4-FFF2-40B4-BE49-F238E27FC236}">
              <a16:creationId xmlns:a16="http://schemas.microsoft.com/office/drawing/2014/main" id="{CD98A752-29AB-475D-A0AD-411BCDDF0E77}"/>
            </a:ext>
          </a:extLst>
        </xdr:cNvPr>
        <xdr:cNvSpPr txBox="1"/>
      </xdr:nvSpPr>
      <xdr:spPr>
        <a:xfrm>
          <a:off x="553935" y="5972201"/>
          <a:ext cx="1142009" cy="190599"/>
        </a:xfrm>
        <a:prstGeom prst="rect">
          <a:avLst/>
        </a:prstGeom>
        <a:solidFill>
          <a:srgbClr val="FF0000"/>
        </a:solidFill>
        <a:ln w="9525" cmpd="sng">
          <a:solidFill>
            <a:schemeClr val="accent1"/>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lumMod val="95000"/>
                </a:schemeClr>
              </a:solidFill>
              <a:latin typeface="+mj-lt"/>
            </a:rPr>
            <a:t>Happy</a:t>
          </a:r>
          <a:r>
            <a:rPr lang="en-IN" sz="1100" b="1" baseline="0">
              <a:solidFill>
                <a:schemeClr val="bg1">
                  <a:lumMod val="95000"/>
                </a:schemeClr>
              </a:solidFill>
              <a:latin typeface="+mj-lt"/>
            </a:rPr>
            <a:t> </a:t>
          </a:r>
          <a:r>
            <a:rPr lang="en-IN" sz="1100" b="1">
              <a:solidFill>
                <a:schemeClr val="bg1">
                  <a:lumMod val="95000"/>
                </a:schemeClr>
              </a:solidFill>
              <a:latin typeface="+mj-lt"/>
            </a:rPr>
            <a:t>Callers</a:t>
          </a:r>
        </a:p>
        <a:p>
          <a:pPr algn="ctr"/>
          <a:endParaRPr lang="en-IN" sz="1100">
            <a:solidFill>
              <a:schemeClr val="bg1">
                <a:lumMod val="95000"/>
              </a:schemeClr>
            </a:solidFill>
            <a:latin typeface="+mj-lt"/>
          </a:endParaRPr>
        </a:p>
      </xdr:txBody>
    </xdr:sp>
    <xdr:clientData/>
  </xdr:twoCellAnchor>
  <xdr:twoCellAnchor editAs="oneCell">
    <xdr:from>
      <xdr:col>1</xdr:col>
      <xdr:colOff>189816</xdr:colOff>
      <xdr:row>32</xdr:row>
      <xdr:rowOff>41712</xdr:rowOff>
    </xdr:from>
    <xdr:to>
      <xdr:col>2</xdr:col>
      <xdr:colOff>162732</xdr:colOff>
      <xdr:row>33</xdr:row>
      <xdr:rowOff>28731</xdr:rowOff>
    </xdr:to>
    <xdr:pic>
      <xdr:nvPicPr>
        <xdr:cNvPr id="6" name="Graphic 5">
          <a:extLst>
            <a:ext uri="{FF2B5EF4-FFF2-40B4-BE49-F238E27FC236}">
              <a16:creationId xmlns:a16="http://schemas.microsoft.com/office/drawing/2014/main" id="{71C90FD2-74F5-4C01-9BBA-6ABD76FC4B4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85759" y="5963541"/>
          <a:ext cx="168859" cy="172075"/>
        </a:xfrm>
        <a:prstGeom prst="rect">
          <a:avLst/>
        </a:prstGeom>
      </xdr:spPr>
    </xdr:pic>
    <xdr:clientData/>
  </xdr:twoCellAnchor>
  <xdr:twoCellAnchor>
    <xdr:from>
      <xdr:col>2</xdr:col>
      <xdr:colOff>162146</xdr:colOff>
      <xdr:row>36</xdr:row>
      <xdr:rowOff>35775</xdr:rowOff>
    </xdr:from>
    <xdr:to>
      <xdr:col>3</xdr:col>
      <xdr:colOff>395595</xdr:colOff>
      <xdr:row>37</xdr:row>
      <xdr:rowOff>51708</xdr:rowOff>
    </xdr:to>
    <xdr:sp macro="" textlink="Pivots!E9">
      <xdr:nvSpPr>
        <xdr:cNvPr id="8" name="TextBox 7">
          <a:extLst>
            <a:ext uri="{FF2B5EF4-FFF2-40B4-BE49-F238E27FC236}">
              <a16:creationId xmlns:a16="http://schemas.microsoft.com/office/drawing/2014/main" id="{DB2B4562-B497-432F-8959-AD6E14DF413F}"/>
            </a:ext>
          </a:extLst>
        </xdr:cNvPr>
        <xdr:cNvSpPr txBox="1"/>
      </xdr:nvSpPr>
      <xdr:spPr>
        <a:xfrm>
          <a:off x="554032" y="6697832"/>
          <a:ext cx="908363" cy="200990"/>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3E3657-65DC-4E79-A22F-92736C43ED7B}" type="TxLink">
            <a:rPr lang="en-US" sz="1100" b="1" i="0" u="none" strike="noStrike">
              <a:solidFill>
                <a:schemeClr val="bg1">
                  <a:lumMod val="95000"/>
                </a:schemeClr>
              </a:solidFill>
              <a:latin typeface="+mj-lt"/>
              <a:ea typeface="+mn-ea"/>
              <a:cs typeface="+mn-cs"/>
            </a:rPr>
            <a:pPr marL="0" indent="0" algn="ctr"/>
            <a:t>51</a:t>
          </a:fld>
          <a:endParaRPr lang="en-IN" sz="1100" b="1" i="0" u="none" strike="noStrike">
            <a:solidFill>
              <a:schemeClr val="bg1">
                <a:lumMod val="95000"/>
              </a:schemeClr>
            </a:solidFill>
            <a:latin typeface="+mj-lt"/>
            <a:ea typeface="+mn-ea"/>
            <a:cs typeface="+mn-cs"/>
          </a:endParaRPr>
        </a:p>
      </xdr:txBody>
    </xdr:sp>
    <xdr:clientData/>
  </xdr:twoCellAnchor>
  <xdr:twoCellAnchor editAs="oneCell">
    <xdr:from>
      <xdr:col>12</xdr:col>
      <xdr:colOff>362519</xdr:colOff>
      <xdr:row>19</xdr:row>
      <xdr:rowOff>41729</xdr:rowOff>
    </xdr:from>
    <xdr:to>
      <xdr:col>14</xdr:col>
      <xdr:colOff>585674</xdr:colOff>
      <xdr:row>28</xdr:row>
      <xdr:rowOff>179615</xdr:rowOff>
    </xdr:to>
    <mc:AlternateContent xmlns:mc="http://schemas.openxmlformats.org/markup-compatibility/2006" xmlns:a14="http://schemas.microsoft.com/office/drawing/2010/main">
      <mc:Choice Requires="a14">
        <xdr:graphicFrame macro="">
          <xdr:nvGraphicFramePr>
            <xdr:cNvPr id="25" name="Representative">
              <a:extLst>
                <a:ext uri="{FF2B5EF4-FFF2-40B4-BE49-F238E27FC236}">
                  <a16:creationId xmlns:a16="http://schemas.microsoft.com/office/drawing/2014/main" id="{11C9C6F0-6016-4E32-AE7E-C7E6D4E70EAF}"/>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248300" y="3921182"/>
              <a:ext cx="1354249" cy="1824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589360</xdr:colOff>
      <xdr:row>4</xdr:row>
      <xdr:rowOff>21773</xdr:rowOff>
    </xdr:from>
    <xdr:to>
      <xdr:col>14</xdr:col>
      <xdr:colOff>578475</xdr:colOff>
      <xdr:row>14</xdr:row>
      <xdr:rowOff>54430</xdr:rowOff>
    </xdr:to>
    <xdr:graphicFrame macro="">
      <xdr:nvGraphicFramePr>
        <xdr:cNvPr id="24" name="Chart 23">
          <a:extLst>
            <a:ext uri="{FF2B5EF4-FFF2-40B4-BE49-F238E27FC236}">
              <a16:creationId xmlns:a16="http://schemas.microsoft.com/office/drawing/2014/main" id="{3704EC95-149A-4847-9819-822532752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147403</xdr:colOff>
      <xdr:row>12</xdr:row>
      <xdr:rowOff>137110</xdr:rowOff>
    </xdr:from>
    <xdr:to>
      <xdr:col>3</xdr:col>
      <xdr:colOff>423800</xdr:colOff>
      <xdr:row>13</xdr:row>
      <xdr:rowOff>132607</xdr:rowOff>
    </xdr:to>
    <xdr:sp macro="" textlink="Pivots!B9">
      <xdr:nvSpPr>
        <xdr:cNvPr id="11" name="TextBox 10">
          <a:extLst>
            <a:ext uri="{FF2B5EF4-FFF2-40B4-BE49-F238E27FC236}">
              <a16:creationId xmlns:a16="http://schemas.microsoft.com/office/drawing/2014/main" id="{A78779E1-C7A1-468D-BF9B-A727ED0B2A7B}"/>
            </a:ext>
          </a:extLst>
        </xdr:cNvPr>
        <xdr:cNvSpPr txBox="1"/>
      </xdr:nvSpPr>
      <xdr:spPr>
        <a:xfrm>
          <a:off x="539289" y="2357796"/>
          <a:ext cx="951311" cy="180554"/>
        </a:xfrm>
        <a:prstGeom prst="rect">
          <a:avLst/>
        </a:prstGeom>
        <a:solidFill>
          <a:schemeClr val="lt1"/>
        </a:solidFill>
        <a:ln w="9525" cmpd="sng">
          <a:solidFill>
            <a:schemeClr val="lt1">
              <a:shade val="50000"/>
            </a:schemeClr>
          </a:solidFill>
        </a:ln>
        <a:effectLst>
          <a:softEdge rad="635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AFA109-20CC-4430-9B80-3730DDAF8209}" type="TxLink">
            <a:rPr lang="en-US" sz="1100" b="1" i="0" u="none" strike="noStrike">
              <a:solidFill>
                <a:schemeClr val="bg1">
                  <a:lumMod val="95000"/>
                </a:schemeClr>
              </a:solidFill>
              <a:latin typeface="+mj-lt"/>
            </a:rPr>
            <a:pPr algn="ctr"/>
            <a:t> $20,104 </a:t>
          </a:fld>
          <a:endParaRPr lang="en-IN" sz="1100" b="1">
            <a:solidFill>
              <a:schemeClr val="bg1">
                <a:lumMod val="95000"/>
              </a:schemeClr>
            </a:solidFill>
            <a:latin typeface="+mj-lt"/>
          </a:endParaRPr>
        </a:p>
      </xdr:txBody>
    </xdr:sp>
    <xdr:clientData/>
  </xdr:twoCellAnchor>
  <xdr:twoCellAnchor>
    <xdr:from>
      <xdr:col>5</xdr:col>
      <xdr:colOff>0</xdr:colOff>
      <xdr:row>2</xdr:row>
      <xdr:rowOff>97971</xdr:rowOff>
    </xdr:from>
    <xdr:to>
      <xdr:col>11</xdr:col>
      <xdr:colOff>595312</xdr:colOff>
      <xdr:row>17</xdr:row>
      <xdr:rowOff>9922</xdr:rowOff>
    </xdr:to>
    <xdr:graphicFrame macro="">
      <xdr:nvGraphicFramePr>
        <xdr:cNvPr id="15" name="Chart 14">
          <a:extLst>
            <a:ext uri="{FF2B5EF4-FFF2-40B4-BE49-F238E27FC236}">
              <a16:creationId xmlns:a16="http://schemas.microsoft.com/office/drawing/2014/main" id="{09907C0B-F908-47C5-A069-334895288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91437</xdr:colOff>
      <xdr:row>18</xdr:row>
      <xdr:rowOff>152399</xdr:rowOff>
    </xdr:from>
    <xdr:to>
      <xdr:col>12</xdr:col>
      <xdr:colOff>348341</xdr:colOff>
      <xdr:row>37</xdr:row>
      <xdr:rowOff>130629</xdr:rowOff>
    </xdr:to>
    <xdr:graphicFrame macro="">
      <xdr:nvGraphicFramePr>
        <xdr:cNvPr id="27" name="Chart 26">
          <a:extLst>
            <a:ext uri="{FF2B5EF4-FFF2-40B4-BE49-F238E27FC236}">
              <a16:creationId xmlns:a16="http://schemas.microsoft.com/office/drawing/2014/main" id="{78326F35-BFB4-4B00-B659-3AD9FA7B6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21772</xdr:colOff>
      <xdr:row>18</xdr:row>
      <xdr:rowOff>163285</xdr:rowOff>
    </xdr:from>
    <xdr:to>
      <xdr:col>9</xdr:col>
      <xdr:colOff>304800</xdr:colOff>
      <xdr:row>37</xdr:row>
      <xdr:rowOff>130629</xdr:rowOff>
    </xdr:to>
    <xdr:graphicFrame macro="">
      <xdr:nvGraphicFramePr>
        <xdr:cNvPr id="26" name="Chart 25">
          <a:extLst>
            <a:ext uri="{FF2B5EF4-FFF2-40B4-BE49-F238E27FC236}">
              <a16:creationId xmlns:a16="http://schemas.microsoft.com/office/drawing/2014/main" id="{767A02EA-78F4-4B29-AA67-AD2DEA0F9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43543</xdr:colOff>
      <xdr:row>2</xdr:row>
      <xdr:rowOff>49610</xdr:rowOff>
    </xdr:from>
    <xdr:to>
      <xdr:col>18</xdr:col>
      <xdr:colOff>391886</xdr:colOff>
      <xdr:row>17</xdr:row>
      <xdr:rowOff>39687</xdr:rowOff>
    </xdr:to>
    <xdr:graphicFrame macro="">
      <xdr:nvGraphicFramePr>
        <xdr:cNvPr id="28" name="Chart 27">
          <a:extLst>
            <a:ext uri="{FF2B5EF4-FFF2-40B4-BE49-F238E27FC236}">
              <a16:creationId xmlns:a16="http://schemas.microsoft.com/office/drawing/2014/main" id="{DEB64FF7-8C9D-4199-95CA-EE4811076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576944</xdr:colOff>
      <xdr:row>2</xdr:row>
      <xdr:rowOff>59532</xdr:rowOff>
    </xdr:from>
    <xdr:to>
      <xdr:col>22</xdr:col>
      <xdr:colOff>97973</xdr:colOff>
      <xdr:row>17</xdr:row>
      <xdr:rowOff>39687</xdr:rowOff>
    </xdr:to>
    <xdr:graphicFrame macro="">
      <xdr:nvGraphicFramePr>
        <xdr:cNvPr id="29" name="Chart 28">
          <a:extLst>
            <a:ext uri="{FF2B5EF4-FFF2-40B4-BE49-F238E27FC236}">
              <a16:creationId xmlns:a16="http://schemas.microsoft.com/office/drawing/2014/main" id="{FA6C3DA3-C35A-4479-82B9-2E404B35F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10886</xdr:colOff>
      <xdr:row>18</xdr:row>
      <xdr:rowOff>141514</xdr:rowOff>
    </xdr:from>
    <xdr:to>
      <xdr:col>12</xdr:col>
      <xdr:colOff>348343</xdr:colOff>
      <xdr:row>37</xdr:row>
      <xdr:rowOff>130629</xdr:rowOff>
    </xdr:to>
    <xdr:sp macro="" textlink="">
      <xdr:nvSpPr>
        <xdr:cNvPr id="30" name="Rectangle 29">
          <a:extLst>
            <a:ext uri="{FF2B5EF4-FFF2-40B4-BE49-F238E27FC236}">
              <a16:creationId xmlns:a16="http://schemas.microsoft.com/office/drawing/2014/main" id="{6F50DAB7-2CC9-3AF6-9EAF-D3CC851128F8}"/>
            </a:ext>
          </a:extLst>
        </xdr:cNvPr>
        <xdr:cNvSpPr/>
      </xdr:nvSpPr>
      <xdr:spPr>
        <a:xfrm>
          <a:off x="2242457" y="3472543"/>
          <a:ext cx="5061857" cy="350520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509817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169667</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07.907353472219" backgroundQuery="1" createdVersion="8" refreshedVersion="8" minRefreshableVersion="3" recordCount="0" supportSubquery="1" supportAdvancedDrill="1" xr:uid="{A02906DB-FE41-469C-B570-982795E88C1D}">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1.836409953707" backgroundQuery="1" createdVersion="8" refreshedVersion="8" minRefreshableVersion="3" recordCount="0" supportSubquery="1" supportAdvancedDrill="1" xr:uid="{D761EC80-7162-4B18-97D1-36B368718FF7}">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2.774950810184" backgroundQuery="1" createdVersion="8" refreshedVersion="8" minRefreshableVersion="3" recordCount="0" supportSubquery="1" supportAdvancedDrill="1" xr:uid="{AB4F1BCA-CA94-4164-9213-5EAEB1B5BD80}">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2.796112037038" backgroundQuery="1" createdVersion="8" refreshedVersion="8" minRefreshableVersion="3" recordCount="0" supportSubquery="1" supportAdvancedDrill="1" xr:uid="{4B50A777-EC59-4032-8E90-9A9B82712FF4}">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4351854" backgroundQuery="1" createdVersion="8" refreshedVersion="8" minRefreshableVersion="3" recordCount="0" supportSubquery="1" supportAdvancedDrill="1" xr:uid="{D77ADCD9-2F24-4F45-95CA-8A7CC3C903ED}">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5046293" backgroundQuery="1" createdVersion="8" refreshedVersion="8" minRefreshableVersion="3" recordCount="0" supportSubquery="1" supportAdvancedDrill="1" xr:uid="{C7ACF033-ED58-4EF0-89A6-A0720B789B30}">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5509262" backgroundQuery="1" createdVersion="8" refreshedVersion="8" minRefreshableVersion="3" recordCount="0" supportSubquery="1" supportAdvancedDrill="1" xr:uid="{EBAEB5C8-8D4C-4DA3-8658-F6D03A02DA74}">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5856478" backgroundQuery="1" createdVersion="8" refreshedVersion="8" minRefreshableVersion="3" recordCount="0" supportSubquery="1" supportAdvancedDrill="1" xr:uid="{C68B32EE-E75F-4F94-8609-DD33E432B541}">
  <cacheSource type="external" connectionId="1"/>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15.588216319447" backgroundQuery="1" createdVersion="8" refreshedVersion="8" minRefreshableVersion="3" recordCount="0" supportSubquery="1" supportAdvancedDrill="1" xr:uid="{F3E4D432-6ADA-425D-B785-310B08F0239B}">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dhika Sonar" refreshedDate="46007.907345254629" backgroundQuery="1" createdVersion="3" refreshedVersion="8" minRefreshableVersion="3" recordCount="0" supportSubquery="1" supportAdvancedDrill="1" xr:uid="{ACAACBCC-1F78-4766-AB8E-85203F8D043E}">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0513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55612-A25C-4F10-BA2B-8573100375B9}" name="PivotTable1" cacheId="11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F23:G31"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7">
        <item x="3"/>
        <item x="1"/>
        <item x="5"/>
        <item x="6"/>
        <item x="4"/>
        <item x="0"/>
        <item x="2"/>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0D446D-32FC-4343-8CCE-1311029710A0}" name="Rep Satisfaction" cacheId="11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70:B7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6A3963-A3CB-4F09-817C-74D978B07DE5}" name="Selected rep" cacheId="11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3:A5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5">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E18963-CDDA-4E3E-BCCE-AA24A6C377B9}" name="Reps pivot" cacheId="1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C4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07DC4A-CE21-429D-8794-BB62D2697E35}" name="PivotTable5" cacheId="110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80:G99"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47C0AF-6697-4314-969C-FFD2152D1171}" name="PivotTable3" cacheId="11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1:D6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3">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993F00-A650-484F-B756-3DA57D78AC9E}" name="Summary Pivot" cacheId="11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7"/>
    <dataField fld="2" subtotal="count" baseField="0" baseItem="0" numFmtId="166"/>
    <dataField fld="3" subtotal="count" baseField="0" baseItem="0"/>
    <dataField fld="4" subtotal="count" baseField="0" baseItem="0"/>
  </dataFields>
  <formats count="2">
    <format dxfId="17">
      <pivotArea outline="0" collapsedLevelsAreSubtotals="1" fieldPosition="0">
        <references count="1">
          <reference field="4294967294" count="1" selected="0">
            <x v="2"/>
          </reference>
        </references>
      </pivotArea>
    </format>
    <format dxfId="16">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4CD899-64BD-4E6F-8B90-E5BD6CD89E69}" name="PivotTable2" cacheId="11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23:C3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F9679C-1673-4C09-AF5E-792A516F4ADF}" name="Rep Pivot" cacheId="11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7"/>
    <dataField fld="2" subtotal="count" baseField="0" baseItem="0" numFmtId="166"/>
    <dataField fld="3" subtotal="count" baseField="0" baseItem="0"/>
    <dataField fld="4" subtotal="count" baseField="0" baseItem="0"/>
  </dataFields>
  <formats count="2">
    <format dxfId="19">
      <pivotArea outline="0" collapsedLevelsAreSubtotals="1" fieldPosition="0">
        <references count="1">
          <reference field="4294967294" count="1" selected="0">
            <x v="2"/>
          </reference>
        </references>
      </pivotArea>
    </format>
    <format dxfId="18">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rv>
  <rv s="0">
    <v>1</v>
    <v>5</v>
  </rv>
  <rv s="0">
    <v>2</v>
    <v>5</v>
  </rv>
  <rv s="0">
    <v>3</v>
    <v>5</v>
  </rv>
  <rv s="0">
    <v>4</v>
    <v>5</v>
  </rv>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43F87FE-C0D2-4E1F-AFBA-F4909359B7A5}" sourceName="[calls].[Representative]">
  <pivotTables>
    <pivotTable tabId="6" name="Rep Pivot"/>
    <pivotTable tabId="6" name="PivotTable2"/>
    <pivotTable tabId="6" name="PivotTable1"/>
    <pivotTable tabId="6" name="Selected rep"/>
    <pivotTable tabId="6" name="Rep Satisfaction"/>
  </pivotTables>
  <data>
    <olap pivotCacheId="2005134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AA6BA1A-F4A5-422A-BB02-D9060F9A04D1}" cache="Slicer_Representative" caption="Representativ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C4C91-2A9F-435C-B514-88A36558FE9A}">
  <dimension ref="A3:J99"/>
  <sheetViews>
    <sheetView tabSelected="1" topLeftCell="A87" workbookViewId="0">
      <selection activeCell="A11" sqref="A11:XFD20"/>
    </sheetView>
  </sheetViews>
  <sheetFormatPr defaultRowHeight="14.5" x14ac:dyDescent="0.35"/>
  <cols>
    <col min="1" max="1" width="12.33203125" bestFit="1" customWidth="1"/>
    <col min="2" max="2" width="9.83203125" bestFit="1" customWidth="1"/>
    <col min="3" max="3" width="10.83203125" bestFit="1" customWidth="1"/>
    <col min="4" max="4" width="13.1640625" bestFit="1" customWidth="1"/>
    <col min="5" max="5" width="7" bestFit="1" customWidth="1"/>
    <col min="6" max="6" width="12.33203125" bestFit="1" customWidth="1"/>
    <col min="7" max="7" width="9.83203125" bestFit="1" customWidth="1"/>
    <col min="8" max="8" width="10.5" bestFit="1" customWidth="1"/>
    <col min="9" max="9" width="26.6640625" customWidth="1"/>
  </cols>
  <sheetData>
    <row r="3" spans="1:5" x14ac:dyDescent="0.35">
      <c r="A3" t="s">
        <v>1042</v>
      </c>
      <c r="B3" t="s">
        <v>1043</v>
      </c>
      <c r="C3" t="s">
        <v>1044</v>
      </c>
      <c r="D3" t="s">
        <v>1045</v>
      </c>
      <c r="E3" t="s">
        <v>1046</v>
      </c>
    </row>
    <row r="4" spans="1:5" x14ac:dyDescent="0.35">
      <c r="A4" s="21">
        <v>1000</v>
      </c>
      <c r="B4" s="24">
        <v>96623</v>
      </c>
      <c r="C4" s="23">
        <v>89850</v>
      </c>
      <c r="D4" s="22">
        <v>3.8854000000000033</v>
      </c>
      <c r="E4" s="21">
        <v>307</v>
      </c>
    </row>
    <row r="8" spans="1:5" x14ac:dyDescent="0.35">
      <c r="A8" t="s">
        <v>1042</v>
      </c>
      <c r="B8" t="s">
        <v>1043</v>
      </c>
      <c r="C8" t="s">
        <v>1044</v>
      </c>
      <c r="D8" t="s">
        <v>1045</v>
      </c>
      <c r="E8" t="s">
        <v>1046</v>
      </c>
    </row>
    <row r="9" spans="1:5" x14ac:dyDescent="0.35">
      <c r="A9" s="21">
        <v>200</v>
      </c>
      <c r="B9" s="24">
        <v>20104</v>
      </c>
      <c r="C9" s="23">
        <v>18209</v>
      </c>
      <c r="D9" s="22">
        <v>3.8824999999999998</v>
      </c>
      <c r="E9" s="21">
        <v>51</v>
      </c>
    </row>
    <row r="11" spans="1:5" hidden="1" x14ac:dyDescent="0.35"/>
    <row r="12" spans="1:5" hidden="1" x14ac:dyDescent="0.35"/>
    <row r="13" spans="1:5" hidden="1" x14ac:dyDescent="0.35"/>
    <row r="14" spans="1:5" hidden="1" x14ac:dyDescent="0.35"/>
    <row r="15" spans="1:5" hidden="1" x14ac:dyDescent="0.35"/>
    <row r="16" spans="1:5" hidden="1" x14ac:dyDescent="0.35"/>
    <row r="17" spans="1:7" hidden="1" x14ac:dyDescent="0.35"/>
    <row r="18" spans="1:7" hidden="1" x14ac:dyDescent="0.35"/>
    <row r="19" spans="1:7" hidden="1" x14ac:dyDescent="0.35"/>
    <row r="20" spans="1:7" hidden="1" x14ac:dyDescent="0.35"/>
    <row r="23" spans="1:7" x14ac:dyDescent="0.35">
      <c r="A23" s="25" t="s">
        <v>1047</v>
      </c>
      <c r="B23" t="s">
        <v>1042</v>
      </c>
      <c r="C23" t="s">
        <v>1061</v>
      </c>
      <c r="F23" s="25" t="s">
        <v>1047</v>
      </c>
      <c r="G23" t="s">
        <v>1042</v>
      </c>
    </row>
    <row r="24" spans="1:7" x14ac:dyDescent="0.35">
      <c r="A24" s="26" t="s">
        <v>1049</v>
      </c>
      <c r="B24" s="21">
        <v>21</v>
      </c>
      <c r="C24" s="21">
        <v>21</v>
      </c>
      <c r="F24" s="26" t="s">
        <v>1065</v>
      </c>
      <c r="G24" s="21">
        <v>27</v>
      </c>
    </row>
    <row r="25" spans="1:7" x14ac:dyDescent="0.35">
      <c r="A25" s="26" t="s">
        <v>1050</v>
      </c>
      <c r="B25" s="21">
        <v>18</v>
      </c>
      <c r="C25" s="21">
        <v>18</v>
      </c>
      <c r="F25" s="26" t="s">
        <v>1063</v>
      </c>
      <c r="G25" s="21">
        <v>22</v>
      </c>
    </row>
    <row r="26" spans="1:7" x14ac:dyDescent="0.35">
      <c r="A26" s="26" t="s">
        <v>1051</v>
      </c>
      <c r="B26" s="21">
        <v>31</v>
      </c>
      <c r="C26" s="21">
        <v>31</v>
      </c>
      <c r="F26" s="26" t="s">
        <v>1067</v>
      </c>
      <c r="G26" s="21">
        <v>27</v>
      </c>
    </row>
    <row r="27" spans="1:7" x14ac:dyDescent="0.35">
      <c r="A27" s="26" t="s">
        <v>1052</v>
      </c>
      <c r="B27" s="21">
        <v>20</v>
      </c>
      <c r="C27" s="21">
        <v>20</v>
      </c>
      <c r="F27" s="26" t="s">
        <v>1068</v>
      </c>
      <c r="G27" s="21">
        <v>27</v>
      </c>
    </row>
    <row r="28" spans="1:7" x14ac:dyDescent="0.35">
      <c r="A28" s="26" t="s">
        <v>1053</v>
      </c>
      <c r="B28" s="21">
        <v>8</v>
      </c>
      <c r="C28" s="21">
        <v>8</v>
      </c>
      <c r="F28" s="26" t="s">
        <v>1066</v>
      </c>
      <c r="G28" s="21">
        <v>27</v>
      </c>
    </row>
    <row r="29" spans="1:7" x14ac:dyDescent="0.35">
      <c r="A29" s="26" t="s">
        <v>1054</v>
      </c>
      <c r="B29" s="21">
        <v>12</v>
      </c>
      <c r="C29" s="21">
        <v>12</v>
      </c>
      <c r="F29" s="26" t="s">
        <v>1062</v>
      </c>
      <c r="G29" s="21">
        <v>32</v>
      </c>
    </row>
    <row r="30" spans="1:7" x14ac:dyDescent="0.35">
      <c r="A30" s="26" t="s">
        <v>1055</v>
      </c>
      <c r="B30" s="21">
        <v>12</v>
      </c>
      <c r="C30" s="21">
        <v>12</v>
      </c>
      <c r="F30" s="26" t="s">
        <v>1064</v>
      </c>
      <c r="G30" s="21">
        <v>38</v>
      </c>
    </row>
    <row r="31" spans="1:7" x14ac:dyDescent="0.35">
      <c r="A31" s="26" t="s">
        <v>1056</v>
      </c>
      <c r="B31" s="21">
        <v>7</v>
      </c>
      <c r="C31" s="21">
        <v>7</v>
      </c>
      <c r="F31" s="26" t="s">
        <v>1048</v>
      </c>
      <c r="G31" s="21">
        <v>200</v>
      </c>
    </row>
    <row r="32" spans="1:7" x14ac:dyDescent="0.35">
      <c r="A32" s="26" t="s">
        <v>1057</v>
      </c>
      <c r="B32" s="21">
        <v>20</v>
      </c>
      <c r="C32" s="21">
        <v>20</v>
      </c>
    </row>
    <row r="33" spans="1:10" x14ac:dyDescent="0.35">
      <c r="A33" s="26" t="s">
        <v>1058</v>
      </c>
      <c r="B33" s="21">
        <v>24</v>
      </c>
      <c r="C33" s="21">
        <v>24</v>
      </c>
    </row>
    <row r="34" spans="1:10" x14ac:dyDescent="0.35">
      <c r="A34" s="26" t="s">
        <v>1059</v>
      </c>
      <c r="B34" s="21">
        <v>12</v>
      </c>
      <c r="C34" s="21">
        <v>12</v>
      </c>
    </row>
    <row r="35" spans="1:10" x14ac:dyDescent="0.35">
      <c r="A35" s="26" t="s">
        <v>1060</v>
      </c>
      <c r="B35" s="21">
        <v>15</v>
      </c>
      <c r="C35" s="21">
        <v>15</v>
      </c>
    </row>
    <row r="36" spans="1:10" x14ac:dyDescent="0.35">
      <c r="A36" s="26" t="s">
        <v>1048</v>
      </c>
      <c r="B36" s="21">
        <v>200</v>
      </c>
      <c r="C36" s="21">
        <v>200</v>
      </c>
    </row>
    <row r="39" spans="1:10" x14ac:dyDescent="0.35">
      <c r="I39" t="s">
        <v>1075</v>
      </c>
      <c r="J39" t="str">
        <f>A54</f>
        <v>R05</v>
      </c>
    </row>
    <row r="40" spans="1:10" x14ac:dyDescent="0.35">
      <c r="F40" t="s">
        <v>1069</v>
      </c>
    </row>
    <row r="42" spans="1:10" x14ac:dyDescent="0.35">
      <c r="F42" t="s">
        <v>1070</v>
      </c>
      <c r="G42" t="s">
        <v>1071</v>
      </c>
      <c r="H42" t="s">
        <v>1072</v>
      </c>
      <c r="I42" t="s">
        <v>1073</v>
      </c>
      <c r="J42" t="s">
        <v>1074</v>
      </c>
    </row>
    <row r="43" spans="1:10" x14ac:dyDescent="0.35">
      <c r="A43" s="25" t="s">
        <v>1047</v>
      </c>
      <c r="B43" t="s">
        <v>1042</v>
      </c>
      <c r="C43" t="s">
        <v>1043</v>
      </c>
      <c r="F43" t="str" cm="1">
        <f t="array" ref="F43:H47">A44:C48</f>
        <v>R01</v>
      </c>
      <c r="G43">
        <v>189</v>
      </c>
      <c r="H43" s="28">
        <v>18415</v>
      </c>
      <c r="I43" t="e">
        <f>IF(F43=$J$39,G43,NA())</f>
        <v>#N/A</v>
      </c>
      <c r="J43" t="e">
        <f>IF(F43=$J$39,H43,NA())</f>
        <v>#N/A</v>
      </c>
    </row>
    <row r="44" spans="1:10" x14ac:dyDescent="0.35">
      <c r="A44" s="26" t="s">
        <v>11</v>
      </c>
      <c r="B44" s="21">
        <v>189</v>
      </c>
      <c r="C44" s="27">
        <v>18415</v>
      </c>
      <c r="F44" t="str">
        <v>R02</v>
      </c>
      <c r="G44">
        <v>218</v>
      </c>
      <c r="H44" s="28">
        <v>20581</v>
      </c>
      <c r="I44" t="e">
        <f t="shared" ref="I44:I47" si="0">IF(F44=$J$39,G44,NA())</f>
        <v>#N/A</v>
      </c>
      <c r="J44" t="e">
        <f t="shared" ref="J44:J47" si="1">IF(F44=$J$39,H44,NA())</f>
        <v>#N/A</v>
      </c>
    </row>
    <row r="45" spans="1:10" x14ac:dyDescent="0.35">
      <c r="A45" s="26" t="s">
        <v>9</v>
      </c>
      <c r="B45" s="21">
        <v>218</v>
      </c>
      <c r="C45" s="27">
        <v>20581</v>
      </c>
      <c r="F45" t="str">
        <v>R03</v>
      </c>
      <c r="G45">
        <v>207</v>
      </c>
      <c r="H45" s="28">
        <v>20872</v>
      </c>
      <c r="I45" t="e">
        <f t="shared" si="0"/>
        <v>#N/A</v>
      </c>
      <c r="J45" t="e">
        <f t="shared" si="1"/>
        <v>#N/A</v>
      </c>
    </row>
    <row r="46" spans="1:10" x14ac:dyDescent="0.35">
      <c r="A46" s="26" t="s">
        <v>6</v>
      </c>
      <c r="B46" s="21">
        <v>207</v>
      </c>
      <c r="C46" s="27">
        <v>20872</v>
      </c>
      <c r="F46" t="str">
        <v>R04</v>
      </c>
      <c r="G46">
        <v>186</v>
      </c>
      <c r="H46" s="28">
        <v>16651</v>
      </c>
      <c r="I46" t="e">
        <f t="shared" si="0"/>
        <v>#N/A</v>
      </c>
      <c r="J46" t="e">
        <f t="shared" si="1"/>
        <v>#N/A</v>
      </c>
    </row>
    <row r="47" spans="1:10" x14ac:dyDescent="0.35">
      <c r="A47" s="26" t="s">
        <v>13</v>
      </c>
      <c r="B47" s="21">
        <v>186</v>
      </c>
      <c r="C47" s="27">
        <v>16651</v>
      </c>
      <c r="F47" t="str">
        <v>R05</v>
      </c>
      <c r="G47">
        <v>200</v>
      </c>
      <c r="H47" s="28">
        <v>20104</v>
      </c>
      <c r="I47">
        <f t="shared" si="0"/>
        <v>200</v>
      </c>
      <c r="J47">
        <f t="shared" si="1"/>
        <v>20104</v>
      </c>
    </row>
    <row r="48" spans="1:10" x14ac:dyDescent="0.35">
      <c r="A48" s="26" t="s">
        <v>10</v>
      </c>
      <c r="B48" s="21">
        <v>200</v>
      </c>
      <c r="C48" s="27">
        <v>20104</v>
      </c>
    </row>
    <row r="49" spans="1:9" x14ac:dyDescent="0.35">
      <c r="A49" s="26" t="s">
        <v>1048</v>
      </c>
      <c r="B49" s="21">
        <v>1000</v>
      </c>
      <c r="C49" s="27">
        <v>96623</v>
      </c>
    </row>
    <row r="51" spans="1:9" x14ac:dyDescent="0.35">
      <c r="H51" t="s">
        <v>1078</v>
      </c>
    </row>
    <row r="53" spans="1:9" x14ac:dyDescent="0.35">
      <c r="A53" s="25" t="s">
        <v>1047</v>
      </c>
      <c r="H53" t="s">
        <v>1079</v>
      </c>
      <c r="I53" s="42">
        <f>A9/A4</f>
        <v>0.2</v>
      </c>
    </row>
    <row r="54" spans="1:9" x14ac:dyDescent="0.35">
      <c r="A54" s="29" t="s">
        <v>10</v>
      </c>
      <c r="H54" t="s">
        <v>1071</v>
      </c>
      <c r="I54">
        <f>_xlfn.XLOOKUP(A54,F43:F47,G43:G47)</f>
        <v>200</v>
      </c>
    </row>
    <row r="55" spans="1:9" x14ac:dyDescent="0.35">
      <c r="H55" t="s">
        <v>1072</v>
      </c>
      <c r="I55">
        <f>_xlfn.XLOOKUP(A54,F43:F47,H43:H47)</f>
        <v>20104</v>
      </c>
    </row>
    <row r="59" spans="1:9" x14ac:dyDescent="0.35">
      <c r="H59" t="s">
        <v>1080</v>
      </c>
      <c r="I59">
        <f>_xlfn.RANK.AVG(I54,G43:G47)</f>
        <v>3</v>
      </c>
    </row>
    <row r="60" spans="1:9" x14ac:dyDescent="0.35">
      <c r="H60" t="s">
        <v>1081</v>
      </c>
      <c r="I60">
        <f>_xlfn.RANK.AVG(I55,H43:H47)</f>
        <v>3</v>
      </c>
    </row>
    <row r="61" spans="1:9" x14ac:dyDescent="0.35">
      <c r="A61" s="25" t="s">
        <v>1042</v>
      </c>
      <c r="B61" s="25" t="s">
        <v>1076</v>
      </c>
    </row>
    <row r="62" spans="1:9" x14ac:dyDescent="0.35">
      <c r="A62" s="25" t="s">
        <v>1047</v>
      </c>
      <c r="B62" t="s">
        <v>999</v>
      </c>
      <c r="C62" t="s">
        <v>998</v>
      </c>
      <c r="D62" t="s">
        <v>1048</v>
      </c>
      <c r="H62" t="s">
        <v>1082</v>
      </c>
    </row>
    <row r="63" spans="1:9" x14ac:dyDescent="0.35">
      <c r="A63" s="26" t="s">
        <v>1002</v>
      </c>
      <c r="B63" s="21">
        <v>144</v>
      </c>
      <c r="C63" s="21">
        <v>132</v>
      </c>
      <c r="D63" s="21">
        <v>276</v>
      </c>
      <c r="I63" t="str">
        <f>"% of calls: "&amp;TEXT(I53,"0%")</f>
        <v>% of calls: 20%</v>
      </c>
    </row>
    <row r="64" spans="1:9" x14ac:dyDescent="0.35">
      <c r="A64" s="26" t="s">
        <v>1001</v>
      </c>
      <c r="B64" s="21">
        <v>326</v>
      </c>
      <c r="C64" s="21">
        <v>63</v>
      </c>
      <c r="D64" s="21">
        <v>389</v>
      </c>
      <c r="I64" t="str">
        <f>IF(COUNTA(A54:A58)&gt;1,"","Calls rank: "&amp;I59)</f>
        <v>Calls rank: 3</v>
      </c>
    </row>
    <row r="65" spans="1:9" x14ac:dyDescent="0.35">
      <c r="A65" s="26" t="s">
        <v>1000</v>
      </c>
      <c r="B65" s="21">
        <v>129</v>
      </c>
      <c r="C65" s="21">
        <v>206</v>
      </c>
      <c r="D65" s="21">
        <v>335</v>
      </c>
      <c r="I65" t="str">
        <f>IF(COUNTA(A54:A58)&gt;1,"","Amount rank: "&amp;I55)</f>
        <v>Amount rank: 20104</v>
      </c>
    </row>
    <row r="66" spans="1:9" ht="38" customHeight="1" x14ac:dyDescent="0.35">
      <c r="A66" s="26" t="s">
        <v>1048</v>
      </c>
      <c r="B66" s="21">
        <v>599</v>
      </c>
      <c r="C66" s="21">
        <v>401</v>
      </c>
      <c r="D66" s="21">
        <v>1000</v>
      </c>
    </row>
    <row r="67" spans="1:9" ht="18.5" customHeight="1" x14ac:dyDescent="0.35">
      <c r="H67" t="s">
        <v>1083</v>
      </c>
      <c r="I67" t="e" vm="1">
        <f>IF(COUNTA(A54:A58)&gt;1,"",_xlfn.XLOOKUP(A54,Assets!E3:E7,Assets!F3:F7))</f>
        <v>#VALUE!</v>
      </c>
    </row>
    <row r="70" spans="1:9" x14ac:dyDescent="0.35">
      <c r="A70" s="25" t="s">
        <v>1047</v>
      </c>
      <c r="B70" t="s">
        <v>1042</v>
      </c>
    </row>
    <row r="71" spans="1:9" x14ac:dyDescent="0.35">
      <c r="A71" s="26">
        <v>2</v>
      </c>
      <c r="B71" s="21">
        <v>10</v>
      </c>
    </row>
    <row r="72" spans="1:9" x14ac:dyDescent="0.35">
      <c r="A72" s="26">
        <v>3</v>
      </c>
      <c r="B72" s="21">
        <v>44</v>
      </c>
    </row>
    <row r="73" spans="1:9" x14ac:dyDescent="0.35">
      <c r="A73" s="26">
        <v>4</v>
      </c>
      <c r="B73" s="21">
        <v>95</v>
      </c>
    </row>
    <row r="74" spans="1:9" x14ac:dyDescent="0.35">
      <c r="A74" s="26">
        <v>5</v>
      </c>
      <c r="B74" s="21">
        <v>51</v>
      </c>
    </row>
    <row r="75" spans="1:9" x14ac:dyDescent="0.35">
      <c r="A75" s="26" t="s">
        <v>1048</v>
      </c>
      <c r="B75" s="21">
        <v>200</v>
      </c>
    </row>
    <row r="80" spans="1:9" x14ac:dyDescent="0.35">
      <c r="A80" s="25" t="s">
        <v>1043</v>
      </c>
      <c r="B80" s="25" t="s">
        <v>1076</v>
      </c>
    </row>
    <row r="81" spans="1:7" x14ac:dyDescent="0.35">
      <c r="A81" s="25" t="s">
        <v>1047</v>
      </c>
      <c r="B81" t="s">
        <v>11</v>
      </c>
      <c r="C81" t="s">
        <v>9</v>
      </c>
      <c r="D81" t="s">
        <v>6</v>
      </c>
      <c r="E81" t="s">
        <v>13</v>
      </c>
      <c r="F81" t="s">
        <v>10</v>
      </c>
      <c r="G81" t="s">
        <v>1048</v>
      </c>
    </row>
    <row r="82" spans="1:7" x14ac:dyDescent="0.35">
      <c r="A82" s="26" t="s">
        <v>1002</v>
      </c>
    </row>
    <row r="83" spans="1:7" x14ac:dyDescent="0.35">
      <c r="A83" s="30" t="s">
        <v>20</v>
      </c>
      <c r="B83" s="27">
        <v>891</v>
      </c>
      <c r="C83" s="27">
        <v>1332</v>
      </c>
      <c r="D83" s="27">
        <v>1282</v>
      </c>
      <c r="E83" s="27">
        <v>739</v>
      </c>
      <c r="F83" s="27">
        <v>560</v>
      </c>
      <c r="G83" s="27">
        <v>4804</v>
      </c>
    </row>
    <row r="84" spans="1:7" x14ac:dyDescent="0.35">
      <c r="A84" s="30" t="s">
        <v>12</v>
      </c>
      <c r="B84" s="27">
        <v>1991</v>
      </c>
      <c r="C84" s="27">
        <v>1886</v>
      </c>
      <c r="D84" s="27">
        <v>1206</v>
      </c>
      <c r="E84" s="27">
        <v>884</v>
      </c>
      <c r="F84" s="27">
        <v>1722</v>
      </c>
      <c r="G84" s="27">
        <v>7689</v>
      </c>
    </row>
    <row r="85" spans="1:7" x14ac:dyDescent="0.35">
      <c r="A85" s="30" t="s">
        <v>8</v>
      </c>
      <c r="B85" s="27">
        <v>1163</v>
      </c>
      <c r="C85" s="27">
        <v>1180</v>
      </c>
      <c r="D85" s="27">
        <v>1616</v>
      </c>
      <c r="E85" s="27">
        <v>1043</v>
      </c>
      <c r="F85" s="27">
        <v>1747</v>
      </c>
      <c r="G85" s="27">
        <v>6749</v>
      </c>
    </row>
    <row r="86" spans="1:7" x14ac:dyDescent="0.35">
      <c r="A86" s="30" t="s">
        <v>16</v>
      </c>
      <c r="B86" s="27">
        <v>1438</v>
      </c>
      <c r="C86" s="27">
        <v>1616</v>
      </c>
      <c r="D86" s="27">
        <v>866</v>
      </c>
      <c r="E86" s="27">
        <v>829</v>
      </c>
      <c r="F86" s="27">
        <v>2070</v>
      </c>
      <c r="G86" s="27">
        <v>6819</v>
      </c>
    </row>
    <row r="87" spans="1:7" x14ac:dyDescent="0.35">
      <c r="A87" s="26" t="s">
        <v>1001</v>
      </c>
    </row>
    <row r="88" spans="1:7" x14ac:dyDescent="0.35">
      <c r="A88" s="30" t="s">
        <v>24</v>
      </c>
      <c r="B88" s="27">
        <v>1233</v>
      </c>
      <c r="C88" s="27">
        <v>223</v>
      </c>
      <c r="D88" s="27">
        <v>1680</v>
      </c>
      <c r="E88" s="27">
        <v>990</v>
      </c>
      <c r="F88" s="27">
        <v>1508</v>
      </c>
      <c r="G88" s="27">
        <v>5634</v>
      </c>
    </row>
    <row r="89" spans="1:7" x14ac:dyDescent="0.35">
      <c r="A89" s="30" t="s">
        <v>15</v>
      </c>
      <c r="B89" s="27">
        <v>1598</v>
      </c>
      <c r="C89" s="27">
        <v>1907</v>
      </c>
      <c r="D89" s="27">
        <v>869</v>
      </c>
      <c r="E89" s="27">
        <v>1426</v>
      </c>
      <c r="F89" s="27">
        <v>1416</v>
      </c>
      <c r="G89" s="27">
        <v>7216</v>
      </c>
    </row>
    <row r="90" spans="1:7" x14ac:dyDescent="0.35">
      <c r="A90" s="30" t="s">
        <v>5</v>
      </c>
      <c r="B90" s="27">
        <v>900</v>
      </c>
      <c r="C90" s="27">
        <v>1016</v>
      </c>
      <c r="D90" s="27">
        <v>960</v>
      </c>
      <c r="E90" s="27">
        <v>940</v>
      </c>
      <c r="F90" s="27">
        <v>1193</v>
      </c>
      <c r="G90" s="27">
        <v>5009</v>
      </c>
    </row>
    <row r="91" spans="1:7" x14ac:dyDescent="0.35">
      <c r="A91" s="30" t="s">
        <v>18</v>
      </c>
      <c r="B91" s="27">
        <v>900</v>
      </c>
      <c r="C91" s="27">
        <v>1470</v>
      </c>
      <c r="D91" s="27">
        <v>1617</v>
      </c>
      <c r="E91" s="27">
        <v>1314</v>
      </c>
      <c r="F91" s="27">
        <v>941</v>
      </c>
      <c r="G91" s="27">
        <v>6242</v>
      </c>
    </row>
    <row r="92" spans="1:7" x14ac:dyDescent="0.35">
      <c r="A92" s="30" t="s">
        <v>14</v>
      </c>
      <c r="B92" s="27">
        <v>1255</v>
      </c>
      <c r="C92" s="27">
        <v>516</v>
      </c>
      <c r="D92" s="27">
        <v>1874</v>
      </c>
      <c r="E92" s="27">
        <v>1863</v>
      </c>
      <c r="F92" s="27">
        <v>1722</v>
      </c>
      <c r="G92" s="27">
        <v>7230</v>
      </c>
    </row>
    <row r="93" spans="1:7" x14ac:dyDescent="0.35">
      <c r="A93" s="30" t="s">
        <v>19</v>
      </c>
      <c r="B93" s="27">
        <v>1138</v>
      </c>
      <c r="C93" s="27">
        <v>1898</v>
      </c>
      <c r="D93" s="27">
        <v>1482</v>
      </c>
      <c r="E93" s="27">
        <v>846</v>
      </c>
      <c r="F93" s="27">
        <v>1154</v>
      </c>
      <c r="G93" s="27">
        <v>6518</v>
      </c>
    </row>
    <row r="94" spans="1:7" x14ac:dyDescent="0.35">
      <c r="A94" s="26" t="s">
        <v>1000</v>
      </c>
    </row>
    <row r="95" spans="1:7" x14ac:dyDescent="0.35">
      <c r="A95" s="30" t="s">
        <v>17</v>
      </c>
      <c r="B95" s="27">
        <v>1655</v>
      </c>
      <c r="C95" s="27">
        <v>805</v>
      </c>
      <c r="D95" s="27">
        <v>2263</v>
      </c>
      <c r="E95" s="27">
        <v>987</v>
      </c>
      <c r="F95" s="27">
        <v>1075</v>
      </c>
      <c r="G95" s="27">
        <v>6785</v>
      </c>
    </row>
    <row r="96" spans="1:7" x14ac:dyDescent="0.35">
      <c r="A96" s="30" t="s">
        <v>23</v>
      </c>
      <c r="B96" s="27">
        <v>1104</v>
      </c>
      <c r="C96" s="27">
        <v>2280</v>
      </c>
      <c r="D96" s="27">
        <v>1445</v>
      </c>
      <c r="E96" s="27">
        <v>1722</v>
      </c>
      <c r="F96" s="27">
        <v>1196</v>
      </c>
      <c r="G96" s="27">
        <v>7747</v>
      </c>
    </row>
    <row r="97" spans="1:7" x14ac:dyDescent="0.35">
      <c r="A97" s="30" t="s">
        <v>7</v>
      </c>
      <c r="B97" s="27">
        <v>372</v>
      </c>
      <c r="C97" s="27">
        <v>1818</v>
      </c>
      <c r="D97" s="27">
        <v>1346</v>
      </c>
      <c r="E97" s="27">
        <v>1156</v>
      </c>
      <c r="F97" s="27">
        <v>1484</v>
      </c>
      <c r="G97" s="27">
        <v>6176</v>
      </c>
    </row>
    <row r="98" spans="1:7" x14ac:dyDescent="0.35">
      <c r="A98" s="30" t="s">
        <v>22</v>
      </c>
      <c r="B98" s="27">
        <v>1415</v>
      </c>
      <c r="C98" s="27">
        <v>1271</v>
      </c>
      <c r="D98" s="27">
        <v>1214</v>
      </c>
      <c r="E98" s="27">
        <v>1135</v>
      </c>
      <c r="F98" s="27">
        <v>1566</v>
      </c>
      <c r="G98" s="27">
        <v>6601</v>
      </c>
    </row>
    <row r="99" spans="1:7" x14ac:dyDescent="0.35">
      <c r="A99" s="30" t="s">
        <v>21</v>
      </c>
      <c r="B99" s="27">
        <v>1362</v>
      </c>
      <c r="C99" s="27">
        <v>1363</v>
      </c>
      <c r="D99" s="27">
        <v>1152</v>
      </c>
      <c r="E99" s="27">
        <v>777</v>
      </c>
      <c r="F99" s="27">
        <v>750</v>
      </c>
      <c r="G99" s="27">
        <v>5404</v>
      </c>
    </row>
  </sheetData>
  <pageMargins left="0.7" right="0.7" top="0.75" bottom="0.75" header="0.3" footer="0.3"/>
  <headerFooter>
    <oddFooter>&amp;C_x000D_&amp;1#&amp;"Calibri"&amp;6&amp;K626469 General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4" zoomScale="89" zoomScaleNormal="89" workbookViewId="0">
      <selection activeCell="E10" sqref="E10"/>
    </sheetView>
  </sheetViews>
  <sheetFormatPr defaultRowHeight="14.5" x14ac:dyDescent="0.35"/>
  <cols>
    <col min="1" max="1" width="3.1640625" customWidth="1"/>
    <col min="2" max="2" width="14.58203125" customWidth="1"/>
    <col min="3" max="3" width="12.9140625" customWidth="1"/>
    <col min="4" max="4" width="16.58203125" customWidth="1"/>
    <col min="5" max="5" width="15" customWidth="1"/>
    <col min="6" max="6" width="16.08203125" customWidth="1"/>
    <col min="7" max="7" width="17.1640625" customWidth="1"/>
    <col min="8" max="8" width="18.4140625" customWidth="1"/>
    <col min="9" max="9" width="17.16406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headerFooter>
    <oddFooter>&amp;C_x000D_&amp;1#&amp;"Calibri"&amp;6&amp;K626469 General</oddFooter>
  </headerFooter>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802C-D14E-4030-A846-C7981A27B6B9}">
  <dimension ref="C1:V40"/>
  <sheetViews>
    <sheetView zoomScale="74" zoomScaleNormal="74" workbookViewId="0">
      <selection activeCell="Y25" sqref="Y25"/>
    </sheetView>
  </sheetViews>
  <sheetFormatPr defaultRowHeight="14.5" x14ac:dyDescent="0.35"/>
  <cols>
    <col min="1" max="2" width="2.58203125" customWidth="1"/>
    <col min="4" max="4" width="10.1640625" customWidth="1"/>
    <col min="5" max="5" width="5.1640625" customWidth="1"/>
    <col min="13" max="13" width="6.1640625" customWidth="1"/>
    <col min="15" max="15" width="11" customWidth="1"/>
    <col min="17" max="17" width="10.9140625" customWidth="1"/>
    <col min="18" max="20" width="9.08203125" bestFit="1" customWidth="1"/>
    <col min="21" max="21" width="10.83203125" customWidth="1"/>
    <col min="22" max="22" width="9.08203125" bestFit="1" customWidth="1"/>
  </cols>
  <sheetData>
    <row r="1" spans="3:3" s="20" customFormat="1" ht="38.5" customHeight="1" x14ac:dyDescent="0.35">
      <c r="C1" s="47" t="s">
        <v>1084</v>
      </c>
    </row>
    <row r="2" spans="3:3" s="20" customFormat="1" ht="7" customHeight="1" x14ac:dyDescent="0.35"/>
    <row r="3" spans="3:3" s="20" customFormat="1" x14ac:dyDescent="0.35"/>
    <row r="4" spans="3:3" s="20" customFormat="1" x14ac:dyDescent="0.35"/>
    <row r="5" spans="3:3" s="20" customFormat="1" x14ac:dyDescent="0.35"/>
    <row r="6" spans="3:3" s="20" customFormat="1" x14ac:dyDescent="0.35"/>
    <row r="7" spans="3:3" s="20" customFormat="1" x14ac:dyDescent="0.35"/>
    <row r="8" spans="3:3" s="20" customFormat="1" x14ac:dyDescent="0.35"/>
    <row r="9" spans="3:3" s="20" customFormat="1" x14ac:dyDescent="0.35"/>
    <row r="10" spans="3:3" s="20" customFormat="1" x14ac:dyDescent="0.35"/>
    <row r="11" spans="3:3" s="20" customFormat="1" x14ac:dyDescent="0.35"/>
    <row r="12" spans="3:3" s="20" customFormat="1" x14ac:dyDescent="0.35"/>
    <row r="13" spans="3:3" s="20" customFormat="1" x14ac:dyDescent="0.35"/>
    <row r="14" spans="3:3" s="20" customFormat="1" x14ac:dyDescent="0.35"/>
    <row r="15" spans="3:3" s="20" customFormat="1" x14ac:dyDescent="0.35"/>
    <row r="16" spans="3:3" s="20" customFormat="1" x14ac:dyDescent="0.35"/>
    <row r="17" spans="13:22" s="20" customFormat="1" x14ac:dyDescent="0.35"/>
    <row r="18" spans="13:22" s="20" customFormat="1" x14ac:dyDescent="0.35"/>
    <row r="19" spans="13:22" s="20" customFormat="1" x14ac:dyDescent="0.35"/>
    <row r="20" spans="13:22" s="20" customFormat="1" ht="14.4" customHeight="1" x14ac:dyDescent="0.35">
      <c r="P20" s="32"/>
      <c r="Q20" s="40" t="str" cm="1">
        <f t="array" ref="Q20:U20">Pivots!B81:F81</f>
        <v>R01</v>
      </c>
      <c r="R20" s="40" t="str">
        <v>R02</v>
      </c>
      <c r="S20" s="40" t="str">
        <v>R03</v>
      </c>
      <c r="T20" s="40" t="str">
        <v>R04</v>
      </c>
      <c r="U20" s="40" t="str">
        <v>R05</v>
      </c>
      <c r="V20" s="33" t="s">
        <v>1077</v>
      </c>
    </row>
    <row r="21" spans="13:22" s="20" customFormat="1" x14ac:dyDescent="0.35">
      <c r="P21" s="41" t="str" cm="1">
        <f t="array" ref="P21:V38">IF(Pivots!A82:G99="","",Pivots!A82:G99)</f>
        <v>Cincinnati</v>
      </c>
      <c r="Q21" s="31" t="str">
        <v/>
      </c>
      <c r="R21" s="31" t="str">
        <v/>
      </c>
      <c r="S21" s="31" t="str">
        <v/>
      </c>
      <c r="T21" s="31" t="str">
        <v/>
      </c>
      <c r="U21" s="31" t="str">
        <v/>
      </c>
      <c r="V21" s="34" t="str">
        <v/>
      </c>
    </row>
    <row r="22" spans="13:22" s="20" customFormat="1" x14ac:dyDescent="0.35">
      <c r="P22" s="35" t="str">
        <v>C0003</v>
      </c>
      <c r="Q22" s="31">
        <v>891</v>
      </c>
      <c r="R22" s="31">
        <v>1332</v>
      </c>
      <c r="S22" s="31">
        <v>1282</v>
      </c>
      <c r="T22" s="31">
        <v>739</v>
      </c>
      <c r="U22" s="31">
        <v>560</v>
      </c>
      <c r="V22" s="36">
        <v>4804</v>
      </c>
    </row>
    <row r="23" spans="13:22" s="20" customFormat="1" x14ac:dyDescent="0.35">
      <c r="P23" s="35" t="str">
        <v>C0004</v>
      </c>
      <c r="Q23" s="31">
        <v>1991</v>
      </c>
      <c r="R23" s="31">
        <v>1886</v>
      </c>
      <c r="S23" s="31">
        <v>1206</v>
      </c>
      <c r="T23" s="31">
        <v>884</v>
      </c>
      <c r="U23" s="31">
        <v>1722</v>
      </c>
      <c r="V23" s="36">
        <v>7689</v>
      </c>
    </row>
    <row r="24" spans="13:22" s="20" customFormat="1" x14ac:dyDescent="0.35">
      <c r="P24" s="35" t="str">
        <v>C0011</v>
      </c>
      <c r="Q24" s="31">
        <v>1163</v>
      </c>
      <c r="R24" s="31">
        <v>1180</v>
      </c>
      <c r="S24" s="31">
        <v>1616</v>
      </c>
      <c r="T24" s="31">
        <v>1043</v>
      </c>
      <c r="U24" s="31">
        <v>1747</v>
      </c>
      <c r="V24" s="36">
        <v>6749</v>
      </c>
    </row>
    <row r="25" spans="13:22" s="20" customFormat="1" x14ac:dyDescent="0.35">
      <c r="P25" s="35" t="str">
        <v>C0012</v>
      </c>
      <c r="Q25" s="31">
        <v>1438</v>
      </c>
      <c r="R25" s="31">
        <v>1616</v>
      </c>
      <c r="S25" s="31">
        <v>866</v>
      </c>
      <c r="T25" s="31">
        <v>829</v>
      </c>
      <c r="U25" s="31">
        <v>2070</v>
      </c>
      <c r="V25" s="36">
        <v>6819</v>
      </c>
    </row>
    <row r="26" spans="13:22" s="20" customFormat="1" x14ac:dyDescent="0.35">
      <c r="P26" s="41" t="str">
        <v>Cleveland</v>
      </c>
      <c r="Q26" s="31" t="str">
        <v/>
      </c>
      <c r="R26" s="31" t="str">
        <v/>
      </c>
      <c r="S26" s="31" t="str">
        <v/>
      </c>
      <c r="T26" s="31" t="str">
        <v/>
      </c>
      <c r="U26" s="31" t="str">
        <v/>
      </c>
      <c r="V26" s="36" t="str">
        <v/>
      </c>
    </row>
    <row r="27" spans="13:22" s="20" customFormat="1" x14ac:dyDescent="0.35">
      <c r="P27" s="35" t="str">
        <v>C0002</v>
      </c>
      <c r="Q27" s="31">
        <v>1233</v>
      </c>
      <c r="R27" s="31">
        <v>223</v>
      </c>
      <c r="S27" s="31">
        <v>1680</v>
      </c>
      <c r="T27" s="31">
        <v>990</v>
      </c>
      <c r="U27" s="31">
        <v>1508</v>
      </c>
      <c r="V27" s="36">
        <v>5634</v>
      </c>
    </row>
    <row r="28" spans="13:22" s="20" customFormat="1" x14ac:dyDescent="0.35">
      <c r="P28" s="35" t="str">
        <v>C0007</v>
      </c>
      <c r="Q28" s="31">
        <v>1598</v>
      </c>
      <c r="R28" s="31">
        <v>1907</v>
      </c>
      <c r="S28" s="31">
        <v>869</v>
      </c>
      <c r="T28" s="31">
        <v>1426</v>
      </c>
      <c r="U28" s="31">
        <v>1416</v>
      </c>
      <c r="V28" s="36">
        <v>7216</v>
      </c>
    </row>
    <row r="29" spans="13:22" s="20" customFormat="1" x14ac:dyDescent="0.35">
      <c r="P29" s="35" t="str">
        <v>C0008</v>
      </c>
      <c r="Q29" s="31">
        <v>900</v>
      </c>
      <c r="R29" s="31">
        <v>1016</v>
      </c>
      <c r="S29" s="31">
        <v>960</v>
      </c>
      <c r="T29" s="31">
        <v>940</v>
      </c>
      <c r="U29" s="31">
        <v>1193</v>
      </c>
      <c r="V29" s="36">
        <v>5009</v>
      </c>
    </row>
    <row r="30" spans="13:22" s="20" customFormat="1" x14ac:dyDescent="0.35">
      <c r="M30" s="48" t="e" vm="1">
        <f>Pivots!I67</f>
        <v>#VALUE!</v>
      </c>
      <c r="N30" s="48"/>
      <c r="O30" s="49"/>
      <c r="P30" s="35" t="str">
        <v>C0010</v>
      </c>
      <c r="Q30" s="31">
        <v>900</v>
      </c>
      <c r="R30" s="31">
        <v>1470</v>
      </c>
      <c r="S30" s="31">
        <v>1617</v>
      </c>
      <c r="T30" s="31">
        <v>1314</v>
      </c>
      <c r="U30" s="31">
        <v>941</v>
      </c>
      <c r="V30" s="36">
        <v>6242</v>
      </c>
    </row>
    <row r="31" spans="13:22" s="20" customFormat="1" x14ac:dyDescent="0.35">
      <c r="M31" s="48"/>
      <c r="N31" s="48"/>
      <c r="O31" s="49"/>
      <c r="P31" s="35" t="str">
        <v>C0013</v>
      </c>
      <c r="Q31" s="31">
        <v>1255</v>
      </c>
      <c r="R31" s="31">
        <v>516</v>
      </c>
      <c r="S31" s="31">
        <v>1874</v>
      </c>
      <c r="T31" s="31">
        <v>1863</v>
      </c>
      <c r="U31" s="31">
        <v>1722</v>
      </c>
      <c r="V31" s="36">
        <v>7230</v>
      </c>
    </row>
    <row r="32" spans="13:22" s="20" customFormat="1" x14ac:dyDescent="0.35">
      <c r="M32" s="48"/>
      <c r="N32" s="48"/>
      <c r="O32" s="49"/>
      <c r="P32" s="35" t="str">
        <v>C0015</v>
      </c>
      <c r="Q32" s="31">
        <v>1138</v>
      </c>
      <c r="R32" s="31">
        <v>1898</v>
      </c>
      <c r="S32" s="31">
        <v>1482</v>
      </c>
      <c r="T32" s="31">
        <v>846</v>
      </c>
      <c r="U32" s="31">
        <v>1154</v>
      </c>
      <c r="V32" s="36">
        <v>6518</v>
      </c>
    </row>
    <row r="33" spans="13:22" s="20" customFormat="1" x14ac:dyDescent="0.35">
      <c r="M33" s="48"/>
      <c r="N33" s="48"/>
      <c r="O33" s="49"/>
      <c r="P33" s="41" t="str">
        <v>Columbus</v>
      </c>
      <c r="Q33" s="31" t="str">
        <v/>
      </c>
      <c r="R33" s="31" t="str">
        <v/>
      </c>
      <c r="S33" s="31" t="str">
        <v/>
      </c>
      <c r="T33" s="31" t="str">
        <v/>
      </c>
      <c r="U33" s="31" t="str">
        <v/>
      </c>
      <c r="V33" s="36" t="str">
        <v/>
      </c>
    </row>
    <row r="34" spans="13:22" s="20" customFormat="1" x14ac:dyDescent="0.35">
      <c r="M34" s="48"/>
      <c r="N34" s="48"/>
      <c r="O34" s="49"/>
      <c r="P34" s="35" t="str">
        <v>C0001</v>
      </c>
      <c r="Q34" s="31">
        <v>1655</v>
      </c>
      <c r="R34" s="31">
        <v>805</v>
      </c>
      <c r="S34" s="31">
        <v>2263</v>
      </c>
      <c r="T34" s="31">
        <v>987</v>
      </c>
      <c r="U34" s="31">
        <v>1075</v>
      </c>
      <c r="V34" s="36">
        <v>6785</v>
      </c>
    </row>
    <row r="35" spans="13:22" s="20" customFormat="1" x14ac:dyDescent="0.35">
      <c r="N35" s="45" t="str">
        <f>Pivots!I63</f>
        <v>% of calls: 20%</v>
      </c>
      <c r="O35" s="46"/>
      <c r="P35" s="35" t="str">
        <v>C0005</v>
      </c>
      <c r="Q35" s="31">
        <v>1104</v>
      </c>
      <c r="R35" s="31">
        <v>2280</v>
      </c>
      <c r="S35" s="31">
        <v>1445</v>
      </c>
      <c r="T35" s="31">
        <v>1722</v>
      </c>
      <c r="U35" s="31">
        <v>1196</v>
      </c>
      <c r="V35" s="36">
        <v>7747</v>
      </c>
    </row>
    <row r="36" spans="13:22" s="20" customFormat="1" x14ac:dyDescent="0.35">
      <c r="N36" s="45" t="str">
        <f>Pivots!I64</f>
        <v>Calls rank: 3</v>
      </c>
      <c r="O36" s="46"/>
      <c r="P36" s="35" t="str">
        <v>C0006</v>
      </c>
      <c r="Q36" s="31">
        <v>372</v>
      </c>
      <c r="R36" s="31">
        <v>1818</v>
      </c>
      <c r="S36" s="31">
        <v>1346</v>
      </c>
      <c r="T36" s="31">
        <v>1156</v>
      </c>
      <c r="U36" s="31">
        <v>1484</v>
      </c>
      <c r="V36" s="36">
        <v>6176</v>
      </c>
    </row>
    <row r="37" spans="13:22" s="20" customFormat="1" x14ac:dyDescent="0.35">
      <c r="N37" s="45" t="str">
        <f>Pivots!I65</f>
        <v>Amount rank: 20104</v>
      </c>
      <c r="O37" s="46"/>
      <c r="P37" s="35" t="str">
        <v>C0009</v>
      </c>
      <c r="Q37" s="31">
        <v>1415</v>
      </c>
      <c r="R37" s="31">
        <v>1271</v>
      </c>
      <c r="S37" s="31">
        <v>1214</v>
      </c>
      <c r="T37" s="31">
        <v>1135</v>
      </c>
      <c r="U37" s="31">
        <v>1566</v>
      </c>
      <c r="V37" s="36">
        <v>6601</v>
      </c>
    </row>
    <row r="38" spans="13:22" s="20" customFormat="1" x14ac:dyDescent="0.35">
      <c r="N38" s="44"/>
      <c r="O38" s="44"/>
      <c r="P38" s="37" t="str">
        <v>C0014</v>
      </c>
      <c r="Q38" s="38">
        <v>1362</v>
      </c>
      <c r="R38" s="38">
        <v>1363</v>
      </c>
      <c r="S38" s="38">
        <v>1152</v>
      </c>
      <c r="T38" s="38">
        <v>777</v>
      </c>
      <c r="U38" s="38">
        <v>750</v>
      </c>
      <c r="V38" s="39">
        <v>5404</v>
      </c>
    </row>
    <row r="39" spans="13:22" s="20" customFormat="1" x14ac:dyDescent="0.35"/>
    <row r="40" spans="13:22" s="20" customFormat="1" x14ac:dyDescent="0.35"/>
  </sheetData>
  <mergeCells count="1">
    <mergeCell ref="M30:O34"/>
  </mergeCells>
  <conditionalFormatting sqref="Q22:U38">
    <cfRule type="dataBar" priority="1">
      <dataBar>
        <cfvo type="num" val="0"/>
        <cfvo type="formula" val="MAX($Q$21:$U$38)*2"/>
        <color theme="1" tint="0.249977111117893"/>
      </dataBar>
      <extLst>
        <ext xmlns:x14="http://schemas.microsoft.com/office/spreadsheetml/2009/9/main" uri="{B025F937-C7B1-47D3-B67F-A62EFF666E3E}">
          <x14:id>{66FC11A5-8BB9-49CE-B181-BFCDBCDC9D73}</x14:id>
        </ext>
      </extLst>
    </cfRule>
  </conditionalFormatting>
  <pageMargins left="0.7" right="0.7" top="0.75" bottom="0.75" header="0.3" footer="0.3"/>
  <pageSetup orientation="portrait" r:id="rId1"/>
  <headerFooter>
    <oddFooter>&amp;C_x000D_&amp;1#&amp;"Calibri"&amp;6&amp;K626469 General</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3" id="{677400F8-E144-49C1-9CDB-0E9334E6CC32}">
            <xm:f>Q$20=Pivots!$A$54</xm:f>
            <x14:dxf>
              <fill>
                <patternFill>
                  <bgColor theme="7" tint="0.59996337778862885"/>
                </patternFill>
              </fill>
              <border>
                <left style="thin">
                  <color theme="1" tint="0.34998626667073579"/>
                </left>
                <right style="thin">
                  <color theme="1" tint="0.34998626667073579"/>
                </right>
                <vertical/>
                <horizontal/>
              </border>
            </x14:dxf>
          </x14:cfRule>
          <xm:sqref>Q20:U38</xm:sqref>
        </x14:conditionalFormatting>
        <x14:conditionalFormatting xmlns:xm="http://schemas.microsoft.com/office/excel/2006/main">
          <x14:cfRule type="dataBar" id="{66FC11A5-8BB9-49CE-B181-BFCDBCDC9D73}">
            <x14:dataBar minLength="0" maxLength="100" gradient="0">
              <x14:cfvo type="num">
                <xm:f>0</xm:f>
              </x14:cfvo>
              <x14:cfvo type="formula">
                <xm:f>MAX($Q$21:$U$38)*2</xm:f>
              </x14:cfvo>
              <x14:negativeFillColor rgb="FFFF0000"/>
              <x14:axisColor rgb="FF000000"/>
            </x14:dataBar>
          </x14:cfRule>
          <xm:sqref>Q22:U38</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G7"/>
  <sheetViews>
    <sheetView zoomScale="115" zoomScaleNormal="115" workbookViewId="0">
      <selection activeCell="F3" sqref="F3"/>
    </sheetView>
  </sheetViews>
  <sheetFormatPr defaultRowHeight="14.5" x14ac:dyDescent="0.35"/>
  <cols>
    <col min="5" max="5" width="10.9140625" customWidth="1"/>
    <col min="6" max="6" width="9.9140625" customWidth="1"/>
  </cols>
  <sheetData>
    <row r="2" spans="5:7" x14ac:dyDescent="0.35">
      <c r="E2" t="s">
        <v>1040</v>
      </c>
      <c r="F2" t="s">
        <v>1041</v>
      </c>
    </row>
    <row r="3" spans="5:7" ht="47" customHeight="1" x14ac:dyDescent="0.35">
      <c r="E3" t="s">
        <v>11</v>
      </c>
      <c r="F3" t="e" vm="2">
        <v>#VALUE!</v>
      </c>
      <c r="G3" s="43"/>
    </row>
    <row r="4" spans="5:7" ht="52" customHeight="1" x14ac:dyDescent="0.35">
      <c r="E4" t="s">
        <v>9</v>
      </c>
      <c r="F4" t="e" vm="3">
        <v>#VALUE!</v>
      </c>
    </row>
    <row r="5" spans="5:7" ht="48" customHeight="1" x14ac:dyDescent="0.35">
      <c r="E5" t="s">
        <v>6</v>
      </c>
      <c r="F5" t="e" vm="4">
        <v>#VALUE!</v>
      </c>
    </row>
    <row r="6" spans="5:7" ht="57" customHeight="1" x14ac:dyDescent="0.35">
      <c r="E6" t="s">
        <v>13</v>
      </c>
      <c r="F6" t="e" vm="5">
        <v>#VALUE!</v>
      </c>
    </row>
    <row r="7" spans="5:7" ht="52.5" customHeight="1" x14ac:dyDescent="0.35">
      <c r="E7" t="s">
        <v>10</v>
      </c>
      <c r="F7" t="e" vm="6">
        <v>#VALUE!</v>
      </c>
    </row>
  </sheetData>
  <pageMargins left="0.7" right="0.7" top="0.75" bottom="0.75" header="0.3" footer="0.3"/>
  <headerFooter>
    <oddFooter>&amp;C_x000D_&amp;1#&amp;"Calibri"&amp;6&amp;K626469 General</oddFooter>
  </headerFooter>
  <drawing r:id="rId1"/>
</worksheet>
</file>

<file path=docMetadata/LabelInfo.xml><?xml version="1.0" encoding="utf-8"?>
<clbl:labelList xmlns:clbl="http://schemas.microsoft.com/office/2020/mipLabelMetadata">
  <clbl:label id="{57443d00-af18-408c-9335-47b5de3ec9b9}" enabled="1" method="Privileged" siteId="{6e51e1ad-c54b-4b39-b598-0ffe9ae68fef}"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Radhika Sonar</cp:lastModifiedBy>
  <dcterms:created xsi:type="dcterms:W3CDTF">2021-03-14T20:21:32Z</dcterms:created>
  <dcterms:modified xsi:type="dcterms:W3CDTF">2025-12-24T08:39:43Z</dcterms:modified>
</cp:coreProperties>
</file>