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Swift_Experiments/strategy_1/analysis/"/>
    </mc:Choice>
  </mc:AlternateContent>
  <bookViews>
    <workbookView xWindow="0" yWindow="460" windowWidth="28800" windowHeight="17460" tabRatio="500" activeTab="6"/>
  </bookViews>
  <sheets>
    <sheet name="TTC_stampede" sheetId="1" r:id="rId1"/>
    <sheet name="Tw_stampede" sheetId="6" r:id="rId2"/>
    <sheet name="Te_stampede" sheetId="7" r:id="rId3"/>
    <sheet name="TTC_stampede_gordon" sheetId="2" r:id="rId4"/>
    <sheet name="Tw_stampede_gordon" sheetId="4" r:id="rId5"/>
    <sheet name="Te_stampede_gordon" sheetId="5" r:id="rId6"/>
    <sheet name="plots" sheetId="3" r:id="rId7"/>
    <sheet name="plots single" sheetId="8" r:id="rId8"/>
  </sheets>
  <definedNames>
    <definedName name="Te_Executing_task_stampede" localSheetId="2">Te_stampede!$B$4:$E$7</definedName>
    <definedName name="Te_Executing_task_stampede_gordon" localSheetId="5">Te_stampede_gordon!$B$4:$E$11</definedName>
    <definedName name="Te_Executing_task_stampede_gordon_1" localSheetId="5">Te_stampede_gordon!$B$4:$E$11</definedName>
    <definedName name="TTC_Time_to_completion_stampede" localSheetId="0">TTC_stampede!$B$4:$E$7</definedName>
    <definedName name="TTC_Time_to_completion_stampede_gordon" localSheetId="3">TTC_stampede_gordon!$B$4:$E$11</definedName>
    <definedName name="TTC_Time_to_completion_stampede_gordon_1" localSheetId="3">TTC_stampede_gordon!$B$16:$E$23</definedName>
    <definedName name="TTC_Time_to_completion_stampede_gordon_2" localSheetId="3">TTC_stampede_gordon!$B$4:$E$11</definedName>
    <definedName name="Tw_Submitting_task_stampede" localSheetId="1">Tw_stampede!$B$4:$E$7</definedName>
    <definedName name="Tw_Submitting_task_stampede_gordon" localSheetId="4">Tw_stampede_gordon!$B$4:$E$11</definedName>
    <definedName name="Tw_Submitting_task_stampede_gordon_1" localSheetId="4">Tw_stampede_gordon!$B$4:$E$11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D3" i="5"/>
  <c r="C3" i="5"/>
  <c r="B3" i="5"/>
  <c r="E2" i="5"/>
  <c r="D2" i="5"/>
  <c r="C2" i="5"/>
  <c r="B2" i="5"/>
  <c r="E3" i="4"/>
  <c r="D3" i="4"/>
  <c r="C3" i="4"/>
  <c r="B3" i="4"/>
  <c r="E2" i="4"/>
  <c r="D2" i="4"/>
  <c r="C2" i="4"/>
  <c r="B2" i="4"/>
  <c r="E15" i="2"/>
  <c r="E14" i="2"/>
  <c r="E3" i="2"/>
  <c r="D15" i="2"/>
  <c r="D14" i="2"/>
  <c r="D3" i="2"/>
  <c r="C15" i="2"/>
  <c r="C14" i="2"/>
  <c r="C3" i="2"/>
  <c r="B15" i="2"/>
  <c r="B14" i="2"/>
  <c r="B3" i="2"/>
  <c r="E2" i="2"/>
  <c r="D2" i="2"/>
  <c r="C2" i="2"/>
  <c r="B2" i="2"/>
  <c r="L5" i="2"/>
  <c r="G5" i="2"/>
  <c r="M5" i="2"/>
  <c r="H5" i="2"/>
  <c r="N5" i="2"/>
  <c r="I5" i="2"/>
  <c r="O5" i="2"/>
  <c r="J5" i="2"/>
  <c r="L6" i="2"/>
  <c r="G6" i="2"/>
  <c r="M6" i="2"/>
  <c r="H6" i="2"/>
  <c r="N6" i="2"/>
  <c r="I6" i="2"/>
  <c r="O6" i="2"/>
  <c r="J6" i="2"/>
  <c r="L7" i="2"/>
  <c r="G7" i="2"/>
  <c r="M7" i="2"/>
  <c r="H7" i="2"/>
  <c r="N7" i="2"/>
  <c r="I7" i="2"/>
  <c r="O7" i="2"/>
  <c r="J7" i="2"/>
  <c r="M4" i="2"/>
  <c r="H4" i="2"/>
  <c r="N4" i="2"/>
  <c r="I4" i="2"/>
  <c r="O4" i="2"/>
  <c r="J4" i="2"/>
  <c r="L4" i="2"/>
  <c r="G4" i="2"/>
  <c r="E3" i="7"/>
  <c r="D3" i="7"/>
  <c r="C3" i="7"/>
  <c r="B3" i="7"/>
  <c r="E2" i="7"/>
  <c r="D2" i="7"/>
  <c r="C2" i="7"/>
  <c r="B2" i="7"/>
  <c r="E3" i="6"/>
  <c r="D3" i="6"/>
  <c r="C3" i="6"/>
  <c r="B3" i="6"/>
  <c r="E2" i="6"/>
  <c r="D2" i="6"/>
  <c r="C2" i="6"/>
  <c r="B2" i="6"/>
  <c r="B2" i="1"/>
  <c r="C2" i="1"/>
  <c r="D2" i="1"/>
  <c r="E2" i="1"/>
  <c r="B3" i="1"/>
  <c r="C3" i="1"/>
  <c r="D3" i="1"/>
  <c r="E3" i="1"/>
</calcChain>
</file>

<file path=xl/connections.xml><?xml version="1.0" encoding="utf-8"?>
<connections xmlns="http://schemas.openxmlformats.org/spreadsheetml/2006/main">
  <connection id="1" name="Te-Executing_task-stampede" type="6" refreshedVersion="0" background="1" saveData="1">
    <textPr fileType="mac" firstRow="2" sourceFile="/Users/mturilli/Projects/RADICAL/github/experiments/AIMES-Swift/Swift_Experiments/strategy_1/analysis/stampede/Te-Executing_task-stampede.csv" tab="0" comma="1">
      <textFields count="4">
        <textField/>
        <textField/>
        <textField/>
        <textField/>
      </textFields>
    </textPr>
  </connection>
  <connection id="2" name="Te-Executing_task-stampede_gordon" type="6" refreshedVersion="0" background="1" saveData="1">
    <textPr fileType="mac" firstRow="2" sourceFile="/Users/mturilli/Projects/RADICAL/github/experiments/AIMES-Swift/Swift_Experiments/strategy_1/analysis/stampede_gordon/Te-Executing_task-stampede_gordon.csv" tab="0" comma="1">
      <textFields count="4">
        <textField/>
        <textField/>
        <textField/>
        <textField/>
      </textFields>
    </textPr>
  </connection>
  <connection id="3" name="Te-Executing_task-stampede_gordon1" type="6" refreshedVersion="0" background="1" saveData="1">
    <textPr fileType="mac" firstRow="2" sourceFile="/Users/mturilli/Projects/RADICAL/github/experiments/AIMES-Swift/Swift_Experiments/strategy_1/analysis/stampede_gordon/Te-Executing_task-stampede_gordon.csv" tab="0" comma="1">
      <textFields count="4">
        <textField/>
        <textField/>
        <textField/>
        <textField/>
      </textFields>
    </textPr>
  </connection>
  <connection id="4" name="TTC-Time_to_completion-stampede" type="6" refreshedVersion="0" background="1" saveData="1">
    <textPr fileType="mac" firstRow="2" sourceFile="/Users/mturilli/Projects/RADICAL/github/experiments/AIMES-Swift/Swift_Experiments/strategy_1/analysis/stampede/TTC-Time_to_completion-stampede.csv" tab="0" comma="1">
      <textFields count="4">
        <textField/>
        <textField/>
        <textField/>
        <textField/>
      </textFields>
    </textPr>
  </connection>
  <connection id="5" name="TTC-Time_to_completion-stampede_gordon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6" name="TTC-Time_to_completion-stampede_gordon1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7" name="TTC-Time_to_completion-stampede_gordon2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8" name="Tw-Submitting_task-stampede" type="6" refreshedVersion="0" background="1" saveData="1">
    <textPr fileType="mac" firstRow="2" sourceFile="/Users/mturilli/Projects/RADICAL/github/experiments/AIMES-Swift/Swift_Experiments/strategy_1/analysis/stampede/Tw-Submitting_task-stampede.csv" tab="0" comma="1">
      <textFields count="4">
        <textField/>
        <textField/>
        <textField/>
        <textField/>
      </textFields>
    </textPr>
  </connection>
  <connection id="9" name="Tw-Submitting_task-stampede_gordon" type="6" refreshedVersion="0" background="1" saveData="1">
    <textPr fileType="mac" firstRow="2" sourceFile="/Users/mturilli/Projects/RADICAL/github/experiments/AIMES-Swift/Swift_Experiments/strategy_1/analysis/stampede_gordon/Tw-Submitting_task-stampede_gordon.csv" tab="0" comma="1">
      <textFields count="4">
        <textField/>
        <textField/>
        <textField/>
        <textField/>
      </textFields>
    </textPr>
  </connection>
  <connection id="10" name="Tw-Submitting_task-stampede_gordon1" type="6" refreshedVersion="0" background="1" saveData="1">
    <textPr fileType="mac" firstRow="2" sourceFile="/Users/mturilli/Projects/RADICAL/github/experiments/AIMES-Swift/Swift_Experiments/strategy_1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<sst xmlns="http://schemas.openxmlformats.org/spreadsheetml/2006/main" count="70" uniqueCount="10">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</sst>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1 - TTC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Stampede and Gordon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2572.521799386541</c:v>
                  </c:pt>
                  <c:pt idx="1">
                    <c:v>1968.50174712929</c:v>
                  </c:pt>
                  <c:pt idx="2">
                    <c:v>2996.508383312232</c:v>
                  </c:pt>
                  <c:pt idx="3">
                    <c:v>9368.497545766083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2572.521799386541</c:v>
                  </c:pt>
                  <c:pt idx="1">
                    <c:v>1968.50174712929</c:v>
                  </c:pt>
                  <c:pt idx="2">
                    <c:v>2996.508383312232</c:v>
                  </c:pt>
                  <c:pt idx="3">
                    <c:v>9368.497545766083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9001.463688459622</c:v>
                </c:pt>
                <c:pt idx="1">
                  <c:v>7294.213835455774</c:v>
                </c:pt>
                <c:pt idx="2">
                  <c:v>10042.610012873</c:v>
                </c:pt>
                <c:pt idx="3">
                  <c:v>39437.87776492022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TTC_stampede_gordon!$Q$4:$T$4</c:f>
              <c:numCache>
                <c:formatCode>General</c:formatCode>
                <c:ptCount val="4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49264"/>
        <c:axId val="-2114605904"/>
      </c:lineChart>
      <c:catAx>
        <c:axId val="-21145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14605904"/>
        <c:crosses val="autoZero"/>
        <c:auto val="1"/>
        <c:lblAlgn val="ctr"/>
        <c:lblOffset val="100"/>
        <c:noMultiLvlLbl val="0"/>
      </c:catAx>
      <c:valAx>
        <c:axId val="-2114605904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14549264"/>
        <c:crosses val="autoZero"/>
        <c:crossBetween val="between"/>
        <c:minorUnit val="200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1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-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Stampede and Gordon</a:t>
            </a:r>
            <a:endParaRPr lang="en-US" sz="200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8392.375</c:v>
                </c:pt>
                <c:pt idx="1">
                  <c:v>6557.25</c:v>
                </c:pt>
                <c:pt idx="2">
                  <c:v>8573.25</c:v>
                </c:pt>
                <c:pt idx="3">
                  <c:v>30558.0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72416"/>
        <c:axId val="-2114632528"/>
      </c:lineChart>
      <c:catAx>
        <c:axId val="214227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14632528"/>
        <c:crosses val="autoZero"/>
        <c:auto val="1"/>
        <c:lblAlgn val="ctr"/>
        <c:lblOffset val="100"/>
        <c:noMultiLvlLbl val="0"/>
      </c:catAx>
      <c:valAx>
        <c:axId val="-2114632528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1422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No staging, very little variation mostly due to log/bootstrap overheads.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1408.75</c:v>
                </c:pt>
                <c:pt idx="1">
                  <c:v>1395.25</c:v>
                </c:pt>
                <c:pt idx="2">
                  <c:v>2333.375</c:v>
                </c:pt>
                <c:pt idx="3">
                  <c:v>12470.5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89488"/>
        <c:axId val="-2122507792"/>
      </c:lineChart>
      <c:catAx>
        <c:axId val="-212248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07792"/>
        <c:crosses val="autoZero"/>
        <c:auto val="1"/>
        <c:lblAlgn val="ctr"/>
        <c:lblOffset val="100"/>
        <c:noMultiLvlLbl val="0"/>
      </c:catAx>
      <c:valAx>
        <c:axId val="-2122507792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77504"/>
        <c:axId val="-2117774976"/>
      </c:lineChart>
      <c:catAx>
        <c:axId val="-211777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74976"/>
        <c:crosses val="autoZero"/>
        <c:auto val="1"/>
        <c:lblAlgn val="ctr"/>
        <c:lblOffset val="100"/>
        <c:noMultiLvlLbl val="0"/>
      </c:catAx>
      <c:valAx>
        <c:axId val="-2117774976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Waiting Time 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setup, queueing , and bootstrapping times.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>
                <a:effectLst/>
              </a:rPr>
              <a:t>Variation</a:t>
            </a:r>
            <a:r>
              <a:rPr lang="en-US" sz="1400" baseline="0">
                <a:effectLst/>
              </a:rPr>
              <a:t> shows anomalously uniform queuing times. More runs should increase variation.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plus>
            <c:min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13680"/>
        <c:axId val="-2114618208"/>
      </c:lineChart>
      <c:catAx>
        <c:axId val="-21181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18208"/>
        <c:crosses val="autoZero"/>
        <c:auto val="1"/>
        <c:lblAlgn val="ctr"/>
        <c:lblOffset val="100"/>
        <c:noMultiLvlLbl val="0"/>
      </c:catAx>
      <c:valAx>
        <c:axId val="-211461820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Execution Time 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: stage in, executing , and stage out times.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No error bars, equal execution time</a:t>
            </a:r>
            <a:r>
              <a:rPr lang="en-US" sz="1400" baseline="0"/>
              <a:t> as expected on same machine and same n of blocks.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plus>
            <c:min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Te_stampede!$B$2:$E$2</c:f>
              <c:numCache>
                <c:formatCode>General</c:formatCode>
                <c:ptCount val="4"/>
                <c:pt idx="0">
                  <c:v>900.5</c:v>
                </c:pt>
                <c:pt idx="1">
                  <c:v>903.75</c:v>
                </c:pt>
                <c:pt idx="2">
                  <c:v>975.5</c:v>
                </c:pt>
                <c:pt idx="3">
                  <c:v>7317.0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26576"/>
        <c:axId val="-2114496608"/>
      </c:lineChart>
      <c:catAx>
        <c:axId val="-211452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96608"/>
        <c:crosses val="autoZero"/>
        <c:auto val="1"/>
        <c:lblAlgn val="ctr"/>
        <c:lblOffset val="100"/>
        <c:noMultiLvlLbl val="0"/>
      </c:catAx>
      <c:valAx>
        <c:axId val="-211449660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-Executing_task-stampede_gordon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stampede_gordon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C-Time_to_completion-stampede_gordon_2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-Submitting_task-stampede_gordon_1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stampede_gordon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-Executing_task-stampede_gord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4" width="4.1640625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97</v>
      </c>
      <c r="C2" s="5">
        <f>AVERAGE(C4:INDEX(C4:C26, MATCH(9.99999999999999E+307,C4:C26)))</f>
        <v>105.5</v>
      </c>
      <c r="D2" s="5">
        <f>AVERAGE(D4:INDEX(D4:D26, MATCH(9.99999999999999E+307,D4:D26)))</f>
        <v>169</v>
      </c>
      <c r="E2" s="5">
        <f>AVERAGE(E4:INDEX(E4:E26, MATCH(9.99999999999999E+307,E4:E26)))</f>
        <v>7024.75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7.7567175188133968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46.578562665672713</v>
      </c>
    </row>
    <row r="4" spans="1:5" x14ac:dyDescent="0.2">
      <c r="A4" s="3" t="s">
        <v>2</v>
      </c>
      <c r="B4">
        <v>91</v>
      </c>
      <c r="C4">
        <v>105</v>
      </c>
      <c r="D4">
        <v>143</v>
      </c>
      <c r="E4">
        <v>6952</v>
      </c>
    </row>
    <row r="5" spans="1:5" x14ac:dyDescent="0.2">
      <c r="A5" s="3" t="s">
        <v>3</v>
      </c>
      <c r="B5">
        <v>86</v>
      </c>
      <c r="C5">
        <v>97</v>
      </c>
      <c r="D5">
        <v>135</v>
      </c>
      <c r="E5">
        <v>6984</v>
      </c>
    </row>
    <row r="6" spans="1:5" x14ac:dyDescent="0.2">
      <c r="A6" s="3" t="s">
        <v>4</v>
      </c>
      <c r="B6">
        <v>120</v>
      </c>
      <c r="C6">
        <v>115</v>
      </c>
      <c r="D6">
        <v>200</v>
      </c>
      <c r="E6">
        <v>7161</v>
      </c>
    </row>
    <row r="7" spans="1:5" x14ac:dyDescent="0.2">
      <c r="A7" s="3" t="s">
        <v>5</v>
      </c>
      <c r="B7">
        <v>91</v>
      </c>
      <c r="C7">
        <v>105</v>
      </c>
      <c r="D7">
        <v>198</v>
      </c>
      <c r="E7">
        <v>7002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900.5</v>
      </c>
      <c r="C2" s="5">
        <f>AVERAGE(C4:INDEX(C4:C26, MATCH(9.99999999999999E+307,C4:C26)))</f>
        <v>903.75</v>
      </c>
      <c r="D2" s="5">
        <f>AVERAGE(D4:INDEX(D4:D26, MATCH(9.99999999999999E+307,D4:D26)))</f>
        <v>975.5</v>
      </c>
      <c r="E2" s="5">
        <f>AVERAGE(E4:INDEX(E4:E26, MATCH(9.99999999999999E+307,E4:E26)))</f>
        <v>7317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0.28867513459481287</v>
      </c>
      <c r="C3" s="2">
        <f>_xlfn.STDEV.S(C4:INDEX(C4:C26, MATCH(9.99999999999999E+307,C4:C26)))/SQRT(COUNT(C4:INDEX(C4:C26, MATCH(9.99999999999999E+307,C4:C26))))</f>
        <v>2.4281337140555777</v>
      </c>
      <c r="D3" s="2">
        <f>_xlfn.STDEV.S(D4:INDEX(D4:D26, MATCH(9.99999999999999E+307,D4:D26)))/SQRT(COUNT(D4:INDEX(D4:D26, MATCH(9.99999999999999E+307,D4:D26))))</f>
        <v>16.904141504376966</v>
      </c>
      <c r="E3" s="2">
        <f>_xlfn.STDEV.S(E4:INDEX(E4:E26, MATCH(9.99999999999999E+307,E4:E26)))/SQRT(COUNT(E4:INDEX(E4:E26, MATCH(9.99999999999999E+307,E4:E26))))</f>
        <v>171.09792517736736</v>
      </c>
    </row>
    <row r="4" spans="1:5" x14ac:dyDescent="0.2">
      <c r="A4" s="3" t="s">
        <v>2</v>
      </c>
      <c r="B4">
        <v>901</v>
      </c>
      <c r="C4">
        <v>902</v>
      </c>
      <c r="D4">
        <v>952</v>
      </c>
      <c r="E4">
        <v>7137</v>
      </c>
    </row>
    <row r="5" spans="1:5" x14ac:dyDescent="0.2">
      <c r="A5" s="3" t="s">
        <v>3</v>
      </c>
      <c r="B5">
        <v>901</v>
      </c>
      <c r="C5">
        <v>901</v>
      </c>
      <c r="D5">
        <v>941</v>
      </c>
      <c r="E5">
        <v>7060</v>
      </c>
    </row>
    <row r="6" spans="1:5" x14ac:dyDescent="0.2">
      <c r="A6" s="3" t="s">
        <v>4</v>
      </c>
      <c r="B6">
        <v>900</v>
      </c>
      <c r="C6">
        <v>901</v>
      </c>
      <c r="D6">
        <v>1003</v>
      </c>
      <c r="E6">
        <v>7816</v>
      </c>
    </row>
    <row r="7" spans="1:5" x14ac:dyDescent="0.2">
      <c r="A7" s="3" t="s">
        <v>5</v>
      </c>
      <c r="B7">
        <v>900</v>
      </c>
      <c r="C7">
        <v>911</v>
      </c>
      <c r="D7">
        <v>1006</v>
      </c>
      <c r="E7">
        <v>7255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B2" sqref="B2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20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20" x14ac:dyDescent="0.2">
      <c r="A2" s="3" t="s">
        <v>0</v>
      </c>
      <c r="B2" s="5">
        <f>AVERAGE(B4:INDEX(B4:B26, MATCH(9.99999999999999E+307,B4:B26)))</f>
        <v>9001.4636884596221</v>
      </c>
      <c r="C2" s="6">
        <f>AVERAGE(C4:INDEX(C4:C26, MATCH(9.99999999999999E+307,C4:C26)))</f>
        <v>7294.2138354557746</v>
      </c>
      <c r="D2" s="6">
        <f>AVERAGE(D4:INDEX(D4:D26, MATCH(9.99999999999999E+307,D4:D26)))</f>
        <v>10042.610012873003</v>
      </c>
      <c r="E2" s="6">
        <f>AVERAGE(E4:INDEX(E4:E26, MATCH(9.99999999999999E+307,E4:E26)))</f>
        <v>39437.877764920217</v>
      </c>
    </row>
    <row r="3" spans="1:20" x14ac:dyDescent="0.2">
      <c r="A3" s="3" t="s">
        <v>1</v>
      </c>
      <c r="B3" s="2">
        <f>_xlfn.STDEV.S(B4:INDEX(B4:B26, MATCH(9.99999999999999E+307,B4:B26)))/SQRT(COUNT(B4:INDEX(B4:B26, MATCH(9.99999999999999E+307,B4:B26))))</f>
        <v>2572.5217993865408</v>
      </c>
      <c r="C3" s="2">
        <f>_xlfn.STDEV.S(C4:INDEX(C4:C26, MATCH(9.99999999999999E+307,C4:C26)))/SQRT(COUNT(C4:INDEX(C4:C26, MATCH(9.99999999999999E+307,C4:C26))))</f>
        <v>1968.5017471292904</v>
      </c>
      <c r="D3" s="2">
        <f>_xlfn.STDEV.S(D4:INDEX(D4:D26, MATCH(9.99999999999999E+307,D4:D26)))/SQRT(COUNT(D4:INDEX(D4:D26, MATCH(9.99999999999999E+307,D4:D26))))</f>
        <v>2996.5083833122321</v>
      </c>
      <c r="E3" s="2">
        <f>_xlfn.STDEV.S(E4:INDEX(E4:E26, MATCH(9.99999999999999E+307,E4:E26)))/SQRT(COUNT(E4:INDEX(E4:E26, MATCH(9.99999999999999E+307,E4:E26))))</f>
        <v>9368.4975457660839</v>
      </c>
    </row>
    <row r="4" spans="1:20" x14ac:dyDescent="0.2">
      <c r="A4" s="3" t="s">
        <v>2</v>
      </c>
      <c r="B4">
        <v>1119</v>
      </c>
      <c r="C4">
        <v>8373</v>
      </c>
      <c r="D4">
        <v>7972</v>
      </c>
      <c r="E4">
        <v>15348</v>
      </c>
      <c r="G4">
        <f>Tw_stampede_gordon!B4+((B1*1200)/L4)</f>
        <v>1117</v>
      </c>
      <c r="H4">
        <f>Tw_stampede_gordon!C4+((C1*1200)/M4)</f>
        <v>8372</v>
      </c>
      <c r="I4">
        <f>Tw_stampede_gordon!D4+((D1*1200)/N4)</f>
        <v>7970</v>
      </c>
      <c r="J4">
        <f>Tw_stampede_gordon!E4+((E1*1200)/O4)</f>
        <v>15347</v>
      </c>
      <c r="L4">
        <f>(B1*1200)/Te_stampede_gordon!B4</f>
        <v>9.0737240075614363</v>
      </c>
      <c r="M4">
        <f>(C1*1200)/Te_stampede_gordon!C4</f>
        <v>21.309655937846838</v>
      </c>
      <c r="N4">
        <f>(D1*1200)/Te_stampede_gordon!D4</f>
        <v>116.67299658184581</v>
      </c>
      <c r="O4">
        <f>(E1*1200)/Te_stampede_gordon!E4</f>
        <v>183.81451009723261</v>
      </c>
      <c r="Q4">
        <v>1200</v>
      </c>
      <c r="R4">
        <v>1200</v>
      </c>
      <c r="S4">
        <v>1200</v>
      </c>
      <c r="T4">
        <v>4800</v>
      </c>
    </row>
    <row r="5" spans="1:20" x14ac:dyDescent="0.2">
      <c r="A5" s="3" t="s">
        <v>3</v>
      </c>
      <c r="B5">
        <v>1224</v>
      </c>
      <c r="C5">
        <v>1041</v>
      </c>
      <c r="D5">
        <v>1158</v>
      </c>
      <c r="E5">
        <v>5619</v>
      </c>
      <c r="G5">
        <f>Tw_stampede_gordon!B5+((B2*1200)/L5)</f>
        <v>1223</v>
      </c>
      <c r="H5">
        <f>Tw_stampede_gordon!C5+((C2*1200)/M5)</f>
        <v>1039</v>
      </c>
      <c r="I5">
        <f>Tw_stampede_gordon!D5+((D2*1200)/N5)</f>
        <v>1157</v>
      </c>
      <c r="J5">
        <f>Tw_stampede_gordon!E5+((E2*1200)/O5)</f>
        <v>5618.0000000000009</v>
      </c>
      <c r="L5">
        <f>(B2*1200)/Te_stampede_gordon!B5</f>
        <v>9216.5157219723078</v>
      </c>
      <c r="M5">
        <f>(C2*1200)/Te_stampede_gordon!C5</f>
        <v>8886.3518807583041</v>
      </c>
      <c r="N5">
        <f>(D2*1200)/Te_stampede_gordon!D5</f>
        <v>10906.001823934483</v>
      </c>
      <c r="O5">
        <f>(E2*1200)/Te_stampede_gordon!E5</f>
        <v>8478.2252450562974</v>
      </c>
      <c r="Q5">
        <v>1200</v>
      </c>
      <c r="R5">
        <v>1200</v>
      </c>
      <c r="S5">
        <v>1200</v>
      </c>
      <c r="T5">
        <v>4800</v>
      </c>
    </row>
    <row r="6" spans="1:20" x14ac:dyDescent="0.2">
      <c r="A6" s="3" t="s">
        <v>4</v>
      </c>
      <c r="B6">
        <v>1034</v>
      </c>
      <c r="C6">
        <v>1020</v>
      </c>
      <c r="D6">
        <v>1127</v>
      </c>
      <c r="E6">
        <v>4869</v>
      </c>
      <c r="G6">
        <f>Tw_stampede_gordon!B6+((B3*1200)/L6)</f>
        <v>1033</v>
      </c>
      <c r="H6">
        <f>Tw_stampede_gordon!C6+((C3*1200)/M6)</f>
        <v>1019</v>
      </c>
      <c r="I6">
        <f>Tw_stampede_gordon!D6+((D3*1200)/N6)</f>
        <v>1126</v>
      </c>
      <c r="J6">
        <f>Tw_stampede_gordon!E6+((E3*1200)/O6)</f>
        <v>4867</v>
      </c>
      <c r="L6">
        <f>(B3*1200)/Te_stampede_gordon!B6</f>
        <v>3143.6111601464854</v>
      </c>
      <c r="M6">
        <f>(C3*1200)/Te_stampede_gordon!C6</f>
        <v>2403.0540148068649</v>
      </c>
      <c r="N6">
        <f>(D3*1200)/Te_stampede_gordon!D6</f>
        <v>3370.0188003511512</v>
      </c>
      <c r="O6">
        <f>(E3*1200)/Te_stampede_gordon!E6</f>
        <v>2329.0236285310339</v>
      </c>
      <c r="Q6">
        <v>1200</v>
      </c>
      <c r="R6">
        <v>1200</v>
      </c>
      <c r="S6">
        <v>1200</v>
      </c>
      <c r="T6">
        <v>4800</v>
      </c>
    </row>
    <row r="7" spans="1:20" x14ac:dyDescent="0.2">
      <c r="A7" s="3" t="s">
        <v>5</v>
      </c>
      <c r="B7">
        <v>1054</v>
      </c>
      <c r="C7">
        <v>1006</v>
      </c>
      <c r="D7">
        <v>1138</v>
      </c>
      <c r="E7">
        <v>4802</v>
      </c>
      <c r="G7">
        <f>Tw_stampede_gordon!B7+((B4*1200)/L7)</f>
        <v>1053</v>
      </c>
      <c r="H7">
        <f>Tw_stampede_gordon!C7+((C4*1200)/M7)</f>
        <v>1005</v>
      </c>
      <c r="I7">
        <f>Tw_stampede_gordon!D7+((D4*1200)/N7)</f>
        <v>1137</v>
      </c>
      <c r="J7">
        <f>Tw_stampede_gordon!E7+((E4*1200)/O7)</f>
        <v>4800</v>
      </c>
      <c r="L7">
        <f>(B4*1200)/Te_stampede_gordon!B7</f>
        <v>1317.7625122669283</v>
      </c>
      <c r="M7">
        <f>(C4*1200)/Te_stampede_gordon!C7</f>
        <v>10358.350515463917</v>
      </c>
      <c r="N7">
        <f>(D4*1200)/Te_stampede_gordon!D7</f>
        <v>8618.3783783783783</v>
      </c>
      <c r="O7">
        <f>(E4*1200)/Te_stampede_gordon!E7</f>
        <v>3866.806634474071</v>
      </c>
      <c r="Q7">
        <v>1200</v>
      </c>
      <c r="R7">
        <v>1200</v>
      </c>
      <c r="S7">
        <v>1200</v>
      </c>
      <c r="T7">
        <v>4800</v>
      </c>
    </row>
    <row r="8" spans="1:20" x14ac:dyDescent="0.2">
      <c r="A8" s="3" t="s">
        <v>6</v>
      </c>
      <c r="B8">
        <v>1650</v>
      </c>
      <c r="C8">
        <v>1027</v>
      </c>
      <c r="D8">
        <v>2123</v>
      </c>
      <c r="E8">
        <v>41107</v>
      </c>
    </row>
    <row r="9" spans="1:20" x14ac:dyDescent="0.2">
      <c r="A9" s="3" t="s">
        <v>7</v>
      </c>
      <c r="B9">
        <v>29871</v>
      </c>
      <c r="C9">
        <v>28128</v>
      </c>
      <c r="D9">
        <v>15061</v>
      </c>
      <c r="E9">
        <v>74328</v>
      </c>
    </row>
    <row r="10" spans="1:20" x14ac:dyDescent="0.2">
      <c r="A10" s="3" t="s">
        <v>8</v>
      </c>
      <c r="B10">
        <v>25824</v>
      </c>
      <c r="C10">
        <v>11645</v>
      </c>
      <c r="D10">
        <v>15195</v>
      </c>
      <c r="E10">
        <v>127092</v>
      </c>
    </row>
    <row r="11" spans="1:20" x14ac:dyDescent="0.2">
      <c r="A11" s="3" t="s">
        <v>9</v>
      </c>
      <c r="B11">
        <v>16642</v>
      </c>
      <c r="C11">
        <v>11392</v>
      </c>
      <c r="D11">
        <v>43488</v>
      </c>
      <c r="E11">
        <v>71073</v>
      </c>
    </row>
    <row r="13" spans="1:20" x14ac:dyDescent="0.2">
      <c r="A13" s="4"/>
      <c r="B13" s="1">
        <v>8</v>
      </c>
      <c r="C13" s="1">
        <v>32</v>
      </c>
      <c r="D13" s="1">
        <v>256</v>
      </c>
      <c r="E13" s="1">
        <v>2048</v>
      </c>
    </row>
    <row r="14" spans="1:20" x14ac:dyDescent="0.2">
      <c r="A14" s="3" t="s">
        <v>0</v>
      </c>
      <c r="B14" s="5">
        <f>AVERAGE(B16:INDEX(B16:B38, MATCH(9.99999999999999E+307,B16:B38)))</f>
        <v>9802.25</v>
      </c>
      <c r="C14" s="6">
        <f>AVERAGE(C16:INDEX(C16:C38, MATCH(9.99999999999999E+307,C16:C38)))</f>
        <v>7954</v>
      </c>
      <c r="D14" s="6">
        <f>AVERAGE(D16:INDEX(D16:D38, MATCH(9.99999999999999E+307,D16:D38)))</f>
        <v>10907.75</v>
      </c>
      <c r="E14" s="6">
        <f>AVERAGE(E16:INDEX(E16:E38, MATCH(9.99999999999999E+307,E16:E38)))</f>
        <v>43029.75</v>
      </c>
    </row>
    <row r="15" spans="1:20" x14ac:dyDescent="0.2">
      <c r="A15" s="3" t="s">
        <v>1</v>
      </c>
      <c r="B15" s="2">
        <f>_xlfn.STDEV.S(B16:INDEX(B16:B38, MATCH(9.99999999999999E+307,B16:B38)))/SQRT(COUNT(B16:INDEX(B16:B38, MATCH(9.99999999999999E+307,B16:B38))))</f>
        <v>4381.5600807328228</v>
      </c>
      <c r="C15" s="2">
        <f>_xlfn.STDEV.S(C16:INDEX(C16:C38, MATCH(9.99999999999999E+307,C16:C38)))/SQRT(COUNT(C16:INDEX(C16:C38, MATCH(9.99999999999999E+307,C16:C38))))</f>
        <v>3340.0628736597155</v>
      </c>
      <c r="D15" s="2">
        <f>_xlfn.STDEV.S(D16:INDEX(D16:D38, MATCH(9.99999999999999E+307,D16:D38)))/SQRT(COUNT(D16:INDEX(D16:D38, MATCH(9.99999999999999E+307,D16:D38))))</f>
        <v>5121.8402445870397</v>
      </c>
      <c r="E15" s="2">
        <f>_xlfn.STDEV.S(E16:INDEX(E16:E38, MATCH(9.99999999999999E+307,E16:E38)))/SQRT(COUNT(E16:INDEX(E16:E38, MATCH(9.99999999999999E+307,E16:E38))))</f>
        <v>15765.927533484079</v>
      </c>
    </row>
    <row r="16" spans="1:20" x14ac:dyDescent="0.2">
      <c r="A16" s="3" t="s">
        <v>2</v>
      </c>
      <c r="B16">
        <v>1119</v>
      </c>
      <c r="C16">
        <v>8373</v>
      </c>
      <c r="D16">
        <v>7972</v>
      </c>
      <c r="E16">
        <v>15348</v>
      </c>
    </row>
    <row r="17" spans="1:5" x14ac:dyDescent="0.2">
      <c r="A17" s="3" t="s">
        <v>3</v>
      </c>
      <c r="B17">
        <v>1224</v>
      </c>
      <c r="C17">
        <v>1041</v>
      </c>
      <c r="D17">
        <v>1158</v>
      </c>
      <c r="E17">
        <v>5619</v>
      </c>
    </row>
    <row r="18" spans="1:5" x14ac:dyDescent="0.2">
      <c r="A18" s="3" t="s">
        <v>4</v>
      </c>
      <c r="B18">
        <v>1034</v>
      </c>
      <c r="C18">
        <v>1020</v>
      </c>
      <c r="D18">
        <v>1127</v>
      </c>
      <c r="E18">
        <v>4869</v>
      </c>
    </row>
    <row r="19" spans="1:5" x14ac:dyDescent="0.2">
      <c r="A19" s="3" t="s">
        <v>5</v>
      </c>
      <c r="B19">
        <v>1054</v>
      </c>
      <c r="C19">
        <v>1006</v>
      </c>
      <c r="D19">
        <v>1138</v>
      </c>
      <c r="E19">
        <v>4802</v>
      </c>
    </row>
    <row r="20" spans="1:5" x14ac:dyDescent="0.2">
      <c r="A20" s="3" t="s">
        <v>6</v>
      </c>
      <c r="B20">
        <v>1650</v>
      </c>
      <c r="C20">
        <v>1027</v>
      </c>
      <c r="D20">
        <v>2123</v>
      </c>
      <c r="E20">
        <v>41107</v>
      </c>
    </row>
    <row r="21" spans="1:5" x14ac:dyDescent="0.2">
      <c r="A21" s="3" t="s">
        <v>7</v>
      </c>
      <c r="B21">
        <v>29871</v>
      </c>
      <c r="C21">
        <v>28128</v>
      </c>
      <c r="D21">
        <v>15061</v>
      </c>
      <c r="E21">
        <v>74328</v>
      </c>
    </row>
    <row r="22" spans="1:5" x14ac:dyDescent="0.2">
      <c r="A22" s="3" t="s">
        <v>8</v>
      </c>
      <c r="B22">
        <v>25824</v>
      </c>
      <c r="C22">
        <v>11645</v>
      </c>
      <c r="D22">
        <v>15195</v>
      </c>
      <c r="E22">
        <v>127092</v>
      </c>
    </row>
    <row r="23" spans="1:5" x14ac:dyDescent="0.2">
      <c r="A23" s="3" t="s">
        <v>9</v>
      </c>
      <c r="B23">
        <v>16642</v>
      </c>
      <c r="C23">
        <v>11392</v>
      </c>
      <c r="D23">
        <v>43488</v>
      </c>
      <c r="E23">
        <v>71073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8392.375</v>
      </c>
      <c r="C2" s="6">
        <f>AVERAGE(C4:INDEX(C4:C26, MATCH(9.99999999999999E+307,C4:C26)))</f>
        <v>6557.25</v>
      </c>
      <c r="D2" s="6">
        <f>AVERAGE(D4:INDEX(D4:D26, MATCH(9.99999999999999E+307,D4:D26)))</f>
        <v>8573.25</v>
      </c>
      <c r="E2" s="6">
        <f>AVERAGE(E4:INDEX(E4:E26, MATCH(9.99999999999999E+307,E4:E26)))</f>
        <v>30558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4262.3627289898895</v>
      </c>
      <c r="C3" s="2">
        <f>_xlfn.STDEV.S(C4:INDEX(C4:C26, MATCH(9.99999999999999E+307,C4:C26)))/SQRT(COUNT(C4:INDEX(C4:C26, MATCH(9.99999999999999E+307,C4:C26))))</f>
        <v>3216.3875851977609</v>
      </c>
      <c r="D3" s="2">
        <f>_xlfn.STDEV.S(D4:INDEX(D4:D26, MATCH(9.99999999999999E+307,D4:D26)))/SQRT(COUNT(D4:INDEX(D4:D26, MATCH(9.99999999999999E+307,D4:D26))))</f>
        <v>4706.3661435109052</v>
      </c>
      <c r="E3" s="2">
        <f>_xlfn.STDEV.S(E4:INDEX(E4:E26, MATCH(9.99999999999999E+307,E4:E26)))/SQRT(COUNT(E4:INDEX(E4:E26, MATCH(9.99999999999999E+307,E4:E26))))</f>
        <v>13493.071978929462</v>
      </c>
    </row>
    <row r="4" spans="1:5" x14ac:dyDescent="0.2">
      <c r="A4" s="3" t="s">
        <v>2</v>
      </c>
      <c r="B4">
        <v>59</v>
      </c>
      <c r="C4">
        <v>6570</v>
      </c>
      <c r="D4">
        <v>5337</v>
      </c>
      <c r="E4">
        <v>1977</v>
      </c>
    </row>
    <row r="5" spans="1:5" x14ac:dyDescent="0.2">
      <c r="A5" s="3" t="s">
        <v>3</v>
      </c>
      <c r="B5">
        <v>51</v>
      </c>
      <c r="C5">
        <v>54</v>
      </c>
      <c r="D5">
        <v>52</v>
      </c>
      <c r="E5">
        <v>36</v>
      </c>
    </row>
    <row r="6" spans="1:5" x14ac:dyDescent="0.2">
      <c r="A6" s="3" t="s">
        <v>4</v>
      </c>
      <c r="B6">
        <v>51</v>
      </c>
      <c r="C6">
        <v>36</v>
      </c>
      <c r="D6">
        <v>59</v>
      </c>
      <c r="E6">
        <v>40</v>
      </c>
    </row>
    <row r="7" spans="1:5" x14ac:dyDescent="0.2">
      <c r="A7" s="3" t="s">
        <v>5</v>
      </c>
      <c r="B7">
        <v>34</v>
      </c>
      <c r="C7">
        <v>35</v>
      </c>
      <c r="D7">
        <v>27</v>
      </c>
      <c r="E7">
        <v>37</v>
      </c>
    </row>
    <row r="8" spans="1:5" x14ac:dyDescent="0.2">
      <c r="A8" s="3" t="s">
        <v>6</v>
      </c>
      <c r="B8">
        <v>105</v>
      </c>
      <c r="C8">
        <v>95</v>
      </c>
      <c r="D8">
        <v>78</v>
      </c>
      <c r="E8">
        <v>31032</v>
      </c>
    </row>
    <row r="9" spans="1:5" x14ac:dyDescent="0.2">
      <c r="A9" s="3" t="s">
        <v>7</v>
      </c>
      <c r="B9">
        <v>28033</v>
      </c>
      <c r="C9">
        <v>26326</v>
      </c>
      <c r="D9">
        <v>11292</v>
      </c>
      <c r="E9">
        <v>49461</v>
      </c>
    </row>
    <row r="10" spans="1:5" x14ac:dyDescent="0.2">
      <c r="A10" s="3" t="s">
        <v>8</v>
      </c>
      <c r="B10">
        <v>23987</v>
      </c>
      <c r="C10">
        <v>9756</v>
      </c>
      <c r="D10">
        <v>12951</v>
      </c>
      <c r="E10">
        <v>104918</v>
      </c>
    </row>
    <row r="11" spans="1:5" x14ac:dyDescent="0.2">
      <c r="A11" s="3" t="s">
        <v>9</v>
      </c>
      <c r="B11">
        <v>14819</v>
      </c>
      <c r="C11">
        <v>9586</v>
      </c>
      <c r="D11">
        <v>38790</v>
      </c>
      <c r="E11">
        <v>56963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1408.75</v>
      </c>
      <c r="C2" s="6">
        <f>AVERAGE(C4:INDEX(C4:C26, MATCH(9.99999999999999E+307,C4:C26)))</f>
        <v>1395.25</v>
      </c>
      <c r="D2" s="6">
        <f>AVERAGE(D4:INDEX(D4:D26, MATCH(9.99999999999999E+307,D4:D26)))</f>
        <v>2333.375</v>
      </c>
      <c r="E2" s="6">
        <f>AVERAGE(E4:INDEX(E4:E26, MATCH(9.99999999999999E+307,E4:E26)))</f>
        <v>12470.5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138.10616387402845</v>
      </c>
      <c r="C3" s="2">
        <f>_xlfn.STDEV.S(C4:INDEX(C4:C26, MATCH(9.99999999999999E+307,C4:C26)))/SQRT(COUNT(C4:INDEX(C4:C26, MATCH(9.99999999999999E+307,C4:C26))))</f>
        <v>162.1808679486314</v>
      </c>
      <c r="D3" s="2">
        <f>_xlfn.STDEV.S(D4:INDEX(D4:D26, MATCH(9.99999999999999E+307,D4:D26)))/SQRT(COUNT(D4:INDEX(D4:D26, MATCH(9.99999999999999E+307,D4:D26))))</f>
        <v>471.24095055729487</v>
      </c>
      <c r="E3" s="2">
        <f>_xlfn.STDEV.S(E4:INDEX(E4:E26, MATCH(9.99999999999999E+307,E4:E26)))/SQRT(COUNT(E4:INDEX(E4:E26, MATCH(9.99999999999999E+307,E4:E26))))</f>
        <v>2746.1141441784866</v>
      </c>
    </row>
    <row r="4" spans="1:5" x14ac:dyDescent="0.2">
      <c r="A4" s="3" t="s">
        <v>2</v>
      </c>
      <c r="B4">
        <v>1058</v>
      </c>
      <c r="C4">
        <v>1802</v>
      </c>
      <c r="D4">
        <v>2633</v>
      </c>
      <c r="E4">
        <v>13370</v>
      </c>
    </row>
    <row r="5" spans="1:5" x14ac:dyDescent="0.2">
      <c r="A5" s="3" t="s">
        <v>3</v>
      </c>
      <c r="B5">
        <v>1172</v>
      </c>
      <c r="C5">
        <v>985</v>
      </c>
      <c r="D5">
        <v>1105</v>
      </c>
      <c r="E5">
        <v>5582</v>
      </c>
    </row>
    <row r="6" spans="1:5" x14ac:dyDescent="0.2">
      <c r="A6" s="3" t="s">
        <v>4</v>
      </c>
      <c r="B6">
        <v>982</v>
      </c>
      <c r="C6">
        <v>983</v>
      </c>
      <c r="D6">
        <v>1067</v>
      </c>
      <c r="E6">
        <v>4827</v>
      </c>
    </row>
    <row r="7" spans="1:5" x14ac:dyDescent="0.2">
      <c r="A7" s="3" t="s">
        <v>5</v>
      </c>
      <c r="B7">
        <v>1019</v>
      </c>
      <c r="C7">
        <v>970</v>
      </c>
      <c r="D7">
        <v>1110</v>
      </c>
      <c r="E7">
        <v>4763</v>
      </c>
    </row>
    <row r="8" spans="1:5" x14ac:dyDescent="0.2">
      <c r="A8" s="3" t="s">
        <v>6</v>
      </c>
      <c r="B8">
        <v>1544</v>
      </c>
      <c r="C8">
        <v>931</v>
      </c>
      <c r="D8">
        <v>2044</v>
      </c>
      <c r="E8">
        <v>10074</v>
      </c>
    </row>
    <row r="9" spans="1:5" x14ac:dyDescent="0.2">
      <c r="A9" s="3" t="s">
        <v>7</v>
      </c>
      <c r="B9">
        <v>1837</v>
      </c>
      <c r="C9">
        <v>1801</v>
      </c>
      <c r="D9">
        <v>3768</v>
      </c>
      <c r="E9">
        <v>24866</v>
      </c>
    </row>
    <row r="10" spans="1:5" x14ac:dyDescent="0.2">
      <c r="A10" s="3" t="s">
        <v>8</v>
      </c>
      <c r="B10">
        <v>1836</v>
      </c>
      <c r="C10">
        <v>1888</v>
      </c>
      <c r="D10">
        <v>2243</v>
      </c>
      <c r="E10">
        <v>22173</v>
      </c>
    </row>
    <row r="11" spans="1:5" x14ac:dyDescent="0.2">
      <c r="A11" s="3" t="s">
        <v>9</v>
      </c>
      <c r="B11">
        <v>1822</v>
      </c>
      <c r="C11">
        <v>1802</v>
      </c>
      <c r="D11">
        <v>4697</v>
      </c>
      <c r="E11">
        <v>14109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zoomScalePageLayoutView="115" workbookViewId="0">
      <selection activeCell="A51"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TTC_stampede</vt:lpstr>
      <vt:lpstr>Tw_stampede</vt:lpstr>
      <vt:lpstr>Te_stampede</vt:lpstr>
      <vt:lpstr>TTC_stampede_gordon</vt:lpstr>
      <vt:lpstr>Tw_stampede_gordon</vt:lpstr>
      <vt:lpstr>Te_stampede_gordon</vt:lpstr>
      <vt:lpstr>plots</vt:lpstr>
      <vt:lpstr>plots 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2016-05-13T19:52:59Z</dcterms:modified>
</cp:coreProperties>
</file>