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AIMES_Experiments/Summary Files/"/>
    </mc:Choice>
  </mc:AlternateContent>
  <bookViews>
    <workbookView xWindow="780" yWindow="460" windowWidth="28000" windowHeight="16440" tabRatio="462" activeTab="4"/>
  </bookViews>
  <sheets>
    <sheet name="Timings_AIMES" sheetId="1" r:id="rId1"/>
    <sheet name="Pes" sheetId="5" r:id="rId2"/>
    <sheet name="Plots" sheetId="2" r:id="rId3"/>
    <sheet name="Plot Data" sheetId="3" r:id="rId4"/>
    <sheet name="AS paper plots" sheetId="4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7" i="3"/>
  <c r="G28" i="3"/>
  <c r="G25" i="3"/>
  <c r="P6" i="5"/>
  <c r="P7" i="5"/>
  <c r="P8" i="5"/>
  <c r="P5" i="5"/>
  <c r="O6" i="5"/>
  <c r="O7" i="5"/>
  <c r="O8" i="5"/>
  <c r="O5" i="5"/>
  <c r="N6" i="5"/>
  <c r="N7" i="5"/>
  <c r="N8" i="5"/>
  <c r="N5" i="5"/>
  <c r="M6" i="5"/>
  <c r="M7" i="5"/>
  <c r="M8" i="5"/>
  <c r="M5" i="5"/>
  <c r="P4" i="5"/>
  <c r="O4" i="5"/>
  <c r="N4" i="5"/>
  <c r="M4" i="5"/>
  <c r="P3" i="5"/>
  <c r="O3" i="5"/>
  <c r="N3" i="5"/>
  <c r="M3" i="5"/>
  <c r="E6" i="5"/>
  <c r="E7" i="5"/>
  <c r="E8" i="5"/>
  <c r="E9" i="5"/>
  <c r="E10" i="5"/>
  <c r="E11" i="5"/>
  <c r="E12" i="5"/>
  <c r="E5" i="5"/>
  <c r="D6" i="5"/>
  <c r="D7" i="5"/>
  <c r="D8" i="5"/>
  <c r="D9" i="5"/>
  <c r="D10" i="5"/>
  <c r="D11" i="5"/>
  <c r="D12" i="5"/>
  <c r="D5" i="5"/>
  <c r="D4" i="5"/>
  <c r="E4" i="5"/>
  <c r="D3" i="5"/>
  <c r="E3" i="5"/>
  <c r="C5" i="5"/>
  <c r="C6" i="5"/>
  <c r="C7" i="5"/>
  <c r="C8" i="5"/>
  <c r="C9" i="5"/>
  <c r="C10" i="5"/>
  <c r="C11" i="5"/>
  <c r="C12" i="5"/>
  <c r="C4" i="5"/>
  <c r="C3" i="5"/>
  <c r="B5" i="5"/>
  <c r="B6" i="5"/>
  <c r="B7" i="5"/>
  <c r="B8" i="5"/>
  <c r="B9" i="5"/>
  <c r="B10" i="5"/>
  <c r="B11" i="5"/>
  <c r="B12" i="5"/>
  <c r="B4" i="5"/>
  <c r="B3" i="5"/>
  <c r="B26" i="3"/>
  <c r="B27" i="3"/>
  <c r="B28" i="3"/>
  <c r="B25" i="3"/>
  <c r="Z21" i="1"/>
  <c r="Z22" i="1"/>
  <c r="Z23" i="1"/>
  <c r="Z24" i="1"/>
  <c r="Z25" i="1"/>
  <c r="Z26" i="1"/>
  <c r="Z27" i="1"/>
  <c r="Z28" i="1"/>
  <c r="Z19" i="1"/>
  <c r="Z18" i="1"/>
  <c r="W21" i="1"/>
  <c r="W22" i="1"/>
  <c r="W23" i="1"/>
  <c r="W24" i="1"/>
  <c r="W25" i="1"/>
  <c r="W26" i="1"/>
  <c r="W27" i="1"/>
  <c r="W28" i="1"/>
  <c r="W19" i="1"/>
  <c r="W18" i="1"/>
  <c r="U21" i="1"/>
  <c r="U22" i="1"/>
  <c r="U23" i="1"/>
  <c r="U24" i="1"/>
  <c r="U25" i="1"/>
  <c r="U26" i="1"/>
  <c r="U27" i="1"/>
  <c r="U28" i="1"/>
  <c r="U19" i="1"/>
  <c r="T21" i="1"/>
  <c r="T22" i="1"/>
  <c r="T23" i="1"/>
  <c r="T24" i="1"/>
  <c r="T25" i="1"/>
  <c r="T26" i="1"/>
  <c r="T27" i="1"/>
  <c r="T28" i="1"/>
  <c r="T19" i="1"/>
  <c r="U18" i="1"/>
  <c r="T18" i="1"/>
  <c r="Q19" i="1"/>
  <c r="Q18" i="1"/>
  <c r="N19" i="1"/>
  <c r="N18" i="1"/>
  <c r="L19" i="1"/>
  <c r="L18" i="1"/>
  <c r="K19" i="1"/>
  <c r="K18" i="1"/>
  <c r="H19" i="1"/>
  <c r="H18" i="1"/>
  <c r="E19" i="1"/>
  <c r="E18" i="1"/>
  <c r="C18" i="1"/>
  <c r="C19" i="1"/>
  <c r="B19" i="1"/>
  <c r="B18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AR38" i="1"/>
  <c r="AQ38" i="1"/>
  <c r="AP38" i="1"/>
  <c r="AO38" i="1"/>
  <c r="AN38" i="1"/>
  <c r="AM38" i="1"/>
  <c r="AL38" i="1"/>
  <c r="AI38" i="1"/>
  <c r="AH38" i="1"/>
  <c r="AG38" i="1"/>
  <c r="AF38" i="1"/>
  <c r="AE38" i="1"/>
  <c r="AD38" i="1"/>
  <c r="AC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H38" i="1"/>
  <c r="G38" i="1"/>
  <c r="F38" i="1"/>
  <c r="E38" i="1"/>
  <c r="D38" i="1"/>
  <c r="C38" i="1"/>
  <c r="B38" i="1"/>
  <c r="AR37" i="1"/>
  <c r="AQ37" i="1"/>
  <c r="AP37" i="1"/>
  <c r="AO37" i="1"/>
  <c r="AN37" i="1"/>
  <c r="AM37" i="1"/>
  <c r="AL37" i="1"/>
  <c r="AI37" i="1"/>
  <c r="AH37" i="1"/>
  <c r="AG37" i="1"/>
  <c r="AF37" i="1"/>
  <c r="AE37" i="1"/>
  <c r="AD37" i="1"/>
  <c r="AC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H37" i="1"/>
  <c r="G37" i="1"/>
  <c r="F37" i="1"/>
  <c r="E37" i="1"/>
  <c r="D37" i="1"/>
  <c r="C37" i="1"/>
  <c r="B37" i="1"/>
  <c r="Y24" i="1"/>
  <c r="X24" i="1"/>
  <c r="V24" i="1"/>
  <c r="Y23" i="1"/>
  <c r="X23" i="1"/>
  <c r="V23" i="1"/>
  <c r="Y22" i="1"/>
  <c r="X22" i="1"/>
  <c r="V22" i="1"/>
  <c r="Y21" i="1"/>
  <c r="X21" i="1"/>
  <c r="V21" i="1"/>
  <c r="AR19" i="1"/>
  <c r="AO19" i="1"/>
  <c r="AM19" i="1"/>
  <c r="AL19" i="1"/>
  <c r="AI19" i="1"/>
  <c r="AH19" i="1"/>
  <c r="AG19" i="1"/>
  <c r="AF19" i="1"/>
  <c r="AE19" i="1"/>
  <c r="AD19" i="1"/>
  <c r="AC19" i="1"/>
  <c r="Y19" i="1"/>
  <c r="X19" i="1"/>
  <c r="V19" i="1"/>
  <c r="P19" i="1"/>
  <c r="O19" i="1"/>
  <c r="M19" i="1"/>
  <c r="G19" i="1"/>
  <c r="F19" i="1"/>
  <c r="D19" i="1"/>
  <c r="AR18" i="1"/>
  <c r="AO18" i="1"/>
  <c r="AM18" i="1"/>
  <c r="AL18" i="1"/>
  <c r="AI18" i="1"/>
  <c r="AH18" i="1"/>
  <c r="AG18" i="1"/>
  <c r="AF18" i="1"/>
  <c r="AE18" i="1"/>
  <c r="AD18" i="1"/>
  <c r="AC18" i="1"/>
  <c r="Y18" i="1"/>
  <c r="X18" i="1"/>
  <c r="V18" i="1"/>
  <c r="P18" i="1"/>
  <c r="O18" i="1"/>
  <c r="M18" i="1"/>
  <c r="G18" i="1"/>
  <c r="F18" i="1"/>
  <c r="D18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<sst xmlns="http://schemas.openxmlformats.org/spreadsheetml/2006/main" count="205" uniqueCount="58">
  <si>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</si>
  <si>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</si>
  <si>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</si>
  <si>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</si>
  <si>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</si>
  <si>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</si>
  <si>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</si>
  <si>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</si>
  <si>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</si>
  <si>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</si>
  <si>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</si>
  <si>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</si>
  <si>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</si>
  <si>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</si>
  <si>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</si>
  <si>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</si>
  <si>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</si>
  <si>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</si>
  <si>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</si>
  <si>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</si>
  <si>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</si>
  <si>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</si>
  <si>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</si>
  <si>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</si>
  <si>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</si>
  <si>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</si>
  <si>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</si>
  <si>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</si>
  <si>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</si>
  <si>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</si>
  <si>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</si>
  <si>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</si>
  <si>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</si>
  <si>
    <t>Run 5</t>
  </si>
  <si>
    <t>Run 6</t>
  </si>
  <si>
    <t>Run 7</t>
  </si>
  <si>
    <t>Run 8</t>
  </si>
  <si>
    <t>NOTE: Runs 1-4 are 20 min, but Runs 5-8 are 15 min</t>
  </si>
  <si>
    <t>Stampede</t>
  </si>
  <si>
    <t>Gordon</t>
  </si>
  <si>
    <t>**Averaged across all number of Resources</t>
  </si>
  <si>
    <t>Measured**</t>
  </si>
  <si>
    <t>NOTE: XDMoD did not provide Wait Time Per Job for Job Size of less than 9 Cores</t>
  </si>
  <si>
    <t>N/A</t>
  </si>
  <si>
    <t>SDEV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</si>
  <si>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</si>
  <si>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</si>
  <si>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</si>
  <si>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</si>
  <si>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</si>
  <si>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</si>
  <si>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</si>
  <si>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</si>
  <si>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TTCi</t>
  </si>
  <si>
    <t>TTCm, Gordon and Stampede</t>
  </si>
  <si>
    <t>TTCm, Gordon, Stampede, Comet, SuperMIC</t>
  </si>
  <si>
    <t>EXPERIMENT 3</t>
  </si>
  <si>
    <t>EXPERIMENT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</si>
</sst>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0" fontId="0" fillId="0" borderId="2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3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19072"/>
        <c:axId val="-2090035408"/>
      </c:lineChart>
      <c:catAx>
        <c:axId val="-20822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035408"/>
        <c:crosses val="autoZero"/>
        <c:auto val="1"/>
        <c:lblAlgn val="ctr"/>
        <c:lblOffset val="100"/>
        <c:noMultiLvlLbl val="0"/>
      </c:catAx>
      <c:valAx>
        <c:axId val="-209003540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1907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r>
              <a:rPr lang="en-US" sz="2000" b="1" i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Experiment </a:t>
            </a:r>
            <a:r>
              <a:rPr lang="en-US" sz="2000" b="1" i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3 - </a:t>
            </a:r>
            <a:r>
              <a:rPr lang="en-US" sz="2000" b="1" i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Tw - AIMES </a:t>
            </a:r>
            <a:r>
              <a:rPr lang="en-US" sz="2000" b="1" i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on Stampede and Gordon</a:t>
            </a:r>
            <a:endParaRPr lang="en-US" sz="2000" b="1" i="0">
              <a:solidFill>
                <a:sysClr val="windowText" lastClr="000000"/>
              </a:solidFill>
              <a:latin typeface="Nimbus Roman Becker No9L" charset="0"/>
              <a:ea typeface="Nimbus Roman Becker No9L" charset="0"/>
              <a:cs typeface="Nimbus Roman Becker 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/>
              </a:solidFill>
              <a:latin typeface="Nimbus Roman Becker No9L" charset="0"/>
              <a:ea typeface="Nimbus Roman Becker No9L" charset="0"/>
              <a:cs typeface="Nimbus Roman Becker 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36464"/>
        <c:axId val="-2043032064"/>
      </c:lineChart>
      <c:catAx>
        <c:axId val="-21024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032064"/>
        <c:crosses val="autoZero"/>
        <c:auto val="1"/>
        <c:lblAlgn val="ctr"/>
        <c:lblOffset val="100"/>
        <c:noMultiLvlLbl val="0"/>
      </c:catAx>
      <c:valAx>
        <c:axId val="-2043032064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02436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Experiment 3 - TTC on Stampede</a:t>
            </a:r>
            <a:r>
              <a:rPr lang="en-US" sz="2000" b="1" i="0" baseline="0">
                <a:solidFill>
                  <a:sysClr val="windowText" lastClr="000000"/>
                </a:solidFill>
                <a:latin typeface="Nimbus Roman Becker No9L" charset="0"/>
                <a:ea typeface="Nimbus Roman Becker No9L" charset="0"/>
                <a:cs typeface="Nimbus Roman Becker No9L" charset="0"/>
              </a:rPr>
              <a:t> and Gordon</a:t>
            </a:r>
            <a:endParaRPr lang="en-US" sz="2000" b="1" i="0">
              <a:solidFill>
                <a:sysClr val="windowText" lastClr="000000"/>
              </a:solidFill>
              <a:latin typeface="Nimbus Roman Becker No9L" charset="0"/>
              <a:ea typeface="Nimbus Roman Becker No9L" charset="0"/>
              <a:cs typeface="Nimbus Roman Becker 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75488"/>
        <c:axId val="-2031620880"/>
      </c:lineChart>
      <c:catAx>
        <c:axId val="-20311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1620880"/>
        <c:crosses val="autoZero"/>
        <c:auto val="1"/>
        <c:lblAlgn val="ctr"/>
        <c:lblOffset val="100"/>
        <c:noMultiLvlLbl val="0"/>
      </c:catAx>
      <c:valAx>
        <c:axId val="-203162088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1175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535568"/>
        <c:axId val="-2032833504"/>
      </c:lineChart>
      <c:catAx>
        <c:axId val="-20415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2833504"/>
        <c:crosses val="autoZero"/>
        <c:auto val="1"/>
        <c:lblAlgn val="ctr"/>
        <c:lblOffset val="100"/>
        <c:noMultiLvlLbl val="0"/>
      </c:catAx>
      <c:valAx>
        <c:axId val="-2032833504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15355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029360"/>
        <c:axId val="-2027900800"/>
      </c:lineChart>
      <c:catAx>
        <c:axId val="17520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7900800"/>
        <c:crosses val="autoZero"/>
        <c:auto val="1"/>
        <c:lblAlgn val="ctr"/>
        <c:lblOffset val="100"/>
        <c:noMultiLvlLbl val="0"/>
      </c:catAx>
      <c:valAx>
        <c:axId val="-202790080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52029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484880"/>
        <c:axId val="-2028927600"/>
      </c:lineChart>
      <c:catAx>
        <c:axId val="-20354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8927600"/>
        <c:crosses val="autoZero"/>
        <c:auto val="1"/>
        <c:lblAlgn val="ctr"/>
        <c:lblOffset val="100"/>
        <c:noMultiLvlLbl val="0"/>
      </c:catAx>
      <c:valAx>
        <c:axId val="-202892760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35484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33440"/>
        <c:axId val="-2027492688"/>
      </c:lineChart>
      <c:catAx>
        <c:axId val="-20272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7492688"/>
        <c:crosses val="autoZero"/>
        <c:auto val="1"/>
        <c:lblAlgn val="ctr"/>
        <c:lblOffset val="100"/>
        <c:noMultiLvlLbl val="0"/>
      </c:catAx>
      <c:valAx>
        <c:axId val="-2027492688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7233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15360"/>
        <c:axId val="-2027421056"/>
      </c:lineChart>
      <c:catAx>
        <c:axId val="17623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7421056"/>
        <c:crosses val="autoZero"/>
        <c:auto val="1"/>
        <c:lblAlgn val="ctr"/>
        <c:lblOffset val="100"/>
        <c:noMultiLvlLbl val="0"/>
      </c:catAx>
      <c:valAx>
        <c:axId val="-2027421056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2315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44272"/>
        <c:axId val="1766046736"/>
      </c:lineChart>
      <c:catAx>
        <c:axId val="1766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6046736"/>
        <c:crosses val="autoZero"/>
        <c:auto val="1"/>
        <c:lblAlgn val="ctr"/>
        <c:lblOffset val="100"/>
        <c:noMultiLvlLbl val="0"/>
      </c:catAx>
      <c:valAx>
        <c:axId val="1766046736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6044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56480"/>
        <c:axId val="1766058240"/>
      </c:lineChart>
      <c:catAx>
        <c:axId val="17660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6058240"/>
        <c:crosses val="autoZero"/>
        <c:auto val="1"/>
        <c:lblAlgn val="ctr"/>
        <c:lblOffset val="100"/>
        <c:noMultiLvlLbl val="0"/>
      </c:catAx>
      <c:valAx>
        <c:axId val="176605824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6056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ser>
          <c:idx val="1"/>
          <c:order val="1"/>
          <c:tx>
            <c:v>Tw_Resource_2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ser>
          <c:idx val="2"/>
          <c:order val="2"/>
          <c:tx>
            <c:v>Tw_Resource_4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34672"/>
        <c:axId val="-2043327808"/>
      </c:lineChart>
      <c:catAx>
        <c:axId val="-204273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27808"/>
        <c:crosses val="autoZero"/>
        <c:auto val="1"/>
        <c:lblAlgn val="ctr"/>
        <c:lblOffset val="100"/>
        <c:noMultiLvlLbl val="0"/>
      </c:catAx>
      <c:valAx>
        <c:axId val="-204332780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73467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9120"/>
        <c:axId val="-2043103280"/>
      </c:lineChart>
      <c:catAx>
        <c:axId val="-20873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103280"/>
        <c:crosses val="autoZero"/>
        <c:auto val="1"/>
        <c:lblAlgn val="ctr"/>
        <c:lblOffset val="100"/>
        <c:noMultiLvlLbl val="0"/>
      </c:catAx>
      <c:valAx>
        <c:axId val="-204310328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39120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 and Gordon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TTC_Measured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72752"/>
        <c:axId val="-2098061168"/>
      </c:lineChart>
      <c:catAx>
        <c:axId val="-209787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061168"/>
        <c:crosses val="autoZero"/>
        <c:auto val="1"/>
        <c:lblAlgn val="ctr"/>
        <c:lblOffset val="100"/>
        <c:noMultiLvlLbl val="0"/>
      </c:catAx>
      <c:valAx>
        <c:axId val="-209806116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7275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82336"/>
        <c:axId val="-2086633952"/>
      </c:lineChart>
      <c:catAx>
        <c:axId val="-20872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633952"/>
        <c:crosses val="autoZero"/>
        <c:auto val="1"/>
        <c:lblAlgn val="ctr"/>
        <c:lblOffset val="100"/>
        <c:noMultiLvlLbl val="0"/>
      </c:catAx>
      <c:valAx>
        <c:axId val="-2086633952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82336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74224"/>
        <c:axId val="-2043316816"/>
      </c:lineChart>
      <c:catAx>
        <c:axId val="-208697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16816"/>
        <c:crosses val="autoZero"/>
        <c:auto val="1"/>
        <c:lblAlgn val="ctr"/>
        <c:lblOffset val="100"/>
        <c:noMultiLvlLbl val="0"/>
      </c:catAx>
      <c:valAx>
        <c:axId val="-2043316816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74224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 and Gordon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93712"/>
        <c:axId val="-2086137904"/>
      </c:lineChart>
      <c:catAx>
        <c:axId val="-20870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137904"/>
        <c:crosses val="autoZero"/>
        <c:auto val="1"/>
        <c:lblAlgn val="ctr"/>
        <c:lblOffset val="100"/>
        <c:noMultiLvlLbl val="0"/>
      </c:catAx>
      <c:valAx>
        <c:axId val="-208613790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9371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60160"/>
        <c:axId val="-2043357360"/>
      </c:lineChart>
      <c:catAx>
        <c:axId val="-20433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57360"/>
        <c:crosses val="autoZero"/>
        <c:auto val="1"/>
        <c:lblAlgn val="ctr"/>
        <c:lblOffset val="100"/>
        <c:noMultiLvlLbl val="0"/>
      </c:catAx>
      <c:valAx>
        <c:axId val="-204335736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360160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03680"/>
        <c:axId val="-2043514640"/>
      </c:lineChart>
      <c:catAx>
        <c:axId val="-20433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514640"/>
        <c:crosses val="autoZero"/>
        <c:auto val="1"/>
        <c:lblAlgn val="ctr"/>
        <c:lblOffset val="100"/>
        <c:noMultiLvlLbl val="0"/>
      </c:catAx>
      <c:valAx>
        <c:axId val="-2043514640"/>
        <c:scaling>
          <c:orientation val="minMax"/>
          <c:max val="4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303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16</xdr:col>
      <xdr:colOff>104775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19049</xdr:rowOff>
    </xdr:from>
    <xdr:to>
      <xdr:col>30</xdr:col>
      <xdr:colOff>133350</xdr:colOff>
      <xdr:row>37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15</xdr:col>
      <xdr:colOff>476250</xdr:colOff>
      <xdr:row>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29</xdr:col>
      <xdr:colOff>476250</xdr:colOff>
      <xdr:row>76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43</xdr:col>
      <xdr:colOff>476250</xdr:colOff>
      <xdr:row>76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15</xdr:col>
      <xdr:colOff>514350</xdr:colOff>
      <xdr:row>115</xdr:row>
      <xdr:rowOff>28576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29</xdr:col>
      <xdr:colOff>514350</xdr:colOff>
      <xdr:row>115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79</xdr:row>
      <xdr:rowOff>0</xdr:rowOff>
    </xdr:from>
    <xdr:to>
      <xdr:col>43</xdr:col>
      <xdr:colOff>514350</xdr:colOff>
      <xdr:row>115</xdr:row>
      <xdr:rowOff>28576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18143</xdr:colOff>
      <xdr:row>31</xdr:row>
      <xdr:rowOff>18143</xdr:rowOff>
    </xdr:from>
    <xdr:to>
      <xdr:col>20</xdr:col>
      <xdr:colOff>838095</xdr:colOff>
      <xdr:row>61</xdr:row>
      <xdr:rowOff>86204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10</xdr:col>
      <xdr:colOff>0</xdr:colOff>
      <xdr:row>60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819952</xdr:colOff>
      <xdr:row>30</xdr:row>
      <xdr:rowOff>68062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61</xdr:row>
      <xdr:rowOff>152400</xdr:rowOff>
    </xdr:from>
    <xdr:to>
      <xdr:col>5</xdr:col>
      <xdr:colOff>177816</xdr:colOff>
      <xdr:row>78</xdr:row>
      <xdr:rowOff>108373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160851</xdr:colOff>
      <xdr:row>61</xdr:row>
      <xdr:rowOff>152400</xdr:rowOff>
    </xdr:from>
    <xdr:to>
      <xdr:col>10</xdr:col>
      <xdr:colOff>338668</xdr:colOff>
      <xdr:row>78</xdr:row>
      <xdr:rowOff>108373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67737</xdr:rowOff>
    </xdr:from>
    <xdr:to>
      <xdr:col>9</xdr:col>
      <xdr:colOff>304800</xdr:colOff>
      <xdr:row>97</xdr:row>
      <xdr:rowOff>74511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83</xdr:row>
      <xdr:rowOff>67737</xdr:rowOff>
    </xdr:from>
    <xdr:to>
      <xdr:col>19</xdr:col>
      <xdr:colOff>304800</xdr:colOff>
      <xdr:row>97</xdr:row>
      <xdr:rowOff>74511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33867</xdr:rowOff>
    </xdr:from>
    <xdr:to>
      <xdr:col>9</xdr:col>
      <xdr:colOff>304800</xdr:colOff>
      <xdr:row>115</xdr:row>
      <xdr:rowOff>40641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33867</xdr:colOff>
      <xdr:row>101</xdr:row>
      <xdr:rowOff>33867</xdr:rowOff>
    </xdr:from>
    <xdr:to>
      <xdr:col>19</xdr:col>
      <xdr:colOff>338667</xdr:colOff>
      <xdr:row>115</xdr:row>
      <xdr:rowOff>40641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0.03731</cdr:x>
      <cdr:y>0.02082</cdr:y>
    </cdr:from>
    <cdr:to>
      <cdr:x>0.97313</cdr:x>
      <cdr:y>0.10151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8252" y="98641"/>
          <a:ext cx="7730971" cy="382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Experiment 4 - TTC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 - AIMES on Stampede, Gordon, </a:t>
          </a:r>
          <a:r>
            <a:rPr lang="en-US" sz="2000" b="1" i="0" baseline="0">
              <a:latin typeface="Nimbus Roman Becker No9L" charset="0"/>
              <a:ea typeface="Nimbus Roman Becker No9L" charset="0"/>
              <a:cs typeface="Nimbus Roman Becker No9L" charset="0"/>
            </a:rPr>
            <a:t>SuperMIC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0.03563</cdr:x>
      <cdr:y>0.01753</cdr:y>
    </cdr:from>
    <cdr:to>
      <cdr:x>0.97695</cdr:x>
      <cdr:y>0.09591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440" y="87085"/>
          <a:ext cx="8149655" cy="389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>
              <a:latin typeface="Nimbus Roman Becker No9L" charset="0"/>
              <a:ea typeface="Nimbus Roman Becker No9L" charset="0"/>
              <a:cs typeface="Nimbus Roman Becker No9L" charset="0"/>
            </a:rPr>
            <a:t>Experiment</a:t>
          </a:r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 4 - Tw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- AIMES on Stampede, Gordon, SuperMIC,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topLeftCell="A22" workbookViewId="0">
      <selection activeCell="C8" sqref="C8"/>
    </sheetView>
  </sheetViews>
  <sheetFormatPr baseColWidth="10" defaultColWidth="8.83203125" defaultRowHeight="13" x14ac:dyDescent="0.15"/>
  <sheetData>
    <row r="1" spans="1:44" x14ac:dyDescent="0.15">
      <c r="A1" t="s">
        <v>0</v>
      </c>
      <c r="C1" t="s">
        <v>1</v>
      </c>
      <c r="J1" t="s">
        <v>2</v>
      </c>
      <c r="L1" t="s">
        <v>1</v>
      </c>
      <c r="S1" t="s">
        <v>3</v>
      </c>
      <c r="U1" t="s">
        <v>1</v>
      </c>
      <c r="AB1" t="s">
        <v>3</v>
      </c>
      <c r="AD1" t="s">
        <v>1</v>
      </c>
      <c r="AK1" t="s">
        <v>4</v>
      </c>
      <c r="AM1" t="s">
        <v>1</v>
      </c>
    </row>
    <row r="3" spans="1:44" x14ac:dyDescent="0.15">
      <c r="A3" t="s">
        <v>5</v>
      </c>
      <c r="B3">
        <v>8</v>
      </c>
      <c r="C3">
        <v>32</v>
      </c>
      <c r="D3">
        <v>128</v>
      </c>
      <c r="E3">
        <v>256</v>
      </c>
      <c r="F3">
        <v>512</v>
      </c>
      <c r="G3">
        <v>1024</v>
      </c>
      <c r="H3">
        <v>2048</v>
      </c>
      <c r="J3" t="s">
        <v>5</v>
      </c>
      <c r="K3">
        <v>8</v>
      </c>
      <c r="L3">
        <v>32</v>
      </c>
      <c r="M3">
        <v>128</v>
      </c>
      <c r="N3">
        <v>256</v>
      </c>
      <c r="O3">
        <v>512</v>
      </c>
      <c r="P3">
        <v>1024</v>
      </c>
      <c r="Q3">
        <v>2048</v>
      </c>
      <c r="S3" t="s">
        <v>5</v>
      </c>
      <c r="T3">
        <v>8</v>
      </c>
      <c r="U3">
        <v>32</v>
      </c>
      <c r="V3">
        <v>128</v>
      </c>
      <c r="W3">
        <v>256</v>
      </c>
      <c r="X3">
        <v>512</v>
      </c>
      <c r="Y3">
        <v>1024</v>
      </c>
      <c r="Z3">
        <v>2048</v>
      </c>
      <c r="AB3" t="s">
        <v>5</v>
      </c>
      <c r="AC3">
        <v>8</v>
      </c>
      <c r="AD3">
        <v>32</v>
      </c>
      <c r="AE3">
        <v>128</v>
      </c>
      <c r="AF3">
        <v>256</v>
      </c>
      <c r="AG3">
        <v>512</v>
      </c>
      <c r="AH3">
        <v>1024</v>
      </c>
      <c r="AI3">
        <v>2048</v>
      </c>
      <c r="AK3" t="s">
        <v>5</v>
      </c>
      <c r="AL3">
        <v>8</v>
      </c>
      <c r="AM3">
        <v>32</v>
      </c>
      <c r="AN3">
        <v>128</v>
      </c>
      <c r="AO3">
        <v>256</v>
      </c>
      <c r="AP3">
        <v>512</v>
      </c>
      <c r="AQ3">
        <v>1024</v>
      </c>
      <c r="AR3">
        <v>2048</v>
      </c>
    </row>
    <row r="5" spans="1:44" x14ac:dyDescent="0.15">
      <c r="A5" t="s">
        <v>6</v>
      </c>
      <c r="B5">
        <f t="shared" ref="B5:H5" si="0">AVERAGE(B8:B11)</f>
        <v>1939.5044540174999</v>
      </c>
      <c r="C5">
        <f t="shared" si="0"/>
        <v>1922.3329895750001</v>
      </c>
      <c r="D5" s="1">
        <f t="shared" si="0"/>
        <v>1923.3329895750001</v>
      </c>
      <c r="E5">
        <f t="shared" si="0"/>
        <v>1971.5520235874999</v>
      </c>
      <c r="F5" s="1">
        <f t="shared" si="0"/>
        <v>1972.5520235874999</v>
      </c>
      <c r="G5" s="1">
        <f t="shared" si="0"/>
        <v>1973.5520235874999</v>
      </c>
      <c r="H5">
        <f t="shared" si="0"/>
        <v>2835.0577372325001</v>
      </c>
      <c r="J5" t="s">
        <v>6</v>
      </c>
      <c r="K5">
        <f t="shared" ref="K5:Q5" si="1">AVERAGE(K8:K11)</f>
        <v>1805.1131150125002</v>
      </c>
      <c r="L5">
        <f t="shared" si="1"/>
        <v>1804.6494594799999</v>
      </c>
      <c r="M5" s="1">
        <f t="shared" si="1"/>
        <v>1804.6494594799999</v>
      </c>
      <c r="N5">
        <f t="shared" si="1"/>
        <v>1831.3604295274999</v>
      </c>
      <c r="O5" s="1">
        <f t="shared" si="1"/>
        <v>1831.3604295274999</v>
      </c>
      <c r="P5" s="1">
        <f t="shared" si="1"/>
        <v>1831.3604295274999</v>
      </c>
      <c r="Q5">
        <f t="shared" si="1"/>
        <v>2625.4378275249996</v>
      </c>
      <c r="S5" t="s">
        <v>6</v>
      </c>
      <c r="T5">
        <f t="shared" ref="T5:Z5" si="2">AVERAGE(T8:T11)</f>
        <v>134.39133900499996</v>
      </c>
      <c r="U5">
        <f t="shared" si="2"/>
        <v>117.68353009500004</v>
      </c>
      <c r="V5">
        <f t="shared" si="2"/>
        <v>118.68353009500004</v>
      </c>
      <c r="W5">
        <f t="shared" si="2"/>
        <v>140.19159406000006</v>
      </c>
      <c r="X5">
        <f t="shared" si="2"/>
        <v>141.19159406000006</v>
      </c>
      <c r="Y5">
        <f t="shared" si="2"/>
        <v>142.19159406000006</v>
      </c>
      <c r="Z5">
        <f t="shared" si="2"/>
        <v>209.61990970750014</v>
      </c>
      <c r="AB5" t="s">
        <v>6</v>
      </c>
      <c r="AC5">
        <f t="shared" ref="AC5:AI5" si="3">AVERAGE(AC8:AC11)</f>
        <v>20.054939568024999</v>
      </c>
      <c r="AD5">
        <f t="shared" si="3"/>
        <v>21.194158792499998</v>
      </c>
      <c r="AE5" s="1">
        <f t="shared" si="3"/>
        <v>21.194158792499998</v>
      </c>
      <c r="AF5">
        <f t="shared" si="3"/>
        <v>26.023727536199999</v>
      </c>
      <c r="AG5" s="1">
        <f t="shared" si="3"/>
        <v>26.023727536199999</v>
      </c>
      <c r="AH5" s="1">
        <f t="shared" si="3"/>
        <v>26.023727536199999</v>
      </c>
      <c r="AI5">
        <f t="shared" si="3"/>
        <v>101.9300326704</v>
      </c>
      <c r="AK5" t="s">
        <v>6</v>
      </c>
      <c r="AL5">
        <f t="shared" ref="AL5:AR5" si="4">AVERAGE(AL8:AL11)</f>
        <v>20.880883932122501</v>
      </c>
      <c r="AM5">
        <f t="shared" si="4"/>
        <v>18.301932632930001</v>
      </c>
      <c r="AN5">
        <f t="shared" si="4"/>
        <v>18.301932632930001</v>
      </c>
      <c r="AO5">
        <f t="shared" si="4"/>
        <v>58.609807312474999</v>
      </c>
      <c r="AP5">
        <f t="shared" si="4"/>
        <v>58.609807312474999</v>
      </c>
      <c r="AQ5">
        <f t="shared" si="4"/>
        <v>58.609807312474999</v>
      </c>
      <c r="AR5">
        <f t="shared" si="4"/>
        <v>1166.6673192692499</v>
      </c>
    </row>
    <row r="6" spans="1:44" x14ac:dyDescent="0.15">
      <c r="A6" t="s">
        <v>7</v>
      </c>
      <c r="B6">
        <f t="shared" ref="B6:H6" si="5">_xlfn.STDEV.P(B8:B11)</f>
        <v>21.3459437562951</v>
      </c>
      <c r="C6">
        <f t="shared" si="5"/>
        <v>5.2551485365980763</v>
      </c>
      <c r="D6" s="1">
        <f t="shared" si="5"/>
        <v>5.2551485365980763</v>
      </c>
      <c r="E6">
        <f t="shared" si="5"/>
        <v>20.688261944015707</v>
      </c>
      <c r="F6" s="1">
        <f t="shared" si="5"/>
        <v>20.688261944015707</v>
      </c>
      <c r="G6" s="1">
        <f t="shared" si="5"/>
        <v>20.688261944015707</v>
      </c>
      <c r="H6">
        <f t="shared" si="5"/>
        <v>625.41218160158542</v>
      </c>
      <c r="J6" t="s">
        <v>7</v>
      </c>
      <c r="K6">
        <f t="shared" ref="K6:Q6" si="6">_xlfn.STDEV.P(K8:K11)</f>
        <v>1.2026375019556979</v>
      </c>
      <c r="L6">
        <f t="shared" si="6"/>
        <v>1.4442718303480309</v>
      </c>
      <c r="M6" s="1">
        <f t="shared" si="6"/>
        <v>1.4442718303480309</v>
      </c>
      <c r="N6">
        <f t="shared" si="6"/>
        <v>15.721327593567718</v>
      </c>
      <c r="O6" s="1">
        <f t="shared" si="6"/>
        <v>15.721327593567718</v>
      </c>
      <c r="P6" s="1">
        <f t="shared" si="6"/>
        <v>15.721327593567718</v>
      </c>
      <c r="Q6">
        <f t="shared" si="6"/>
        <v>627.05102172287309</v>
      </c>
      <c r="S6" t="s">
        <v>7</v>
      </c>
      <c r="T6">
        <f t="shared" ref="T6:Z6" si="7">_xlfn.STDEV.P(T8:T11)</f>
        <v>22.092325359198121</v>
      </c>
      <c r="U6">
        <f t="shared" si="7"/>
        <v>4.8232656449817188</v>
      </c>
      <c r="V6">
        <f t="shared" si="7"/>
        <v>4.8232656449817188</v>
      </c>
      <c r="W6">
        <f t="shared" si="7"/>
        <v>6.238694321357845</v>
      </c>
      <c r="X6">
        <f t="shared" si="7"/>
        <v>6.238694321357845</v>
      </c>
      <c r="Y6">
        <f t="shared" si="7"/>
        <v>6.238694321357845</v>
      </c>
      <c r="Z6">
        <f t="shared" si="7"/>
        <v>5.4153681541767247</v>
      </c>
      <c r="AB6" t="s">
        <v>7</v>
      </c>
      <c r="AC6">
        <f t="shared" ref="AC6:AI6" si="8">_xlfn.STDEV.P(AC8:AC11)</f>
        <v>2.690604204291752</v>
      </c>
      <c r="AD6">
        <f t="shared" si="8"/>
        <v>5.7003570407991271</v>
      </c>
      <c r="AE6" s="1">
        <f t="shared" si="8"/>
        <v>5.7003570407991271</v>
      </c>
      <c r="AF6">
        <f t="shared" si="8"/>
        <v>3.8880143373654263</v>
      </c>
      <c r="AG6" s="1">
        <f t="shared" si="8"/>
        <v>3.8880143373654263</v>
      </c>
      <c r="AH6" s="1">
        <f t="shared" si="8"/>
        <v>3.8880143373654263</v>
      </c>
      <c r="AI6">
        <f t="shared" si="8"/>
        <v>9.00271558019951</v>
      </c>
      <c r="AK6" t="s">
        <v>7</v>
      </c>
      <c r="AL6">
        <f t="shared" ref="AL6:AR6" si="9">_xlfn.STDEV.P(AL8:AL11)</f>
        <v>1.531705142021702</v>
      </c>
      <c r="AM6">
        <f t="shared" si="9"/>
        <v>6.4535551614152871</v>
      </c>
      <c r="AN6">
        <f t="shared" si="9"/>
        <v>6.4535551614152871</v>
      </c>
      <c r="AO6">
        <f t="shared" si="9"/>
        <v>20.358930978008676</v>
      </c>
      <c r="AP6">
        <f t="shared" si="9"/>
        <v>20.358930978008676</v>
      </c>
      <c r="AQ6">
        <f t="shared" si="9"/>
        <v>20.358930978008676</v>
      </c>
      <c r="AR6">
        <f t="shared" si="9"/>
        <v>705.49640013527494</v>
      </c>
    </row>
    <row r="7" spans="1:44" x14ac:dyDescent="0.15">
      <c r="D7" s="1"/>
      <c r="F7" s="1"/>
      <c r="G7" s="1"/>
      <c r="M7" s="1"/>
      <c r="O7" s="1"/>
      <c r="P7" s="1"/>
      <c r="AE7" s="1"/>
      <c r="AG7" s="1"/>
      <c r="AH7" s="1"/>
    </row>
    <row r="8" spans="1:44" x14ac:dyDescent="0.15">
      <c r="A8" t="s">
        <v>8</v>
      </c>
      <c r="B8">
        <v>1930.48494196</v>
      </c>
      <c r="C8">
        <v>1918.54868102</v>
      </c>
      <c r="D8" s="1">
        <v>1919.54868102</v>
      </c>
      <c r="E8">
        <v>2005.1424651100001</v>
      </c>
      <c r="F8" s="1">
        <v>2006.1424651100001</v>
      </c>
      <c r="G8" s="1">
        <v>2007.1424651100001</v>
      </c>
      <c r="H8">
        <v>2483.2146370400001</v>
      </c>
      <c r="J8" t="s">
        <v>8</v>
      </c>
      <c r="K8">
        <v>1804.48126411</v>
      </c>
      <c r="L8">
        <v>1804.9493269899999</v>
      </c>
      <c r="M8" s="1">
        <v>1804.9493269899999</v>
      </c>
      <c r="N8">
        <v>1854.39941406</v>
      </c>
      <c r="O8" s="1">
        <v>1854.39941406</v>
      </c>
      <c r="P8" s="1">
        <v>1854.39941406</v>
      </c>
      <c r="Q8">
        <v>2274.6712849099999</v>
      </c>
      <c r="S8" t="s">
        <v>8</v>
      </c>
      <c r="T8">
        <f t="shared" ref="T8:Z11" si="10">B8-K8</f>
        <v>126.00367785000003</v>
      </c>
      <c r="U8">
        <f t="shared" si="10"/>
        <v>113.59935403000009</v>
      </c>
      <c r="V8">
        <f t="shared" si="10"/>
        <v>114.59935403000009</v>
      </c>
      <c r="W8">
        <f t="shared" si="10"/>
        <v>150.74305105000008</v>
      </c>
      <c r="X8">
        <f t="shared" si="10"/>
        <v>151.74305105000008</v>
      </c>
      <c r="Y8">
        <f t="shared" si="10"/>
        <v>152.74305105000008</v>
      </c>
      <c r="Z8">
        <f t="shared" si="10"/>
        <v>208.54335213000013</v>
      </c>
      <c r="AB8" t="s">
        <v>8</v>
      </c>
      <c r="AC8">
        <v>20.947196960399999</v>
      </c>
      <c r="AD8">
        <v>28.7104930878</v>
      </c>
      <c r="AE8" s="1">
        <v>28.7104930878</v>
      </c>
      <c r="AF8">
        <v>26.095701932899999</v>
      </c>
      <c r="AG8" s="1">
        <v>26.095701932899999</v>
      </c>
      <c r="AH8" s="1">
        <v>26.095701932899999</v>
      </c>
      <c r="AI8">
        <v>102.020359039</v>
      </c>
      <c r="AK8" t="s">
        <v>8</v>
      </c>
      <c r="AL8">
        <v>20.638212919219999</v>
      </c>
      <c r="AM8">
        <v>9.7053499221799999</v>
      </c>
      <c r="AN8">
        <v>9.7053499221799999</v>
      </c>
      <c r="AO8">
        <v>84.405174255299997</v>
      </c>
      <c r="AP8">
        <v>84.405174255299997</v>
      </c>
      <c r="AQ8">
        <v>84.405174255299997</v>
      </c>
      <c r="AR8">
        <v>795.76181566699995</v>
      </c>
    </row>
    <row r="9" spans="1:44" x14ac:dyDescent="0.15">
      <c r="A9" t="s">
        <v>9</v>
      </c>
      <c r="B9">
        <v>1974.3072509799999</v>
      </c>
      <c r="C9">
        <v>1915.97533703</v>
      </c>
      <c r="D9" s="1">
        <v>1916.97533703</v>
      </c>
      <c r="E9">
        <v>1968.03876519</v>
      </c>
      <c r="F9" s="1">
        <v>1969.03876519</v>
      </c>
      <c r="G9" s="1">
        <v>1970.03876519</v>
      </c>
      <c r="H9">
        <v>2476.36307192</v>
      </c>
      <c r="J9" t="s">
        <v>9</v>
      </c>
      <c r="K9">
        <v>1803.60135818</v>
      </c>
      <c r="L9">
        <v>1802.9174380300001</v>
      </c>
      <c r="M9" s="1">
        <v>1802.9174380300001</v>
      </c>
      <c r="N9">
        <v>1831.71671081</v>
      </c>
      <c r="O9" s="1">
        <v>1831.71671081</v>
      </c>
      <c r="P9" s="1">
        <v>1831.71671081</v>
      </c>
      <c r="Q9">
        <v>2257.6975779499999</v>
      </c>
      <c r="S9" t="s">
        <v>9</v>
      </c>
      <c r="T9">
        <f t="shared" si="10"/>
        <v>170.7058927999999</v>
      </c>
      <c r="U9">
        <f t="shared" si="10"/>
        <v>113.05789899999991</v>
      </c>
      <c r="V9">
        <f t="shared" si="10"/>
        <v>114.05789899999991</v>
      </c>
      <c r="W9">
        <f t="shared" si="10"/>
        <v>136.32205438000005</v>
      </c>
      <c r="X9">
        <f t="shared" si="10"/>
        <v>137.32205438000005</v>
      </c>
      <c r="Y9">
        <f t="shared" si="10"/>
        <v>138.32205438000005</v>
      </c>
      <c r="Z9">
        <f t="shared" si="10"/>
        <v>218.66549397000017</v>
      </c>
      <c r="AB9" t="s">
        <v>9</v>
      </c>
      <c r="AC9">
        <v>20.720385074599999</v>
      </c>
      <c r="AD9">
        <v>24.442033052399999</v>
      </c>
      <c r="AE9" s="1">
        <v>24.442033052399999</v>
      </c>
      <c r="AF9">
        <v>19.651046991299999</v>
      </c>
      <c r="AG9" s="1">
        <v>19.651046991299999</v>
      </c>
      <c r="AH9" s="1">
        <v>19.651046991299999</v>
      </c>
      <c r="AI9">
        <v>110.03506994200001</v>
      </c>
      <c r="AK9" t="s">
        <v>9</v>
      </c>
      <c r="AL9">
        <v>18.60934829716</v>
      </c>
      <c r="AM9">
        <v>14.64428687096</v>
      </c>
      <c r="AN9">
        <v>14.64428687096</v>
      </c>
      <c r="AO9">
        <v>48.213062286400003</v>
      </c>
      <c r="AP9">
        <v>48.213062286400003</v>
      </c>
      <c r="AQ9">
        <v>48.213062286400003</v>
      </c>
      <c r="AR9">
        <v>750.45791912100003</v>
      </c>
    </row>
    <row r="10" spans="1:44" x14ac:dyDescent="0.15">
      <c r="A10" t="s">
        <v>10</v>
      </c>
      <c r="B10">
        <v>1936.55318618</v>
      </c>
      <c r="C10">
        <v>1925.9383780999999</v>
      </c>
      <c r="D10" s="1">
        <v>1926.9383780999999</v>
      </c>
      <c r="E10">
        <v>1948.7985920900001</v>
      </c>
      <c r="F10" s="1">
        <v>1949.7985920900001</v>
      </c>
      <c r="G10" s="1">
        <v>1950.7985920900001</v>
      </c>
      <c r="H10">
        <v>3918.2257199300002</v>
      </c>
      <c r="J10" t="s">
        <v>10</v>
      </c>
      <c r="K10">
        <v>1806.81862879</v>
      </c>
      <c r="L10">
        <v>1806.8195538499999</v>
      </c>
      <c r="M10" s="1">
        <v>1806.8195538499999</v>
      </c>
      <c r="N10">
        <v>1810.06984115</v>
      </c>
      <c r="O10" s="1">
        <v>1810.06984115</v>
      </c>
      <c r="P10" s="1">
        <v>1810.06984115</v>
      </c>
      <c r="Q10">
        <v>3711.4566161600001</v>
      </c>
      <c r="S10" t="s">
        <v>10</v>
      </c>
      <c r="T10">
        <f t="shared" si="10"/>
        <v>129.73455738999996</v>
      </c>
      <c r="U10">
        <f t="shared" si="10"/>
        <v>119.11882424999999</v>
      </c>
      <c r="V10">
        <f t="shared" si="10"/>
        <v>120.11882424999999</v>
      </c>
      <c r="W10">
        <f t="shared" si="10"/>
        <v>138.72875094000005</v>
      </c>
      <c r="X10">
        <f t="shared" si="10"/>
        <v>139.72875094000005</v>
      </c>
      <c r="Y10">
        <f t="shared" si="10"/>
        <v>140.72875094000005</v>
      </c>
      <c r="Z10">
        <f t="shared" si="10"/>
        <v>206.76910377000013</v>
      </c>
      <c r="AB10" t="s">
        <v>10</v>
      </c>
      <c r="AC10">
        <v>22.916503191</v>
      </c>
      <c r="AD10">
        <v>17.392911910999999</v>
      </c>
      <c r="AE10" s="1">
        <v>17.392911910999999</v>
      </c>
      <c r="AF10">
        <v>29.152455091499998</v>
      </c>
      <c r="AG10" s="1">
        <v>29.152455091499998</v>
      </c>
      <c r="AH10" s="1">
        <v>29.152455091499998</v>
      </c>
      <c r="AI10">
        <v>87.227781772599997</v>
      </c>
      <c r="AK10" t="s">
        <v>10</v>
      </c>
      <c r="AL10">
        <v>21.429079055759999</v>
      </c>
      <c r="AM10">
        <v>22.974599838269999</v>
      </c>
      <c r="AN10">
        <v>22.974599838269999</v>
      </c>
      <c r="AO10">
        <v>31.341487169299999</v>
      </c>
      <c r="AP10">
        <v>31.341487169299999</v>
      </c>
      <c r="AQ10">
        <v>31.341487169299999</v>
      </c>
      <c r="AR10">
        <v>2387.9700789499998</v>
      </c>
    </row>
    <row r="11" spans="1:44" x14ac:dyDescent="0.15">
      <c r="A11" t="s">
        <v>11</v>
      </c>
      <c r="B11">
        <v>1916.67243695</v>
      </c>
      <c r="C11">
        <v>1928.8695621500001</v>
      </c>
      <c r="D11" s="1">
        <v>1929.8695621500001</v>
      </c>
      <c r="E11">
        <v>1964.22827196</v>
      </c>
      <c r="F11" s="1">
        <v>1965.22827196</v>
      </c>
      <c r="G11" s="1">
        <v>1966.22827196</v>
      </c>
      <c r="H11">
        <v>2462.4275200400002</v>
      </c>
      <c r="J11" t="s">
        <v>11</v>
      </c>
      <c r="K11">
        <v>1805.5512089700001</v>
      </c>
      <c r="L11">
        <v>1803.9115190499999</v>
      </c>
      <c r="M11" s="1">
        <v>1803.9115190499999</v>
      </c>
      <c r="N11">
        <v>1829.25575209</v>
      </c>
      <c r="O11" s="1">
        <v>1829.25575209</v>
      </c>
      <c r="P11" s="1">
        <v>1829.25575209</v>
      </c>
      <c r="Q11">
        <v>2257.9258310800001</v>
      </c>
      <c r="S11" t="s">
        <v>11</v>
      </c>
      <c r="T11">
        <f t="shared" si="10"/>
        <v>111.12122797999996</v>
      </c>
      <c r="U11">
        <f t="shared" si="10"/>
        <v>124.95804310000017</v>
      </c>
      <c r="V11">
        <f t="shared" si="10"/>
        <v>125.95804310000017</v>
      </c>
      <c r="W11">
        <f t="shared" si="10"/>
        <v>134.97251987000004</v>
      </c>
      <c r="X11">
        <f t="shared" si="10"/>
        <v>135.97251987000004</v>
      </c>
      <c r="Y11">
        <f t="shared" si="10"/>
        <v>136.97251987000004</v>
      </c>
      <c r="Z11">
        <f t="shared" si="10"/>
        <v>204.50168896000014</v>
      </c>
      <c r="AB11" t="s">
        <v>11</v>
      </c>
      <c r="AC11">
        <v>15.635673046100001</v>
      </c>
      <c r="AD11">
        <v>14.231197118800001</v>
      </c>
      <c r="AE11" s="1">
        <v>14.231197118800001</v>
      </c>
      <c r="AF11">
        <v>29.1957061291</v>
      </c>
      <c r="AG11" s="1">
        <v>29.1957061291</v>
      </c>
      <c r="AH11" s="1">
        <v>29.1957061291</v>
      </c>
      <c r="AI11">
        <v>108.43691992799999</v>
      </c>
      <c r="AK11" t="s">
        <v>11</v>
      </c>
      <c r="AL11">
        <v>22.846895456350001</v>
      </c>
      <c r="AM11">
        <v>25.88349390031</v>
      </c>
      <c r="AN11">
        <v>25.88349390031</v>
      </c>
      <c r="AO11">
        <v>70.4795055389</v>
      </c>
      <c r="AP11">
        <v>70.4795055389</v>
      </c>
      <c r="AQ11">
        <v>70.4795055389</v>
      </c>
      <c r="AR11">
        <v>732.47946333899995</v>
      </c>
    </row>
    <row r="14" spans="1:44" x14ac:dyDescent="0.15">
      <c r="A14" t="s">
        <v>12</v>
      </c>
      <c r="C14" t="s">
        <v>13</v>
      </c>
      <c r="J14" t="s">
        <v>14</v>
      </c>
      <c r="L14" t="s">
        <v>13</v>
      </c>
      <c r="S14" t="s">
        <v>15</v>
      </c>
      <c r="U14" t="s">
        <v>13</v>
      </c>
      <c r="AB14" t="s">
        <v>15</v>
      </c>
      <c r="AD14" t="s">
        <v>13</v>
      </c>
      <c r="AK14" t="s">
        <v>16</v>
      </c>
    </row>
    <row r="16" spans="1:44" x14ac:dyDescent="0.15">
      <c r="A16" t="s">
        <v>5</v>
      </c>
      <c r="B16">
        <v>8</v>
      </c>
      <c r="C16">
        <v>32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K16">
        <v>8</v>
      </c>
      <c r="L16">
        <v>32</v>
      </c>
      <c r="M16">
        <v>128</v>
      </c>
      <c r="N16">
        <v>256</v>
      </c>
      <c r="O16">
        <v>512</v>
      </c>
      <c r="P16">
        <v>1024</v>
      </c>
      <c r="Q16">
        <v>2048</v>
      </c>
      <c r="S16" t="s">
        <v>5</v>
      </c>
      <c r="T16">
        <v>8</v>
      </c>
      <c r="U16">
        <v>32</v>
      </c>
      <c r="V16">
        <v>128</v>
      </c>
      <c r="W16">
        <v>256</v>
      </c>
      <c r="X16">
        <v>512</v>
      </c>
      <c r="Y16">
        <v>1024</v>
      </c>
      <c r="Z16">
        <v>2048</v>
      </c>
      <c r="AB16" t="s">
        <v>5</v>
      </c>
      <c r="AC16">
        <v>8</v>
      </c>
      <c r="AD16">
        <v>32</v>
      </c>
      <c r="AE16">
        <v>128</v>
      </c>
      <c r="AF16">
        <v>256</v>
      </c>
      <c r="AG16">
        <v>512</v>
      </c>
      <c r="AH16">
        <v>1024</v>
      </c>
      <c r="AI16">
        <v>2048</v>
      </c>
      <c r="AK16" t="s">
        <v>5</v>
      </c>
      <c r="AL16">
        <v>8</v>
      </c>
      <c r="AM16">
        <v>32</v>
      </c>
      <c r="AN16">
        <v>128</v>
      </c>
      <c r="AO16">
        <v>256</v>
      </c>
      <c r="AP16">
        <v>512</v>
      </c>
      <c r="AQ16">
        <v>1024</v>
      </c>
      <c r="AR16">
        <v>2048</v>
      </c>
    </row>
    <row r="18" spans="1:44" x14ac:dyDescent="0.15">
      <c r="A18" t="s">
        <v>6</v>
      </c>
      <c r="B18">
        <f>AVERAGE(B21:B28)</f>
        <v>1525.8971184787499</v>
      </c>
      <c r="C18">
        <f>AVERAGE(C21:C28)</f>
        <v>1195.15302783125</v>
      </c>
      <c r="D18">
        <f t="shared" ref="D18:G18" si="11">AVERAGE(D21:D24)</f>
        <v>4209.7526777375006</v>
      </c>
      <c r="E18">
        <f>AVERAGE(E21:E28)</f>
        <v>1539.4759002325</v>
      </c>
      <c r="F18">
        <f t="shared" si="11"/>
        <v>10027.309249092499</v>
      </c>
      <c r="G18">
        <f t="shared" si="11"/>
        <v>4331.6253030299995</v>
      </c>
      <c r="H18">
        <f>AVERAGE(H21:H28)</f>
        <v>3052.8215979325005</v>
      </c>
      <c r="J18" t="s">
        <v>6</v>
      </c>
      <c r="K18">
        <f>AVERAGE(K21:K28)</f>
        <v>1397.4237371391248</v>
      </c>
      <c r="L18">
        <f>AVERAGE(L21:L28)</f>
        <v>1064.1064373264999</v>
      </c>
      <c r="M18">
        <f t="shared" ref="M18:P18" si="12">AVERAGE(M21:M24)</f>
        <v>1925.2562512775</v>
      </c>
      <c r="N18">
        <f>AVERAGE(N21:N28)</f>
        <v>1362.8834856451251</v>
      </c>
      <c r="O18">
        <f t="shared" si="12"/>
        <v>2331.4432646650002</v>
      </c>
      <c r="P18">
        <f t="shared" si="12"/>
        <v>3094.2151147099999</v>
      </c>
      <c r="Q18">
        <f>AVERAGE(Q21:Q28)</f>
        <v>2689.0791822087499</v>
      </c>
      <c r="S18" t="s">
        <v>6</v>
      </c>
      <c r="T18">
        <f t="shared" ref="T18:U18" si="13">AVERAGE(T21:T28)</f>
        <v>128.47338133962498</v>
      </c>
      <c r="U18">
        <f t="shared" si="13"/>
        <v>131.04659050475004</v>
      </c>
      <c r="V18">
        <f t="shared" ref="V18:Y18" si="14">AVERAGE(V21:V24)</f>
        <v>2284.4964264600003</v>
      </c>
      <c r="W18">
        <f>AVERAGE(W21:W28)</f>
        <v>176.592414587375</v>
      </c>
      <c r="X18">
        <f t="shared" si="14"/>
        <v>7695.8659844274998</v>
      </c>
      <c r="Y18">
        <f t="shared" si="14"/>
        <v>1237.4101883200001</v>
      </c>
      <c r="Z18">
        <f>AVERAGE(Z21:Z28)</f>
        <v>363.74241572375007</v>
      </c>
      <c r="AB18" t="s">
        <v>6</v>
      </c>
      <c r="AC18">
        <f t="shared" ref="AC18:AI18" si="15">AVERAGE(AC21:AC24)</f>
        <v>12.921206295492501</v>
      </c>
      <c r="AD18">
        <f t="shared" si="15"/>
        <v>17.896859526650001</v>
      </c>
      <c r="AE18">
        <f t="shared" si="15"/>
        <v>2179.2879877079999</v>
      </c>
      <c r="AF18">
        <f t="shared" si="15"/>
        <v>20.161033988025</v>
      </c>
      <c r="AG18">
        <f t="shared" si="15"/>
        <v>7573.1237204575</v>
      </c>
      <c r="AH18">
        <f t="shared" si="15"/>
        <v>1108.4106562142499</v>
      </c>
      <c r="AI18">
        <f t="shared" si="15"/>
        <v>88.317779183399992</v>
      </c>
      <c r="AK18" t="s">
        <v>6</v>
      </c>
      <c r="AL18">
        <f>AVERAGE(AL21:AL24)</f>
        <v>13.776561439015001</v>
      </c>
      <c r="AM18">
        <f>AVERAGE(AM21:AM24)</f>
        <v>21.127956569197501</v>
      </c>
      <c r="AO18">
        <f>AVERAGE(AO21:AO24)</f>
        <v>58.380078017749995</v>
      </c>
      <c r="AR18">
        <f>AVERAGE(AR21:AR24)</f>
        <v>2409.5385053177502</v>
      </c>
    </row>
    <row r="19" spans="1:44" x14ac:dyDescent="0.15">
      <c r="A19" t="s">
        <v>7</v>
      </c>
      <c r="B19">
        <f>_xlfn.STDEV.P(B21:B28)</f>
        <v>330.55075412857184</v>
      </c>
      <c r="C19">
        <f>_xlfn.STDEV.P(C21:C28)</f>
        <v>160.49379901294051</v>
      </c>
      <c r="D19">
        <f t="shared" ref="D19:G19" si="16">_xlfn.STDEV.P(D21:D24)</f>
        <v>1576.2977787151106</v>
      </c>
      <c r="E19">
        <f>_xlfn.STDEV.P(E21:E28)</f>
        <v>282.44061723090124</v>
      </c>
      <c r="F19">
        <f t="shared" si="16"/>
        <v>6229.6303394528959</v>
      </c>
      <c r="G19">
        <f t="shared" si="16"/>
        <v>710.40617332203283</v>
      </c>
      <c r="H19">
        <f>_xlfn.STDEV.P(H21:H28)</f>
        <v>734.45939887387738</v>
      </c>
      <c r="J19" t="s">
        <v>7</v>
      </c>
      <c r="K19">
        <f>_xlfn.STDEV.P(K21:K28)</f>
        <v>327.71321001623056</v>
      </c>
      <c r="L19">
        <f>_xlfn.STDEV.P(L21:L28)</f>
        <v>147.53325469735103</v>
      </c>
      <c r="M19">
        <f t="shared" ref="M19:P19" si="17">_xlfn.STDEV.P(M21:M24)</f>
        <v>31.629008821902389</v>
      </c>
      <c r="N19">
        <f>_xlfn.STDEV.P(N21:N28)</f>
        <v>289.95656551084716</v>
      </c>
      <c r="O19">
        <f t="shared" si="17"/>
        <v>38.306919063538928</v>
      </c>
      <c r="P19">
        <f t="shared" si="17"/>
        <v>138.46088687380123</v>
      </c>
      <c r="Q19">
        <f>_xlfn.STDEV.P(Q21:Q28)</f>
        <v>905.00942414686119</v>
      </c>
      <c r="S19" t="s">
        <v>7</v>
      </c>
      <c r="T19">
        <f t="shared" ref="T19:U19" si="18">_xlfn.STDEV.P(T21:T28)</f>
        <v>7.0244094563688133</v>
      </c>
      <c r="U19">
        <f t="shared" si="18"/>
        <v>19.305037162582359</v>
      </c>
      <c r="V19">
        <f t="shared" ref="V19:Y19" si="19">_xlfn.STDEV.P(V21:V24)</f>
        <v>1555.6388055644859</v>
      </c>
      <c r="W19">
        <f>_xlfn.STDEV.P(W21:W28)</f>
        <v>55.598549503909751</v>
      </c>
      <c r="X19">
        <f t="shared" si="19"/>
        <v>6214.2089655644522</v>
      </c>
      <c r="Y19">
        <f t="shared" si="19"/>
        <v>795.45419750778194</v>
      </c>
      <c r="Z19">
        <f>_xlfn.STDEV.P(Z21:Z28)</f>
        <v>199.55844957340665</v>
      </c>
      <c r="AB19" t="s">
        <v>7</v>
      </c>
      <c r="AC19">
        <f t="shared" ref="AC19:AI19" si="20">_xlfn.STDEV.P(AC21:AC24)</f>
        <v>2.3784676023257423</v>
      </c>
      <c r="AD19">
        <f t="shared" si="20"/>
        <v>6.8563026336923318</v>
      </c>
      <c r="AE19">
        <f t="shared" si="20"/>
        <v>1561.0172793694626</v>
      </c>
      <c r="AF19">
        <f t="shared" si="20"/>
        <v>3.6243036679377933</v>
      </c>
      <c r="AG19">
        <f t="shared" si="20"/>
        <v>6214.9362823004085</v>
      </c>
      <c r="AH19">
        <f t="shared" si="20"/>
        <v>789.83271678660947</v>
      </c>
      <c r="AI19">
        <f t="shared" si="20"/>
        <v>4.0259959444986588</v>
      </c>
      <c r="AK19" t="s">
        <v>7</v>
      </c>
      <c r="AL19">
        <f>_xlfn.STDEV.P(AL21:AL24)</f>
        <v>2.9191471336488037</v>
      </c>
      <c r="AM19">
        <f>_xlfn.STDEV.P(AM21:AM24)</f>
        <v>3.5196210923817128</v>
      </c>
      <c r="AO19">
        <f>_xlfn.STDEV.P(AO21:AO24)</f>
        <v>15.500959686416916</v>
      </c>
      <c r="AR19">
        <f>_xlfn.STDEV.P(AR21:AR24)</f>
        <v>100.88058932003152</v>
      </c>
    </row>
    <row r="21" spans="1:44" x14ac:dyDescent="0.15">
      <c r="A21" t="s">
        <v>8</v>
      </c>
      <c r="B21">
        <v>1349.4478180399999</v>
      </c>
      <c r="C21">
        <v>1353.22710514</v>
      </c>
      <c r="D21">
        <v>3212.9312200499999</v>
      </c>
      <c r="E21">
        <v>1541.9577510399999</v>
      </c>
      <c r="F21">
        <v>9454.5136752100007</v>
      </c>
      <c r="G21">
        <v>5271.4056429900002</v>
      </c>
      <c r="H21">
        <v>2588.3010358800002</v>
      </c>
      <c r="J21" t="s">
        <v>8</v>
      </c>
      <c r="K21">
        <v>1217.2639341399999</v>
      </c>
      <c r="L21">
        <v>1218.0212128200001</v>
      </c>
      <c r="M21">
        <v>1931.60344315</v>
      </c>
      <c r="N21">
        <v>1274.8941199799999</v>
      </c>
      <c r="O21">
        <v>2269.4446928500001</v>
      </c>
      <c r="P21">
        <v>3064.8987388599999</v>
      </c>
      <c r="Q21">
        <v>1836.7256598500001</v>
      </c>
      <c r="S21" t="s">
        <v>8</v>
      </c>
      <c r="T21">
        <f t="shared" ref="T21:Z28" si="21">B21-K21</f>
        <v>132.18388389999996</v>
      </c>
      <c r="U21">
        <f t="shared" si="21"/>
        <v>135.20589231999998</v>
      </c>
      <c r="V21">
        <f t="shared" si="21"/>
        <v>1281.3277768999999</v>
      </c>
      <c r="W21">
        <f t="shared" si="21"/>
        <v>267.06363106000003</v>
      </c>
      <c r="X21">
        <f t="shared" si="21"/>
        <v>7185.0689823600005</v>
      </c>
      <c r="Y21">
        <f t="shared" si="21"/>
        <v>2206.5069041300003</v>
      </c>
      <c r="Z21">
        <f t="shared" si="21"/>
        <v>751.57537603000014</v>
      </c>
      <c r="AB21" t="s">
        <v>8</v>
      </c>
      <c r="AC21">
        <v>16.122409105300001</v>
      </c>
      <c r="AD21">
        <v>11.446313142799999</v>
      </c>
      <c r="AE21">
        <v>1157.0327239000001</v>
      </c>
      <c r="AF21">
        <v>25.281161069900001</v>
      </c>
      <c r="AG21">
        <v>7048.7899489399997</v>
      </c>
      <c r="AH21">
        <v>2081.5293469399999</v>
      </c>
      <c r="AI21">
        <v>88.147687911999995</v>
      </c>
      <c r="AK21" t="s">
        <v>8</v>
      </c>
      <c r="AL21">
        <v>9.0460209846499993</v>
      </c>
      <c r="AM21">
        <v>22.565210104030001</v>
      </c>
      <c r="AO21">
        <v>35.508721351699997</v>
      </c>
      <c r="AR21">
        <v>2254.0199455050001</v>
      </c>
    </row>
    <row r="22" spans="1:44" x14ac:dyDescent="0.15">
      <c r="A22" t="s">
        <v>9</v>
      </c>
      <c r="B22">
        <v>1339.5707519099999</v>
      </c>
      <c r="C22">
        <v>1341.04962587</v>
      </c>
      <c r="D22">
        <v>2722.8275799799999</v>
      </c>
      <c r="E22">
        <v>1421.3169798900001</v>
      </c>
      <c r="F22">
        <v>3285.8213501</v>
      </c>
      <c r="G22">
        <v>3521.6567411400001</v>
      </c>
      <c r="H22">
        <v>2293.2775559400002</v>
      </c>
      <c r="J22" t="s">
        <v>9</v>
      </c>
      <c r="K22">
        <v>1217.6062119000001</v>
      </c>
      <c r="L22">
        <v>1205.7764668499999</v>
      </c>
      <c r="M22">
        <v>1915.37578487</v>
      </c>
      <c r="N22">
        <v>1235.5304501099999</v>
      </c>
      <c r="O22">
        <v>2337.3248479399999</v>
      </c>
      <c r="P22">
        <v>3327.7470428900001</v>
      </c>
      <c r="Q22">
        <v>1840.5390479600001</v>
      </c>
      <c r="S22" t="s">
        <v>9</v>
      </c>
      <c r="T22">
        <f t="shared" si="21"/>
        <v>121.96454000999984</v>
      </c>
      <c r="U22">
        <f t="shared" si="21"/>
        <v>135.27315902000009</v>
      </c>
      <c r="V22">
        <f t="shared" si="21"/>
        <v>807.45179510999992</v>
      </c>
      <c r="W22">
        <f t="shared" si="21"/>
        <v>185.78652978000014</v>
      </c>
      <c r="X22">
        <f t="shared" si="21"/>
        <v>948.49650216000009</v>
      </c>
      <c r="Y22">
        <f t="shared" si="21"/>
        <v>193.90969825000002</v>
      </c>
      <c r="Z22">
        <f t="shared" si="21"/>
        <v>452.73850798000012</v>
      </c>
      <c r="AB22" t="s">
        <v>9</v>
      </c>
      <c r="AC22">
        <v>9.48660111427</v>
      </c>
      <c r="AD22">
        <v>15.818073988</v>
      </c>
      <c r="AE22">
        <v>716.89525008199996</v>
      </c>
      <c r="AF22">
        <v>19.6727318764</v>
      </c>
      <c r="AG22">
        <v>825.41800498999999</v>
      </c>
      <c r="AH22">
        <v>63.072893858</v>
      </c>
      <c r="AI22">
        <v>81.868414878799996</v>
      </c>
      <c r="AK22" t="s">
        <v>9</v>
      </c>
      <c r="AL22">
        <v>16.02340412137</v>
      </c>
      <c r="AM22">
        <v>17.215110063520001</v>
      </c>
      <c r="AO22">
        <v>54.514080047599997</v>
      </c>
      <c r="AR22">
        <v>2529.0927404200002</v>
      </c>
    </row>
    <row r="23" spans="1:44" x14ac:dyDescent="0.15">
      <c r="A23" t="s">
        <v>10</v>
      </c>
      <c r="B23">
        <v>1340.19546485</v>
      </c>
      <c r="C23">
        <v>1374.8261759300001</v>
      </c>
      <c r="D23">
        <v>4100.7445750200004</v>
      </c>
      <c r="E23">
        <v>1555.16371202</v>
      </c>
      <c r="F23">
        <v>20115.160566999999</v>
      </c>
      <c r="G23">
        <v>4752.0265419500001</v>
      </c>
      <c r="H23">
        <v>2259.2966470699998</v>
      </c>
      <c r="J23" t="s">
        <v>10</v>
      </c>
      <c r="K23">
        <v>1217.6016931500001</v>
      </c>
      <c r="L23">
        <v>1201.5514509699999</v>
      </c>
      <c r="M23">
        <v>1883.1057829900001</v>
      </c>
      <c r="N23">
        <v>1291.4190218399999</v>
      </c>
      <c r="O23">
        <v>2373.9361979999999</v>
      </c>
      <c r="P23">
        <v>2977.3245530099998</v>
      </c>
      <c r="Q23">
        <v>1809.7474698999999</v>
      </c>
      <c r="S23" t="s">
        <v>10</v>
      </c>
      <c r="T23">
        <f t="shared" si="21"/>
        <v>122.59377169999993</v>
      </c>
      <c r="U23">
        <f t="shared" si="21"/>
        <v>173.27472496000019</v>
      </c>
      <c r="V23">
        <f t="shared" si="21"/>
        <v>2217.6387920300003</v>
      </c>
      <c r="W23">
        <f t="shared" si="21"/>
        <v>263.74469018000013</v>
      </c>
      <c r="X23">
        <f t="shared" si="21"/>
        <v>17741.224369</v>
      </c>
      <c r="Y23">
        <f t="shared" si="21"/>
        <v>1774.7019889400003</v>
      </c>
      <c r="Z23">
        <f t="shared" si="21"/>
        <v>449.54917716999989</v>
      </c>
      <c r="AB23" t="s">
        <v>10</v>
      </c>
      <c r="AC23">
        <v>13.565629959100001</v>
      </c>
      <c r="AD23">
        <v>14.8906970024</v>
      </c>
      <c r="AE23">
        <v>2103.1349129700002</v>
      </c>
      <c r="AF23">
        <v>15.073725938799999</v>
      </c>
      <c r="AG23">
        <v>17622.1768529</v>
      </c>
      <c r="AH23">
        <v>1620.4634981199999</v>
      </c>
      <c r="AI23">
        <v>90.820430040399998</v>
      </c>
      <c r="AK23" t="s">
        <v>10</v>
      </c>
      <c r="AL23">
        <v>16.355382204040001</v>
      </c>
      <c r="AM23">
        <v>26.180892944370001</v>
      </c>
      <c r="AO23">
        <v>77.477238655099995</v>
      </c>
      <c r="AR23">
        <v>2399.3993296610001</v>
      </c>
    </row>
    <row r="24" spans="1:44" x14ac:dyDescent="0.15">
      <c r="A24" t="s">
        <v>11</v>
      </c>
      <c r="B24">
        <v>1345.2770049600001</v>
      </c>
      <c r="C24">
        <v>1352.52698493</v>
      </c>
      <c r="D24">
        <v>6802.5073358999998</v>
      </c>
      <c r="E24">
        <v>1430.2301459299999</v>
      </c>
      <c r="F24">
        <v>7253.7414040599997</v>
      </c>
      <c r="G24">
        <v>3781.4122860399998</v>
      </c>
      <c r="H24">
        <v>2183.3627088100002</v>
      </c>
      <c r="J24" t="s">
        <v>11</v>
      </c>
      <c r="K24">
        <v>1211.83557606</v>
      </c>
      <c r="L24">
        <v>1220.19554591</v>
      </c>
      <c r="M24">
        <v>1970.9399940999999</v>
      </c>
      <c r="N24">
        <v>1256.3967161200001</v>
      </c>
      <c r="O24">
        <v>2345.0673198700001</v>
      </c>
      <c r="P24">
        <v>3006.8901240800001</v>
      </c>
      <c r="Q24">
        <v>1666.44235396</v>
      </c>
      <c r="S24" t="s">
        <v>11</v>
      </c>
      <c r="T24">
        <f t="shared" si="21"/>
        <v>133.44142890000012</v>
      </c>
      <c r="U24">
        <f t="shared" si="21"/>
        <v>132.33143902000006</v>
      </c>
      <c r="V24">
        <f t="shared" si="21"/>
        <v>4831.5673417999997</v>
      </c>
      <c r="W24">
        <f t="shared" si="21"/>
        <v>173.83342980999987</v>
      </c>
      <c r="X24">
        <f t="shared" si="21"/>
        <v>4908.6740841899991</v>
      </c>
      <c r="Y24">
        <f t="shared" si="21"/>
        <v>774.52216195999972</v>
      </c>
      <c r="Z24">
        <f t="shared" si="21"/>
        <v>516.92035485000019</v>
      </c>
      <c r="AB24" t="s">
        <v>11</v>
      </c>
      <c r="AC24">
        <v>12.5101850033</v>
      </c>
      <c r="AD24">
        <v>29.432353973400001</v>
      </c>
      <c r="AE24">
        <v>4740.0890638800001</v>
      </c>
      <c r="AF24">
        <v>20.616517067</v>
      </c>
      <c r="AG24">
        <v>4796.1100749999996</v>
      </c>
      <c r="AH24">
        <v>668.57688593900002</v>
      </c>
      <c r="AI24">
        <v>92.434583902399993</v>
      </c>
      <c r="AK24" t="s">
        <v>11</v>
      </c>
      <c r="AL24">
        <v>13.681438446</v>
      </c>
      <c r="AM24">
        <v>18.550613164870001</v>
      </c>
      <c r="AO24">
        <v>66.020272016600003</v>
      </c>
      <c r="AR24">
        <v>2455.6420056850002</v>
      </c>
    </row>
    <row r="25" spans="1:44" x14ac:dyDescent="0.15">
      <c r="A25" t="s">
        <v>33</v>
      </c>
      <c r="B25">
        <v>1921.20090413</v>
      </c>
      <c r="C25">
        <v>1033.69503093</v>
      </c>
      <c r="E25">
        <v>1063.6944260600001</v>
      </c>
      <c r="H25">
        <v>3574.62415504</v>
      </c>
      <c r="J25" t="s">
        <v>33</v>
      </c>
      <c r="K25">
        <v>1801.3554759000001</v>
      </c>
      <c r="L25">
        <v>930.58227515199997</v>
      </c>
      <c r="N25">
        <v>941.46331787099996</v>
      </c>
      <c r="Q25">
        <v>3414.2034871599999</v>
      </c>
      <c r="S25" t="s">
        <v>33</v>
      </c>
      <c r="T25">
        <f t="shared" si="21"/>
        <v>119.84542822999992</v>
      </c>
      <c r="U25">
        <f t="shared" si="21"/>
        <v>103.11275577800006</v>
      </c>
      <c r="W25">
        <f t="shared" si="21"/>
        <v>122.23110818900011</v>
      </c>
      <c r="Z25">
        <f t="shared" si="21"/>
        <v>160.42066788000011</v>
      </c>
    </row>
    <row r="26" spans="1:44" x14ac:dyDescent="0.15">
      <c r="A26" t="s">
        <v>34</v>
      </c>
      <c r="B26">
        <v>1937.00067496</v>
      </c>
      <c r="C26">
        <v>1038.4393508400001</v>
      </c>
      <c r="E26">
        <v>1970.65190792</v>
      </c>
      <c r="H26">
        <v>3843.0995960199998</v>
      </c>
      <c r="J26" t="s">
        <v>34</v>
      </c>
      <c r="K26">
        <v>1801.4926760200001</v>
      </c>
      <c r="L26">
        <v>904.77043390300003</v>
      </c>
      <c r="N26">
        <v>1827.3167290700001</v>
      </c>
      <c r="Q26">
        <v>3666.77157283</v>
      </c>
      <c r="S26" t="s">
        <v>34</v>
      </c>
      <c r="T26">
        <f t="shared" si="21"/>
        <v>135.50799893999988</v>
      </c>
      <c r="U26">
        <f t="shared" si="21"/>
        <v>133.66891693700006</v>
      </c>
      <c r="W26">
        <f t="shared" si="21"/>
        <v>143.33517884999992</v>
      </c>
      <c r="Z26">
        <f t="shared" si="21"/>
        <v>176.32802318999984</v>
      </c>
    </row>
    <row r="27" spans="1:44" x14ac:dyDescent="0.15">
      <c r="A27" t="s">
        <v>35</v>
      </c>
      <c r="B27">
        <v>1032.87987494</v>
      </c>
      <c r="C27">
        <v>1032.9629001599999</v>
      </c>
      <c r="E27">
        <v>1376.97004294</v>
      </c>
      <c r="H27">
        <v>3844.69921088</v>
      </c>
      <c r="J27" t="s">
        <v>35</v>
      </c>
      <c r="K27">
        <v>910.16216087299995</v>
      </c>
      <c r="L27">
        <v>918.43695092200005</v>
      </c>
      <c r="N27">
        <v>1240.0728271</v>
      </c>
      <c r="Q27">
        <v>3635.5585789699999</v>
      </c>
      <c r="S27" t="s">
        <v>35</v>
      </c>
      <c r="T27">
        <f t="shared" si="21"/>
        <v>122.71771406700009</v>
      </c>
      <c r="U27">
        <f t="shared" si="21"/>
        <v>114.52594923799984</v>
      </c>
      <c r="W27">
        <f t="shared" si="21"/>
        <v>136.89721583999994</v>
      </c>
      <c r="Z27">
        <f t="shared" si="21"/>
        <v>209.14063191000014</v>
      </c>
    </row>
    <row r="28" spans="1:44" x14ac:dyDescent="0.15">
      <c r="A28" t="s">
        <v>36</v>
      </c>
      <c r="B28">
        <v>1941.6044540400001</v>
      </c>
      <c r="C28">
        <v>1034.4970488500001</v>
      </c>
      <c r="E28">
        <v>1955.82223606</v>
      </c>
      <c r="H28">
        <v>3835.91187382</v>
      </c>
      <c r="J28" t="s">
        <v>36</v>
      </c>
      <c r="K28">
        <v>1802.07216907</v>
      </c>
      <c r="L28">
        <v>913.517162085</v>
      </c>
      <c r="N28">
        <v>1835.97470307</v>
      </c>
      <c r="Q28">
        <v>3642.6452870399999</v>
      </c>
      <c r="S28" t="s">
        <v>36</v>
      </c>
      <c r="T28">
        <f t="shared" si="21"/>
        <v>139.53228497000009</v>
      </c>
      <c r="U28">
        <f t="shared" si="21"/>
        <v>120.97988676500006</v>
      </c>
      <c r="W28">
        <f t="shared" si="21"/>
        <v>119.84753298999999</v>
      </c>
      <c r="Z28">
        <f t="shared" si="21"/>
        <v>193.26658678000013</v>
      </c>
    </row>
    <row r="30" spans="1:44" x14ac:dyDescent="0.15">
      <c r="J30" t="s">
        <v>37</v>
      </c>
    </row>
    <row r="33" spans="1:44" x14ac:dyDescent="0.15">
      <c r="A33" t="s">
        <v>17</v>
      </c>
      <c r="C33" t="s">
        <v>18</v>
      </c>
      <c r="J33" t="s">
        <v>19</v>
      </c>
      <c r="L33" t="s">
        <v>18</v>
      </c>
      <c r="S33" t="s">
        <v>20</v>
      </c>
      <c r="U33" t="s">
        <v>21</v>
      </c>
      <c r="AB33" t="s">
        <v>20</v>
      </c>
      <c r="AD33" t="s">
        <v>18</v>
      </c>
      <c r="AK33" t="s">
        <v>22</v>
      </c>
    </row>
    <row r="35" spans="1:44" x14ac:dyDescent="0.15">
      <c r="A35" t="s">
        <v>5</v>
      </c>
      <c r="B35">
        <v>8</v>
      </c>
      <c r="C35">
        <v>32</v>
      </c>
      <c r="D35">
        <v>128</v>
      </c>
      <c r="E35">
        <v>256</v>
      </c>
      <c r="F35">
        <v>512</v>
      </c>
      <c r="G35">
        <v>1024</v>
      </c>
      <c r="H35">
        <v>2048</v>
      </c>
      <c r="J35" t="s">
        <v>5</v>
      </c>
      <c r="K35">
        <v>8</v>
      </c>
      <c r="L35">
        <v>32</v>
      </c>
      <c r="M35">
        <v>128</v>
      </c>
      <c r="N35">
        <v>256</v>
      </c>
      <c r="O35">
        <v>512</v>
      </c>
      <c r="P35">
        <v>1024</v>
      </c>
      <c r="Q35">
        <v>2048</v>
      </c>
      <c r="S35" t="s">
        <v>5</v>
      </c>
      <c r="T35">
        <v>8</v>
      </c>
      <c r="U35">
        <v>32</v>
      </c>
      <c r="V35">
        <v>128</v>
      </c>
      <c r="W35">
        <v>256</v>
      </c>
      <c r="X35">
        <v>512</v>
      </c>
      <c r="Y35">
        <v>1024</v>
      </c>
      <c r="Z35">
        <v>2048</v>
      </c>
      <c r="AB35" t="s">
        <v>5</v>
      </c>
      <c r="AC35">
        <v>8</v>
      </c>
      <c r="AD35">
        <v>32</v>
      </c>
      <c r="AE35">
        <v>128</v>
      </c>
      <c r="AF35">
        <v>256</v>
      </c>
      <c r="AG35">
        <v>512</v>
      </c>
      <c r="AH35">
        <v>1024</v>
      </c>
      <c r="AI35">
        <v>2048</v>
      </c>
      <c r="AK35" t="s">
        <v>5</v>
      </c>
      <c r="AL35">
        <v>8</v>
      </c>
      <c r="AM35">
        <v>32</v>
      </c>
      <c r="AN35">
        <v>128</v>
      </c>
      <c r="AO35">
        <v>256</v>
      </c>
      <c r="AP35">
        <v>512</v>
      </c>
      <c r="AQ35">
        <v>1024</v>
      </c>
      <c r="AR35">
        <v>2048</v>
      </c>
    </row>
    <row r="37" spans="1:44" x14ac:dyDescent="0.15">
      <c r="A37" t="s">
        <v>6</v>
      </c>
      <c r="B37">
        <f t="shared" ref="B37:H37" si="22">AVERAGE(B40:B43)</f>
        <v>1019.2150266765</v>
      </c>
      <c r="C37">
        <f t="shared" si="22"/>
        <v>1162.7750162465002</v>
      </c>
      <c r="D37">
        <f t="shared" si="22"/>
        <v>7031.8574805200005</v>
      </c>
      <c r="E37">
        <f t="shared" si="22"/>
        <v>1022.47398907</v>
      </c>
      <c r="F37">
        <f t="shared" si="22"/>
        <v>1780.6290789825002</v>
      </c>
      <c r="G37">
        <f t="shared" si="22"/>
        <v>17645.6020465375</v>
      </c>
      <c r="H37">
        <f t="shared" si="22"/>
        <v>10703.97628748</v>
      </c>
      <c r="J37" t="s">
        <v>6</v>
      </c>
      <c r="K37">
        <f t="shared" ref="K37:Q37" si="23">AVERAGE(K40:K43)</f>
        <v>901.43693894124999</v>
      </c>
      <c r="L37">
        <f t="shared" si="23"/>
        <v>903.35992407800006</v>
      </c>
      <c r="M37">
        <f t="shared" si="23"/>
        <v>905.28375571975005</v>
      </c>
      <c r="N37">
        <f t="shared" si="23"/>
        <v>911.0052300095</v>
      </c>
      <c r="O37">
        <f t="shared" si="23"/>
        <v>909.98822098975006</v>
      </c>
      <c r="P37">
        <f t="shared" si="23"/>
        <v>917.41132855425008</v>
      </c>
      <c r="Q37">
        <f t="shared" si="23"/>
        <v>949.99073266999994</v>
      </c>
      <c r="S37" t="s">
        <v>6</v>
      </c>
      <c r="T37">
        <f t="shared" ref="T37:Z37" si="24">AVERAGE(T40:T43)</f>
        <v>117.77808773525004</v>
      </c>
      <c r="U37">
        <f t="shared" si="24"/>
        <v>259.4150921685</v>
      </c>
      <c r="V37">
        <f t="shared" si="24"/>
        <v>6126.5737248002497</v>
      </c>
      <c r="W37">
        <f t="shared" si="24"/>
        <v>111.46875906049999</v>
      </c>
      <c r="X37">
        <f t="shared" si="24"/>
        <v>870.64085799274994</v>
      </c>
      <c r="Y37">
        <f t="shared" si="24"/>
        <v>16728.190717983249</v>
      </c>
      <c r="Z37">
        <f t="shared" si="24"/>
        <v>9753.9855548100004</v>
      </c>
      <c r="AB37" t="s">
        <v>6</v>
      </c>
      <c r="AC37">
        <f t="shared" ref="AC37:AI37" si="25">AVERAGE(AC40:AC43)</f>
        <v>5.8833917379374991</v>
      </c>
      <c r="AD37">
        <f t="shared" si="25"/>
        <v>7.4207723140699997</v>
      </c>
      <c r="AE37">
        <f t="shared" si="25"/>
        <v>6053.6734622614495</v>
      </c>
      <c r="AF37">
        <f t="shared" si="25"/>
        <v>11.206987023365</v>
      </c>
      <c r="AG37">
        <f t="shared" si="25"/>
        <v>792.18774807467503</v>
      </c>
      <c r="AH37">
        <f t="shared" si="25"/>
        <v>12006.137218964299</v>
      </c>
      <c r="AI37">
        <f t="shared" si="25"/>
        <v>41.569712936850003</v>
      </c>
      <c r="AK37" t="s">
        <v>6</v>
      </c>
      <c r="AL37">
        <f t="shared" ref="AL37:AR37" si="26">AVERAGE(AL40:AL43)</f>
        <v>98.887823701019983</v>
      </c>
      <c r="AM37">
        <f t="shared" si="26"/>
        <v>240.380842983695</v>
      </c>
      <c r="AN37">
        <f t="shared" si="26"/>
        <v>39.427557170375003</v>
      </c>
      <c r="AO37">
        <f t="shared" si="26"/>
        <v>93.908548176224997</v>
      </c>
      <c r="AP37">
        <f t="shared" si="26"/>
        <v>48.174330234549998</v>
      </c>
      <c r="AQ37">
        <f t="shared" si="26"/>
        <v>54.543495059000001</v>
      </c>
      <c r="AR37">
        <f t="shared" si="26"/>
        <v>1034.3703559022752</v>
      </c>
    </row>
    <row r="38" spans="1:44" x14ac:dyDescent="0.15">
      <c r="A38" t="s">
        <v>7</v>
      </c>
      <c r="B38">
        <f t="shared" ref="B38:H38" si="27">_xlfn.STDEV.P(B40:B43)</f>
        <v>21.863107613816457</v>
      </c>
      <c r="C38">
        <f t="shared" si="27"/>
        <v>193.75546491220152</v>
      </c>
      <c r="D38">
        <f t="shared" si="27"/>
        <v>6383.3760185485135</v>
      </c>
      <c r="E38">
        <f t="shared" si="27"/>
        <v>11.057839164476862</v>
      </c>
      <c r="F38">
        <f t="shared" si="27"/>
        <v>659.77172602622034</v>
      </c>
      <c r="G38">
        <f t="shared" si="27"/>
        <v>8357.0017550937537</v>
      </c>
      <c r="H38">
        <f t="shared" si="27"/>
        <v>622.09687004841385</v>
      </c>
      <c r="J38" t="s">
        <v>7</v>
      </c>
      <c r="K38">
        <f t="shared" ref="K38:Q38" si="28">_xlfn.STDEV.P(K40:K43)</f>
        <v>0.11143815192325279</v>
      </c>
      <c r="L38">
        <f t="shared" si="28"/>
        <v>0.22979448905687444</v>
      </c>
      <c r="M38">
        <f t="shared" si="28"/>
        <v>1.0908528333074596</v>
      </c>
      <c r="N38">
        <f t="shared" si="28"/>
        <v>0.16820638644878191</v>
      </c>
      <c r="O38">
        <f t="shared" si="28"/>
        <v>0.86373364660478902</v>
      </c>
      <c r="P38">
        <f t="shared" si="28"/>
        <v>2.9439025499627913</v>
      </c>
      <c r="Q38">
        <f t="shared" si="28"/>
        <v>4.3118167796588809</v>
      </c>
      <c r="S38" t="s">
        <v>7</v>
      </c>
      <c r="T38">
        <f t="shared" ref="T38:Z38" si="29">_xlfn.STDEV.P(T40:T43)</f>
        <v>21.825195783913781</v>
      </c>
      <c r="U38">
        <f t="shared" si="29"/>
        <v>193.64345600977541</v>
      </c>
      <c r="V38">
        <f t="shared" si="29"/>
        <v>6383.8055041672733</v>
      </c>
      <c r="W38">
        <f t="shared" si="29"/>
        <v>11.030484940839022</v>
      </c>
      <c r="X38">
        <f t="shared" si="29"/>
        <v>660.04522505036482</v>
      </c>
      <c r="Y38">
        <f t="shared" si="29"/>
        <v>8359.5019360180686</v>
      </c>
      <c r="Z38">
        <f t="shared" si="29"/>
        <v>623.78860125519509</v>
      </c>
      <c r="AB38" t="s">
        <v>7</v>
      </c>
      <c r="AC38">
        <f t="shared" ref="AC38:AI38" si="30">_xlfn.STDEV.P(AC40:AC43)</f>
        <v>0.35313093591188971</v>
      </c>
      <c r="AD38">
        <f t="shared" si="30"/>
        <v>1.9651214163548025</v>
      </c>
      <c r="AE38">
        <f t="shared" si="30"/>
        <v>6391.9680183269165</v>
      </c>
      <c r="AF38">
        <f t="shared" si="30"/>
        <v>1.8928291340794865</v>
      </c>
      <c r="AG38">
        <f t="shared" si="30"/>
        <v>657.71312321275275</v>
      </c>
      <c r="AH38">
        <f t="shared" si="30"/>
        <v>8366.8217040162563</v>
      </c>
      <c r="AI38">
        <f t="shared" si="30"/>
        <v>2.79268360747295</v>
      </c>
      <c r="AK38" t="s">
        <v>7</v>
      </c>
      <c r="AL38">
        <f t="shared" ref="AL38:AR38" si="31">_xlfn.STDEV.P(AL40:AL43)</f>
        <v>21.999329583098906</v>
      </c>
      <c r="AM38">
        <f t="shared" si="31"/>
        <v>195.00233936249393</v>
      </c>
      <c r="AN38">
        <f t="shared" si="31"/>
        <v>4.8073559134471058</v>
      </c>
      <c r="AO38">
        <f t="shared" si="31"/>
        <v>11.833457020558477</v>
      </c>
      <c r="AP38">
        <f t="shared" si="31"/>
        <v>6.4921202615640254</v>
      </c>
      <c r="AQ38">
        <f t="shared" si="31"/>
        <v>5.9777619372035273</v>
      </c>
      <c r="AR38">
        <f t="shared" si="31"/>
        <v>609.45872160852252</v>
      </c>
    </row>
    <row r="40" spans="1:44" x14ac:dyDescent="0.15">
      <c r="A40" t="s">
        <v>8</v>
      </c>
      <c r="B40">
        <v>1020.21847486</v>
      </c>
      <c r="C40">
        <v>995.70735382999999</v>
      </c>
      <c r="D40">
        <v>1068.9020290399999</v>
      </c>
      <c r="E40">
        <v>1007.61050105</v>
      </c>
      <c r="F40">
        <v>1408.5530149900001</v>
      </c>
      <c r="G40">
        <v>5739.4192831500004</v>
      </c>
      <c r="H40">
        <v>9739.9945700200005</v>
      </c>
      <c r="J40" t="s">
        <v>8</v>
      </c>
      <c r="K40">
        <v>901.53311681699995</v>
      </c>
      <c r="L40">
        <v>903.27882909799996</v>
      </c>
      <c r="M40">
        <v>907.14620685600005</v>
      </c>
      <c r="N40">
        <v>911.01542401300003</v>
      </c>
      <c r="O40">
        <v>908.89405202900002</v>
      </c>
      <c r="P40">
        <v>921.55027008100001</v>
      </c>
      <c r="Q40">
        <v>951.32034492499997</v>
      </c>
      <c r="S40" t="s">
        <v>8</v>
      </c>
      <c r="T40">
        <f t="shared" ref="T40:Z43" si="32">B40-K40</f>
        <v>118.68535804300006</v>
      </c>
      <c r="U40">
        <f t="shared" si="32"/>
        <v>92.428524732000028</v>
      </c>
      <c r="V40">
        <f t="shared" si="32"/>
        <v>161.75582218399984</v>
      </c>
      <c r="W40">
        <f t="shared" si="32"/>
        <v>96.59507703700001</v>
      </c>
      <c r="X40">
        <f t="shared" si="32"/>
        <v>499.65896296100004</v>
      </c>
      <c r="Y40">
        <f t="shared" si="32"/>
        <v>4817.8690130690002</v>
      </c>
      <c r="Z40">
        <f t="shared" si="32"/>
        <v>8788.674225095001</v>
      </c>
      <c r="AB40" t="s">
        <v>8</v>
      </c>
      <c r="AC40">
        <v>5.4619100093800004</v>
      </c>
      <c r="AD40">
        <v>9.6487638950299992</v>
      </c>
      <c r="AE40">
        <v>95.730875015300001</v>
      </c>
      <c r="AF40">
        <v>12.0980529785</v>
      </c>
      <c r="AG40">
        <v>424.38480997099998</v>
      </c>
      <c r="AH40">
        <v>97.735509157199999</v>
      </c>
      <c r="AI40">
        <v>46.146548986399999</v>
      </c>
      <c r="AK40" t="s">
        <v>8</v>
      </c>
      <c r="AL40">
        <v>99.583798885370001</v>
      </c>
      <c r="AM40">
        <v>70.623235940919997</v>
      </c>
      <c r="AN40">
        <v>37.981541872000001</v>
      </c>
      <c r="AO40">
        <v>80.511899948099995</v>
      </c>
      <c r="AP40">
        <v>42.176825761800004</v>
      </c>
      <c r="AQ40">
        <v>52.075365781800002</v>
      </c>
      <c r="AR40">
        <v>82.673387527499997</v>
      </c>
    </row>
    <row r="41" spans="1:44" x14ac:dyDescent="0.15">
      <c r="A41" t="s">
        <v>9</v>
      </c>
      <c r="B41">
        <v>991.73621797600003</v>
      </c>
      <c r="C41">
        <v>1186.92613506</v>
      </c>
      <c r="D41">
        <v>1065.91628098</v>
      </c>
      <c r="E41">
        <v>1024.92551613</v>
      </c>
      <c r="F41">
        <v>1838.1210520300001</v>
      </c>
      <c r="G41">
        <v>29352.296446100001</v>
      </c>
      <c r="H41">
        <v>11334.252119999999</v>
      </c>
      <c r="J41" t="s">
        <v>9</v>
      </c>
      <c r="K41">
        <v>901.45405197100001</v>
      </c>
      <c r="L41">
        <v>903.04278206799995</v>
      </c>
      <c r="M41">
        <v>904.369408131</v>
      </c>
      <c r="N41">
        <v>911.237313986</v>
      </c>
      <c r="O41">
        <v>910.89759898199998</v>
      </c>
      <c r="P41">
        <v>914.68232107200004</v>
      </c>
      <c r="Q41">
        <v>951.40347981499997</v>
      </c>
      <c r="S41" t="s">
        <v>9</v>
      </c>
      <c r="T41">
        <f t="shared" si="32"/>
        <v>90.282166005000022</v>
      </c>
      <c r="U41">
        <f t="shared" si="32"/>
        <v>283.88335299200003</v>
      </c>
      <c r="V41">
        <f t="shared" si="32"/>
        <v>161.54687284900001</v>
      </c>
      <c r="W41">
        <f t="shared" si="32"/>
        <v>113.688202144</v>
      </c>
      <c r="X41">
        <f t="shared" si="32"/>
        <v>927.22345304800012</v>
      </c>
      <c r="Y41">
        <f t="shared" si="32"/>
        <v>28437.614125028002</v>
      </c>
      <c r="Z41">
        <f t="shared" si="32"/>
        <v>10382.848640184999</v>
      </c>
      <c r="AB41" t="s">
        <v>9</v>
      </c>
      <c r="AC41">
        <v>6.4266169071199997</v>
      </c>
      <c r="AD41">
        <v>9.1037890911100003</v>
      </c>
      <c r="AE41">
        <v>67.054330110500004</v>
      </c>
      <c r="AF41">
        <v>13.7307200432</v>
      </c>
      <c r="AG41">
        <v>842.08874511700003</v>
      </c>
      <c r="AH41">
        <v>23736.512354900002</v>
      </c>
      <c r="AI41">
        <v>39.061859846099999</v>
      </c>
      <c r="AK41" t="s">
        <v>9</v>
      </c>
      <c r="AL41">
        <v>69.570266008390007</v>
      </c>
      <c r="AM41">
        <v>261.61546802504</v>
      </c>
      <c r="AN41">
        <v>33.2256019115</v>
      </c>
      <c r="AO41">
        <v>88.141054868699996</v>
      </c>
      <c r="AP41">
        <v>58.705394744899998</v>
      </c>
      <c r="AQ41">
        <v>52.729515790900003</v>
      </c>
      <c r="AR41">
        <v>1637.9518008206001</v>
      </c>
    </row>
    <row r="42" spans="1:44" x14ac:dyDescent="0.15">
      <c r="A42" t="s">
        <v>10</v>
      </c>
      <c r="B42">
        <v>1052.5203139800001</v>
      </c>
      <c r="C42">
        <v>1470.3024210900001</v>
      </c>
      <c r="D42">
        <v>16212.7773051</v>
      </c>
      <c r="E42">
        <v>1019.05859804</v>
      </c>
      <c r="F42">
        <v>1057.5895328500001</v>
      </c>
      <c r="G42">
        <v>17228.561082100001</v>
      </c>
      <c r="H42">
        <v>10582.879688000001</v>
      </c>
      <c r="J42" t="s">
        <v>10</v>
      </c>
      <c r="K42">
        <v>901.510126829</v>
      </c>
      <c r="L42">
        <v>903.67033100100002</v>
      </c>
      <c r="M42">
        <v>904.86277794800003</v>
      </c>
      <c r="N42">
        <v>910.76190805399995</v>
      </c>
      <c r="O42">
        <v>910.767236948</v>
      </c>
      <c r="P42">
        <v>918.83872795100001</v>
      </c>
      <c r="Q42">
        <v>954.400688887</v>
      </c>
      <c r="S42" t="s">
        <v>10</v>
      </c>
      <c r="T42">
        <f t="shared" si="32"/>
        <v>151.01018715100008</v>
      </c>
      <c r="U42">
        <f t="shared" si="32"/>
        <v>566.63209008900003</v>
      </c>
      <c r="V42">
        <f t="shared" si="32"/>
        <v>15307.914527152001</v>
      </c>
      <c r="W42">
        <f t="shared" si="32"/>
        <v>108.29668998600005</v>
      </c>
      <c r="X42">
        <f t="shared" si="32"/>
        <v>146.82229590200006</v>
      </c>
      <c r="Y42">
        <f t="shared" si="32"/>
        <v>16309.722354149</v>
      </c>
      <c r="Z42">
        <f t="shared" si="32"/>
        <v>9628.4789991130001</v>
      </c>
      <c r="AB42" t="s">
        <v>10</v>
      </c>
      <c r="AC42">
        <v>5.9190981388099999</v>
      </c>
      <c r="AD42">
        <v>5.4311830997500001</v>
      </c>
      <c r="AE42">
        <v>15247.448909000001</v>
      </c>
      <c r="AF42">
        <v>8.68179917336</v>
      </c>
      <c r="AG42">
        <v>73.059486150699996</v>
      </c>
      <c r="AH42">
        <v>11553.282041799999</v>
      </c>
      <c r="AI42">
        <v>41.488957881899999</v>
      </c>
      <c r="AK42" t="s">
        <v>10</v>
      </c>
      <c r="AL42">
        <v>131.45075106666999</v>
      </c>
      <c r="AM42">
        <v>551.08001804360003</v>
      </c>
      <c r="AN42">
        <v>39.886891841900002</v>
      </c>
      <c r="AO42">
        <v>94.441958904299995</v>
      </c>
      <c r="AP42">
        <v>48.299258709</v>
      </c>
      <c r="AQ42">
        <v>64.570744275999999</v>
      </c>
      <c r="AR42">
        <v>929.92332029329998</v>
      </c>
    </row>
    <row r="43" spans="1:44" x14ac:dyDescent="0.15">
      <c r="A43" t="s">
        <v>11</v>
      </c>
      <c r="B43">
        <v>1012.38509989</v>
      </c>
      <c r="C43">
        <v>998.16415500599999</v>
      </c>
      <c r="D43">
        <v>9779.8343069599996</v>
      </c>
      <c r="E43">
        <v>1038.3013410599999</v>
      </c>
      <c r="F43">
        <v>2818.2527160599998</v>
      </c>
      <c r="G43">
        <v>18262.131374799999</v>
      </c>
      <c r="H43">
        <v>11158.778771900001</v>
      </c>
      <c r="J43" t="s">
        <v>11</v>
      </c>
      <c r="K43">
        <v>901.250460148</v>
      </c>
      <c r="L43">
        <v>903.44775414499998</v>
      </c>
      <c r="M43">
        <v>904.756629944</v>
      </c>
      <c r="N43">
        <v>911.00627398500001</v>
      </c>
      <c r="O43">
        <v>909.39399600000002</v>
      </c>
      <c r="P43">
        <v>914.57399511300002</v>
      </c>
      <c r="Q43">
        <v>942.83841705299994</v>
      </c>
      <c r="S43" t="s">
        <v>11</v>
      </c>
      <c r="T43">
        <f t="shared" si="32"/>
        <v>111.13463974199999</v>
      </c>
      <c r="U43">
        <f t="shared" si="32"/>
        <v>94.716400861000011</v>
      </c>
      <c r="V43">
        <f t="shared" si="32"/>
        <v>8875.0776770159991</v>
      </c>
      <c r="W43">
        <f t="shared" si="32"/>
        <v>127.29506707499991</v>
      </c>
      <c r="X43">
        <f t="shared" si="32"/>
        <v>1908.8587200599998</v>
      </c>
      <c r="Y43">
        <f t="shared" si="32"/>
        <v>17347.557379686998</v>
      </c>
      <c r="Z43">
        <f t="shared" si="32"/>
        <v>10215.940354847</v>
      </c>
      <c r="AB43" t="s">
        <v>11</v>
      </c>
      <c r="AC43">
        <v>5.7259418964400002</v>
      </c>
      <c r="AD43">
        <v>5.49935317039</v>
      </c>
      <c r="AE43">
        <v>8804.4597349199994</v>
      </c>
      <c r="AF43">
        <v>10.3173758984</v>
      </c>
      <c r="AG43">
        <v>1829.2179510599999</v>
      </c>
      <c r="AH43">
        <v>12637.018969999999</v>
      </c>
      <c r="AI43">
        <v>39.581485033</v>
      </c>
      <c r="AK43" t="s">
        <v>11</v>
      </c>
      <c r="AL43">
        <v>94.946478843649999</v>
      </c>
      <c r="AM43">
        <v>78.204649925219996</v>
      </c>
      <c r="AN43">
        <v>46.616193056100002</v>
      </c>
      <c r="AO43">
        <v>112.5392789838</v>
      </c>
      <c r="AP43">
        <v>43.515841722499999</v>
      </c>
      <c r="AQ43">
        <v>48.798354387300002</v>
      </c>
      <c r="AR43">
        <v>1486.9329149677001</v>
      </c>
    </row>
    <row r="47" spans="1:44" x14ac:dyDescent="0.15">
      <c r="A47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P5" sqref="P5:P8"/>
    </sheetView>
  </sheetViews>
  <sheetFormatPr baseColWidth="10" defaultRowHeight="13" x14ac:dyDescent="0.15"/>
  <sheetData>
    <row r="1" spans="1:21" x14ac:dyDescent="0.15">
      <c r="A1" t="s">
        <v>54</v>
      </c>
      <c r="G1" t="s">
        <v>53</v>
      </c>
      <c r="L1" t="s">
        <v>55</v>
      </c>
      <c r="R1" t="s">
        <v>53</v>
      </c>
    </row>
    <row r="2" spans="1:21" x14ac:dyDescent="0.15">
      <c r="A2" s="8"/>
      <c r="B2" s="9">
        <v>8</v>
      </c>
      <c r="C2" s="9">
        <v>32</v>
      </c>
      <c r="D2" s="9">
        <v>256</v>
      </c>
      <c r="E2" s="9">
        <v>2048</v>
      </c>
      <c r="G2" s="4">
        <v>8</v>
      </c>
      <c r="H2" s="4">
        <v>32</v>
      </c>
      <c r="I2" s="4">
        <v>256</v>
      </c>
      <c r="J2" s="4">
        <v>2048</v>
      </c>
      <c r="L2" s="8"/>
      <c r="M2" s="9">
        <v>8</v>
      </c>
      <c r="N2" s="9">
        <v>32</v>
      </c>
      <c r="O2" s="9">
        <v>256</v>
      </c>
      <c r="P2" s="9">
        <v>2048</v>
      </c>
      <c r="R2" s="4">
        <v>8</v>
      </c>
      <c r="S2" s="4">
        <v>32</v>
      </c>
      <c r="T2" s="4">
        <v>256</v>
      </c>
      <c r="U2" s="4">
        <v>2048</v>
      </c>
    </row>
    <row r="3" spans="1:21" x14ac:dyDescent="0.15">
      <c r="A3" t="s">
        <v>6</v>
      </c>
      <c r="B3" s="6">
        <f>AVERAGE(B5:B12)</f>
        <v>61.841558147279173</v>
      </c>
      <c r="C3" s="6">
        <f>AVERAGE(C5:C12)</f>
        <v>76.685731073253208</v>
      </c>
      <c r="D3" s="6">
        <f t="shared" ref="D3:E3" si="0">AVERAGE(D5:D12)</f>
        <v>60.518231391865697</v>
      </c>
      <c r="E3" s="6">
        <f t="shared" si="0"/>
        <v>31.317576403829655</v>
      </c>
      <c r="G3" s="5"/>
      <c r="H3" s="5"/>
      <c r="I3" s="5"/>
      <c r="J3" s="5"/>
      <c r="L3" t="s">
        <v>6</v>
      </c>
      <c r="M3" s="6">
        <f>AVERAGE(M5:M12)</f>
        <v>46.409181084802611</v>
      </c>
      <c r="N3" s="6">
        <f>AVERAGE(N5:N12)</f>
        <v>46.818461236666039</v>
      </c>
      <c r="O3" s="6">
        <f t="shared" ref="O3:P3" si="1">AVERAGE(O5:O12)</f>
        <v>45.654304727452079</v>
      </c>
      <c r="P3" s="6">
        <f t="shared" si="1"/>
        <v>33.026460757769961</v>
      </c>
      <c r="R3" s="5"/>
      <c r="S3" s="5"/>
      <c r="T3" s="5"/>
      <c r="U3" s="5"/>
    </row>
    <row r="4" spans="1:21" x14ac:dyDescent="0.15">
      <c r="A4" t="s">
        <v>44</v>
      </c>
      <c r="B4" s="7">
        <f>_xlfn.STDEV.S(B5:B12)</f>
        <v>14.377193500625335</v>
      </c>
      <c r="C4" s="7">
        <f>_xlfn.STDEV.S(C5:C12)</f>
        <v>10.999453965314661</v>
      </c>
      <c r="D4" s="7">
        <f t="shared" ref="D4:E4" si="2">_xlfn.STDEV.S(D5:D12)</f>
        <v>12.305393956240616</v>
      </c>
      <c r="E4" s="7">
        <f t="shared" si="2"/>
        <v>8.1919046267088227</v>
      </c>
      <c r="G4" s="5"/>
      <c r="H4" s="5"/>
      <c r="I4" s="5"/>
      <c r="J4" s="5"/>
      <c r="L4" t="s">
        <v>44</v>
      </c>
      <c r="M4" s="7">
        <f>_xlfn.STDEV.S(M5:M12)</f>
        <v>0.58496667889487797</v>
      </c>
      <c r="N4" s="7">
        <f>_xlfn.STDEV.S(N5:N12)</f>
        <v>0.14777925926362356</v>
      </c>
      <c r="O4" s="7">
        <f t="shared" ref="O4" si="3">_xlfn.STDEV.S(O5:O12)</f>
        <v>0.54905565173586512</v>
      </c>
      <c r="P4" s="7">
        <f t="shared" ref="P4" si="4">_xlfn.STDEV.S(P5:P12)</f>
        <v>6.7057964381049793</v>
      </c>
      <c r="R4" s="5"/>
      <c r="S4" s="5"/>
      <c r="T4" s="5"/>
      <c r="U4" s="5"/>
    </row>
    <row r="5" spans="1:21" x14ac:dyDescent="0.15">
      <c r="A5" t="s">
        <v>45</v>
      </c>
      <c r="B5" s="6">
        <f>(G5/Timings_AIMES!B21)*100</f>
        <v>66.693946069526532</v>
      </c>
      <c r="C5" s="6">
        <f>(H5/Timings_AIMES!C21)*100</f>
        <v>66.507683490931043</v>
      </c>
      <c r="D5" s="6">
        <f>(I5/Timings_AIMES!E21)*100</f>
        <v>58.367357950824491</v>
      </c>
      <c r="E5" s="6">
        <f>(J5/Timings_AIMES!H21)*100</f>
        <v>34.771844060017067</v>
      </c>
      <c r="G5" s="5">
        <v>900</v>
      </c>
      <c r="H5" s="5">
        <v>900</v>
      </c>
      <c r="I5" s="5">
        <v>900</v>
      </c>
      <c r="J5" s="5">
        <v>900</v>
      </c>
      <c r="L5" t="s">
        <v>45</v>
      </c>
      <c r="M5" s="6">
        <f>(R5/Timings_AIMES!B8)*100</f>
        <v>46.62041026262758</v>
      </c>
      <c r="N5" s="6">
        <f>(S5/Timings_AIMES!C8)*100</f>
        <v>46.910459395875911</v>
      </c>
      <c r="O5" s="6">
        <f>(T5/Timings_AIMES!E8)*100</f>
        <v>44.884591277688934</v>
      </c>
      <c r="P5" s="6">
        <f>(U5/Timings_AIMES!H8)*100</f>
        <v>36.243343067307421</v>
      </c>
      <c r="R5" s="5">
        <v>900</v>
      </c>
      <c r="S5" s="5">
        <v>900</v>
      </c>
      <c r="T5" s="5">
        <v>900</v>
      </c>
      <c r="U5" s="5">
        <v>900</v>
      </c>
    </row>
    <row r="6" spans="1:21" x14ac:dyDescent="0.15">
      <c r="A6" t="s">
        <v>46</v>
      </c>
      <c r="B6" s="6">
        <f>(G6/Timings_AIMES!B22)*100</f>
        <v>67.185700995393731</v>
      </c>
      <c r="C6" s="6">
        <f>(H6/Timings_AIMES!C22)*100</f>
        <v>67.111610386239732</v>
      </c>
      <c r="D6" s="6">
        <f>(I6/Timings_AIMES!E22)*100</f>
        <v>63.321554075126407</v>
      </c>
      <c r="E6" s="6">
        <f>(J6/Timings_AIMES!H22)*100</f>
        <v>39.245140548680581</v>
      </c>
      <c r="G6" s="5">
        <v>900</v>
      </c>
      <c r="H6" s="5">
        <v>900</v>
      </c>
      <c r="I6" s="5">
        <v>900</v>
      </c>
      <c r="J6" s="5">
        <v>900</v>
      </c>
      <c r="L6" t="s">
        <v>46</v>
      </c>
      <c r="M6" s="6">
        <f>(R6/Timings_AIMES!B9)*100</f>
        <v>45.585609815962592</v>
      </c>
      <c r="N6" s="6">
        <f>(S6/Timings_AIMES!C9)*100</f>
        <v>46.9734647730441</v>
      </c>
      <c r="O6" s="6">
        <f>(T6/Timings_AIMES!E9)*100</f>
        <v>45.730806522660714</v>
      </c>
      <c r="P6" s="6">
        <f>(U6/Timings_AIMES!H9)*100</f>
        <v>36.343620618692334</v>
      </c>
      <c r="R6" s="5">
        <v>900</v>
      </c>
      <c r="S6" s="5">
        <v>900</v>
      </c>
      <c r="T6" s="5">
        <v>900</v>
      </c>
      <c r="U6" s="5">
        <v>900</v>
      </c>
    </row>
    <row r="7" spans="1:21" x14ac:dyDescent="0.15">
      <c r="A7" t="s">
        <v>47</v>
      </c>
      <c r="B7" s="6">
        <f>(G7/Timings_AIMES!B23)*100</f>
        <v>67.154383342188936</v>
      </c>
      <c r="C7" s="6">
        <f>(H7/Timings_AIMES!C23)*100</f>
        <v>65.462821101089062</v>
      </c>
      <c r="D7" s="6">
        <f>(I7/Timings_AIMES!E23)*100</f>
        <v>57.871720709776028</v>
      </c>
      <c r="E7" s="6">
        <f>(J7/Timings_AIMES!H23)*100</f>
        <v>39.835406349457365</v>
      </c>
      <c r="G7" s="5">
        <v>900</v>
      </c>
      <c r="H7" s="5">
        <v>900</v>
      </c>
      <c r="I7" s="5">
        <v>900</v>
      </c>
      <c r="J7" s="5">
        <v>900</v>
      </c>
      <c r="L7" t="s">
        <v>47</v>
      </c>
      <c r="M7" s="6">
        <f>(R7/Timings_AIMES!B10)*100</f>
        <v>46.474323887551947</v>
      </c>
      <c r="N7" s="6">
        <f>(S7/Timings_AIMES!C10)*100</f>
        <v>46.730467092507851</v>
      </c>
      <c r="O7" s="6">
        <f>(T7/Timings_AIMES!E10)*100</f>
        <v>46.182299374241126</v>
      </c>
      <c r="P7" s="6">
        <f>(U7/Timings_AIMES!H10)*100</f>
        <v>22.969580221531459</v>
      </c>
      <c r="R7" s="5">
        <v>900</v>
      </c>
      <c r="S7" s="5">
        <v>900</v>
      </c>
      <c r="T7" s="5">
        <v>900</v>
      </c>
      <c r="U7" s="5">
        <v>900</v>
      </c>
    </row>
    <row r="8" spans="1:21" x14ac:dyDescent="0.15">
      <c r="A8" t="s">
        <v>48</v>
      </c>
      <c r="B8" s="6">
        <f>(G8/Timings_AIMES!B24)*100</f>
        <v>66.900719828089251</v>
      </c>
      <c r="C8" s="6">
        <f>(H8/Timings_AIMES!C24)*100</f>
        <v>66.542110436826476</v>
      </c>
      <c r="D8" s="6">
        <f>(I8/Timings_AIMES!E24)*100</f>
        <v>62.926935399951276</v>
      </c>
      <c r="E8" s="6">
        <f>(J8/Timings_AIMES!H24)*100</f>
        <v>41.220819443716138</v>
      </c>
      <c r="G8" s="5">
        <v>900</v>
      </c>
      <c r="H8" s="5">
        <v>900</v>
      </c>
      <c r="I8" s="5">
        <v>900</v>
      </c>
      <c r="J8" s="5">
        <v>900</v>
      </c>
      <c r="L8" t="s">
        <v>48</v>
      </c>
      <c r="M8" s="6">
        <f>(R8/Timings_AIMES!B11)*100</f>
        <v>46.95638037306832</v>
      </c>
      <c r="N8" s="6">
        <f>(S8/Timings_AIMES!C11)*100</f>
        <v>46.659453685236322</v>
      </c>
      <c r="O8" s="6">
        <f>(T8/Timings_AIMES!E11)*100</f>
        <v>45.819521735217535</v>
      </c>
      <c r="P8" s="6">
        <f>(U8/Timings_AIMES!H11)*100</f>
        <v>36.549299123548629</v>
      </c>
      <c r="R8" s="5">
        <v>900</v>
      </c>
      <c r="S8" s="5">
        <v>900</v>
      </c>
      <c r="T8" s="5">
        <v>900</v>
      </c>
      <c r="U8" s="5">
        <v>900</v>
      </c>
    </row>
    <row r="9" spans="1:21" x14ac:dyDescent="0.15">
      <c r="A9" t="s">
        <v>49</v>
      </c>
      <c r="B9" s="6">
        <f>(G9/Timings_AIMES!B25)*100</f>
        <v>46.845699378199988</v>
      </c>
      <c r="C9" s="6">
        <f>(H9/Timings_AIMES!C25)*100</f>
        <v>87.066298383023408</v>
      </c>
      <c r="D9" s="6">
        <f>(I9/Timings_AIMES!E25)*100</f>
        <v>84.610765831843665</v>
      </c>
      <c r="E9" s="6">
        <f>(J9/Timings_AIMES!H25)*100</f>
        <v>25.177472119161266</v>
      </c>
      <c r="G9" s="5">
        <v>900</v>
      </c>
      <c r="H9" s="5">
        <v>900</v>
      </c>
      <c r="I9" s="5">
        <v>900</v>
      </c>
      <c r="J9" s="5">
        <v>900</v>
      </c>
      <c r="L9" t="s">
        <v>49</v>
      </c>
      <c r="M9" s="6"/>
      <c r="N9" s="6"/>
      <c r="O9" s="6"/>
      <c r="P9" s="6"/>
      <c r="R9" s="5">
        <v>900</v>
      </c>
      <c r="S9" s="5">
        <v>900</v>
      </c>
      <c r="T9" s="5">
        <v>900</v>
      </c>
      <c r="U9" s="5">
        <v>900</v>
      </c>
    </row>
    <row r="10" spans="1:21" x14ac:dyDescent="0.15">
      <c r="A10" t="s">
        <v>50</v>
      </c>
      <c r="B10" s="6">
        <f>(G10/Timings_AIMES!B26)*100</f>
        <v>46.463587320050131</v>
      </c>
      <c r="C10" s="6">
        <f>(H10/Timings_AIMES!C26)*100</f>
        <v>86.668518413904906</v>
      </c>
      <c r="D10" s="6">
        <f>(I10/Timings_AIMES!E26)*100</f>
        <v>45.670166120303783</v>
      </c>
      <c r="E10" s="6">
        <f>(J10/Timings_AIMES!H26)*100</f>
        <v>23.418596825647199</v>
      </c>
      <c r="G10" s="5">
        <v>900</v>
      </c>
      <c r="H10" s="5">
        <v>900</v>
      </c>
      <c r="I10" s="5">
        <v>900</v>
      </c>
      <c r="J10" s="5">
        <v>900</v>
      </c>
      <c r="L10" t="s">
        <v>50</v>
      </c>
      <c r="M10" s="6"/>
      <c r="N10" s="6"/>
      <c r="O10" s="6"/>
      <c r="P10" s="6"/>
      <c r="R10" s="5">
        <v>900</v>
      </c>
      <c r="S10" s="5">
        <v>900</v>
      </c>
      <c r="T10" s="5">
        <v>900</v>
      </c>
      <c r="U10" s="5">
        <v>900</v>
      </c>
    </row>
    <row r="11" spans="1:21" x14ac:dyDescent="0.15">
      <c r="A11" t="s">
        <v>51</v>
      </c>
      <c r="B11" s="6">
        <f>(G11/Timings_AIMES!B27)*100</f>
        <v>87.135011712013551</v>
      </c>
      <c r="C11" s="6">
        <f>(H11/Timings_AIMES!C27)*100</f>
        <v>87.128008165694553</v>
      </c>
      <c r="D11" s="6">
        <f>(I11/Timings_AIMES!E27)*100</f>
        <v>65.360899070715405</v>
      </c>
      <c r="E11" s="6">
        <f>(J11/Timings_AIMES!H27)*100</f>
        <v>23.4088533493886</v>
      </c>
      <c r="G11" s="5">
        <v>900</v>
      </c>
      <c r="H11" s="5">
        <v>900</v>
      </c>
      <c r="I11" s="5">
        <v>900</v>
      </c>
      <c r="J11" s="5">
        <v>900</v>
      </c>
      <c r="L11" t="s">
        <v>51</v>
      </c>
      <c r="M11" s="6"/>
      <c r="N11" s="6"/>
      <c r="O11" s="6"/>
      <c r="P11" s="6"/>
      <c r="R11" s="5">
        <v>900</v>
      </c>
      <c r="S11" s="5">
        <v>900</v>
      </c>
      <c r="T11" s="5">
        <v>900</v>
      </c>
      <c r="U11" s="5">
        <v>900</v>
      </c>
    </row>
    <row r="12" spans="1:21" x14ac:dyDescent="0.15">
      <c r="A12" t="s">
        <v>52</v>
      </c>
      <c r="B12" s="6">
        <f>(G12/Timings_AIMES!B28)*100</f>
        <v>46.353416532771227</v>
      </c>
      <c r="C12" s="6">
        <f>(H12/Timings_AIMES!C28)*100</f>
        <v>86.998798208316401</v>
      </c>
      <c r="D12" s="6">
        <f>(I12/Timings_AIMES!E28)*100</f>
        <v>46.016451976384531</v>
      </c>
      <c r="E12" s="6">
        <f>(J12/Timings_AIMES!H28)*100</f>
        <v>23.462478534568973</v>
      </c>
      <c r="G12" s="5">
        <v>900</v>
      </c>
      <c r="H12" s="5">
        <v>900</v>
      </c>
      <c r="I12" s="5">
        <v>900</v>
      </c>
      <c r="J12" s="5">
        <v>900</v>
      </c>
      <c r="L12" t="s">
        <v>52</v>
      </c>
      <c r="M12" s="6"/>
      <c r="N12" s="6"/>
      <c r="O12" s="6"/>
      <c r="P12" s="6"/>
      <c r="R12" s="5">
        <v>900</v>
      </c>
      <c r="S12" s="5">
        <v>900</v>
      </c>
      <c r="T12" s="5">
        <v>900</v>
      </c>
      <c r="U12" s="5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70:S71"/>
  <sheetViews>
    <sheetView topLeftCell="C2" zoomScale="41" zoomScaleNormal="41" zoomScalePageLayoutView="41" workbookViewId="0">
      <selection activeCell="AS77" sqref="AS77"/>
    </sheetView>
  </sheetViews>
  <sheetFormatPr baseColWidth="10" defaultColWidth="8.83203125" defaultRowHeight="13" x14ac:dyDescent="0.15"/>
  <sheetData>
    <row r="70" spans="16:19" x14ac:dyDescent="0.15">
      <c r="P70" s="1"/>
      <c r="R70" s="1"/>
      <c r="S70" s="1"/>
    </row>
    <row r="71" spans="16:19" x14ac:dyDescent="0.15">
      <c r="P71" s="1"/>
      <c r="R71" s="1"/>
      <c r="S71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3" workbookViewId="0">
      <selection activeCell="H25" sqref="H25"/>
    </sheetView>
  </sheetViews>
  <sheetFormatPr baseColWidth="10" defaultColWidth="8.83203125" defaultRowHeight="13" x14ac:dyDescent="0.15"/>
  <cols>
    <col min="2" max="2" width="12" bestFit="1" customWidth="1"/>
    <col min="4" max="4" width="12" bestFit="1" customWidth="1"/>
    <col min="6" max="6" width="12" bestFit="1" customWidth="1"/>
  </cols>
  <sheetData>
    <row r="2" spans="1:8" x14ac:dyDescent="0.15">
      <c r="A2" t="s">
        <v>24</v>
      </c>
    </row>
    <row r="4" spans="1:8" x14ac:dyDescent="0.15">
      <c r="B4" t="s">
        <v>18</v>
      </c>
      <c r="D4" t="s">
        <v>25</v>
      </c>
      <c r="F4" t="s">
        <v>1</v>
      </c>
      <c r="H4" t="s">
        <v>26</v>
      </c>
    </row>
    <row r="5" spans="1:8" x14ac:dyDescent="0.15">
      <c r="A5" t="s">
        <v>5</v>
      </c>
      <c r="B5" t="s">
        <v>27</v>
      </c>
      <c r="C5" t="s">
        <v>28</v>
      </c>
      <c r="D5" t="s">
        <v>27</v>
      </c>
      <c r="E5" t="s">
        <v>28</v>
      </c>
      <c r="F5" t="s">
        <v>27</v>
      </c>
      <c r="G5" t="s">
        <v>28</v>
      </c>
      <c r="H5" t="s">
        <v>29</v>
      </c>
    </row>
    <row r="6" spans="1:8" x14ac:dyDescent="0.15">
      <c r="A6">
        <v>8</v>
      </c>
      <c r="B6">
        <v>1019.2150266765</v>
      </c>
      <c r="C6">
        <v>21.863107613816499</v>
      </c>
      <c r="D6">
        <v>1525.8971184787499</v>
      </c>
      <c r="E6">
        <v>330.55075412857184</v>
      </c>
      <c r="F6">
        <v>1939.5044540174999</v>
      </c>
      <c r="G6">
        <v>21.3459437562951</v>
      </c>
      <c r="H6">
        <v>900</v>
      </c>
    </row>
    <row r="7" spans="1:8" x14ac:dyDescent="0.15">
      <c r="A7">
        <v>32</v>
      </c>
      <c r="B7">
        <v>1162.7750162464999</v>
      </c>
      <c r="C7">
        <v>193.755464912202</v>
      </c>
      <c r="D7">
        <v>1195.15302783125</v>
      </c>
      <c r="E7">
        <v>160.49379901294051</v>
      </c>
      <c r="F7">
        <v>1922.3329895750001</v>
      </c>
      <c r="G7">
        <v>5.2551485365980799</v>
      </c>
      <c r="H7">
        <v>900</v>
      </c>
    </row>
    <row r="8" spans="1:8" x14ac:dyDescent="0.15">
      <c r="A8">
        <v>256</v>
      </c>
      <c r="B8">
        <v>1022.47398907</v>
      </c>
      <c r="C8">
        <v>11.057839164476899</v>
      </c>
      <c r="D8">
        <v>1539.4759002325</v>
      </c>
      <c r="E8">
        <v>282.44061723090124</v>
      </c>
      <c r="F8">
        <v>1971.5520235874999</v>
      </c>
      <c r="G8">
        <v>20.6882619440157</v>
      </c>
      <c r="H8">
        <v>900</v>
      </c>
    </row>
    <row r="9" spans="1:8" x14ac:dyDescent="0.15">
      <c r="A9">
        <v>2048</v>
      </c>
      <c r="B9">
        <v>10703.97628748</v>
      </c>
      <c r="C9">
        <v>622.09687004841396</v>
      </c>
      <c r="D9">
        <v>3052.8215979325005</v>
      </c>
      <c r="E9">
        <v>734.45939887387738</v>
      </c>
      <c r="F9">
        <v>2835.0577372325001</v>
      </c>
      <c r="G9">
        <v>625.41218160158496</v>
      </c>
      <c r="H9">
        <v>900</v>
      </c>
    </row>
    <row r="12" spans="1:8" x14ac:dyDescent="0.15">
      <c r="A12" t="s">
        <v>30</v>
      </c>
    </row>
    <row r="14" spans="1:8" x14ac:dyDescent="0.15">
      <c r="B14" t="s">
        <v>18</v>
      </c>
      <c r="D14" t="s">
        <v>25</v>
      </c>
      <c r="F14" t="s">
        <v>1</v>
      </c>
    </row>
    <row r="15" spans="1:8" x14ac:dyDescent="0.15">
      <c r="A15" t="s">
        <v>5</v>
      </c>
      <c r="B15" t="s">
        <v>31</v>
      </c>
      <c r="C15" t="s">
        <v>32</v>
      </c>
      <c r="D15" t="s">
        <v>31</v>
      </c>
      <c r="E15" t="s">
        <v>32</v>
      </c>
      <c r="F15" t="s">
        <v>31</v>
      </c>
      <c r="G15" t="s">
        <v>32</v>
      </c>
    </row>
    <row r="16" spans="1:8" x14ac:dyDescent="0.15">
      <c r="A16">
        <v>8</v>
      </c>
      <c r="B16">
        <v>117.77808773525</v>
      </c>
      <c r="C16">
        <v>21.825195783913799</v>
      </c>
      <c r="D16">
        <v>128.47338133962498</v>
      </c>
      <c r="E16">
        <v>7.0244094563688133</v>
      </c>
      <c r="F16">
        <v>134.39133900499999</v>
      </c>
      <c r="G16">
        <v>22.092325359198099</v>
      </c>
    </row>
    <row r="17" spans="1:7" x14ac:dyDescent="0.15">
      <c r="A17">
        <v>32</v>
      </c>
      <c r="B17">
        <v>259.4150921685</v>
      </c>
      <c r="C17">
        <v>193.64345600977501</v>
      </c>
      <c r="D17">
        <v>131.04659050475004</v>
      </c>
      <c r="E17">
        <v>19.305037162582359</v>
      </c>
      <c r="F17">
        <v>117.68353009499999</v>
      </c>
      <c r="G17">
        <v>4.8232656449817197</v>
      </c>
    </row>
    <row r="18" spans="1:7" x14ac:dyDescent="0.15">
      <c r="A18">
        <v>256</v>
      </c>
      <c r="B18">
        <v>111.46875906050001</v>
      </c>
      <c r="C18">
        <v>11.030484940839001</v>
      </c>
      <c r="D18">
        <v>176.592414587375</v>
      </c>
      <c r="E18">
        <v>55.598549503909751</v>
      </c>
      <c r="F18">
        <v>140.19159406</v>
      </c>
      <c r="G18">
        <v>6.2386943213578503</v>
      </c>
    </row>
    <row r="19" spans="1:7" x14ac:dyDescent="0.15">
      <c r="A19">
        <v>2048</v>
      </c>
      <c r="B19">
        <v>9753.9855548100004</v>
      </c>
      <c r="C19">
        <v>623.78860125519498</v>
      </c>
      <c r="D19">
        <v>363.74241572375007</v>
      </c>
      <c r="E19">
        <v>199.55844957340665</v>
      </c>
      <c r="F19">
        <v>209.6199097075</v>
      </c>
      <c r="G19">
        <v>5.41536815417673</v>
      </c>
    </row>
    <row r="22" spans="1:7" x14ac:dyDescent="0.15">
      <c r="A22" t="s">
        <v>30</v>
      </c>
    </row>
    <row r="24" spans="1:7" x14ac:dyDescent="0.15">
      <c r="A24" t="s">
        <v>5</v>
      </c>
      <c r="B24" t="s">
        <v>41</v>
      </c>
      <c r="C24" t="s">
        <v>38</v>
      </c>
      <c r="D24" t="s">
        <v>39</v>
      </c>
    </row>
    <row r="25" spans="1:7" x14ac:dyDescent="0.15">
      <c r="A25">
        <v>8</v>
      </c>
      <c r="B25">
        <f>AVERAGE(B16,D16,F16)</f>
        <v>126.88093602662498</v>
      </c>
      <c r="C25" s="3" t="s">
        <v>43</v>
      </c>
      <c r="D25">
        <v>5424.432282947083</v>
      </c>
      <c r="G25">
        <f>(D25/B25)*100</f>
        <v>4275.2145852776557</v>
      </c>
    </row>
    <row r="26" spans="1:7" x14ac:dyDescent="0.15">
      <c r="A26">
        <v>32</v>
      </c>
      <c r="B26">
        <f t="shared" ref="B26:B28" si="0">AVERAGE(B17,D17,F17)</f>
        <v>169.38173758941667</v>
      </c>
      <c r="C26">
        <v>16048.522537510391</v>
      </c>
      <c r="D26">
        <v>70575.255633700814</v>
      </c>
      <c r="G26">
        <f t="shared" ref="G26:G28" si="1">(D26/B26)*100</f>
        <v>41666.390154041321</v>
      </c>
    </row>
    <row r="27" spans="1:7" x14ac:dyDescent="0.15">
      <c r="A27">
        <v>256</v>
      </c>
      <c r="B27">
        <f t="shared" si="0"/>
        <v>142.75092256929167</v>
      </c>
      <c r="C27">
        <v>22703.596674211436</v>
      </c>
      <c r="D27">
        <v>41946.515345922933</v>
      </c>
      <c r="G27">
        <f t="shared" si="1"/>
        <v>29384.409285034206</v>
      </c>
    </row>
    <row r="28" spans="1:7" x14ac:dyDescent="0.15">
      <c r="A28">
        <v>2048</v>
      </c>
      <c r="B28">
        <f t="shared" si="0"/>
        <v>3442.4492934137502</v>
      </c>
      <c r="C28">
        <v>37794.757197262959</v>
      </c>
      <c r="D28">
        <v>37223.38461279581</v>
      </c>
      <c r="G28">
        <f t="shared" si="1"/>
        <v>1081.3052405452499</v>
      </c>
    </row>
    <row r="31" spans="1:7" x14ac:dyDescent="0.15">
      <c r="A31" t="s">
        <v>40</v>
      </c>
    </row>
    <row r="32" spans="1:7" x14ac:dyDescent="0.15">
      <c r="A32" s="2" t="s">
        <v>42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2:A100"/>
  <sheetViews>
    <sheetView tabSelected="1" topLeftCell="A76" zoomScale="75" zoomScaleNormal="75" zoomScalePageLayoutView="75" workbookViewId="0">
      <selection activeCell="E124" sqref="E124"/>
    </sheetView>
  </sheetViews>
  <sheetFormatPr baseColWidth="10" defaultColWidth="11.5" defaultRowHeight="13" x14ac:dyDescent="0.15"/>
  <sheetData>
    <row r="82" spans="1:1" x14ac:dyDescent="0.15">
      <c r="A82" s="1" t="s">
        <v>56</v>
      </c>
    </row>
    <row r="100" spans="1:1" x14ac:dyDescent="0.15">
      <c r="A100" s="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Timings_AIMES</vt:lpstr>
      <vt:lpstr>Pes</vt:lpstr>
      <vt:lpstr>Plots</vt:lpstr>
      <vt:lpstr>Plot Data</vt:lpstr>
      <vt:lpstr>AS paper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Microsoft Office User</cp:lastModifiedBy>
  <cp:revision>0</cp:revision>
  <cp:lastPrinted>2016-05-18T05:12:03Z</cp:lastPrinted>
  <dcterms:created xsi:type="dcterms:W3CDTF">2015-12-07T13:44:21Z</dcterms:created>
  <dcterms:modified xsi:type="dcterms:W3CDTF">2016-05-24T04:13:53Z</dcterms:modified>
  <dc:language>en-US</dc:language>
</cp:coreProperties>
</file>