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1"/>
  <workbookPr/>
  <mc:AlternateContent xmlns:mc="http://schemas.openxmlformats.org/markup-compatibility/2006">
    <mc:Choice Requires="x15">
      <x15ac:absPath xmlns:x15ac="http://schemas.microsoft.com/office/spreadsheetml/2010/11/ac" url="/Users/mturilli/Projects/RADICAL/github/experiments/AIMES-Swift/Swift_Experiments/strategy_1/analysis/"/>
    </mc:Choice>
  </mc:AlternateContent>
  <bookViews>
    <workbookView xWindow="0" yWindow="460" windowWidth="28800" windowHeight="17460" tabRatio="500" activeTab="5"/>
  </bookViews>
  <sheets>
    <sheet name="TTC_stampede" sheetId="1" r:id="rId1"/>
    <sheet name="Tw_stampede" sheetId="6" r:id="rId2"/>
    <sheet name="Te_stampede" sheetId="7" r:id="rId3"/>
    <sheet name="TTC_stampede_gordon" sheetId="2" r:id="rId4"/>
    <sheet name="Tw_stampede_gordon" sheetId="4" r:id="rId5"/>
    <sheet name="Te_stampede_gordon" sheetId="5" r:id="rId6"/>
    <sheet name="plots" sheetId="3" r:id="rId7"/>
    <sheet name="plots single" sheetId="8" r:id="rId8"/>
  </sheets>
  <definedNames>
    <definedName name="Te_Executing_task_stampede" localSheetId="2">Te_stampede!$B$4:$E$7</definedName>
    <definedName name="Te_Executing_task_stampede_gordon" localSheetId="5">Te_stampede_gordon!$B$4:$E$11</definedName>
    <definedName name="TTC_Time_to_completion_stampede" localSheetId="0">TTC_stampede!$B$4:$E$7</definedName>
    <definedName name="TTC_Time_to_completion_stampede_gordon" localSheetId="3">TTC_stampede_gordon!$B$4:$E$11</definedName>
    <definedName name="Tw_Submitting_task_stampede" localSheetId="1">Tw_stampede!$B$4:$E$7</definedName>
    <definedName name="Tw_Submitting_task_stampede_gordon" localSheetId="4">Tw_stampede_gordon!$B$4:$E$11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2" l="1"/>
  <c r="L5" i="2"/>
  <c r="G5" i="2"/>
  <c r="C2" i="2"/>
  <c r="M5" i="2"/>
  <c r="H5" i="2"/>
  <c r="D2" i="2"/>
  <c r="N5" i="2"/>
  <c r="I5" i="2"/>
  <c r="E2" i="2"/>
  <c r="O5" i="2"/>
  <c r="J5" i="2"/>
  <c r="B3" i="2"/>
  <c r="L6" i="2"/>
  <c r="G6" i="2"/>
  <c r="C3" i="2"/>
  <c r="M6" i="2"/>
  <c r="H6" i="2"/>
  <c r="D3" i="2"/>
  <c r="N6" i="2"/>
  <c r="I6" i="2"/>
  <c r="E3" i="2"/>
  <c r="O6" i="2"/>
  <c r="J6" i="2"/>
  <c r="G7" i="2"/>
  <c r="H7" i="2"/>
  <c r="I7" i="2"/>
  <c r="J7" i="2"/>
  <c r="G8" i="2"/>
  <c r="H8" i="2"/>
  <c r="I8" i="2"/>
  <c r="J8" i="2"/>
  <c r="G9" i="2"/>
  <c r="H9" i="2"/>
  <c r="I9" i="2"/>
  <c r="J9" i="2"/>
  <c r="G10" i="2"/>
  <c r="H10" i="2"/>
  <c r="I10" i="2"/>
  <c r="J10" i="2"/>
  <c r="G11" i="2"/>
  <c r="H11" i="2"/>
  <c r="I11" i="2"/>
  <c r="J11" i="2"/>
  <c r="H4" i="2"/>
  <c r="I4" i="2"/>
  <c r="J4" i="2"/>
  <c r="O7" i="2"/>
  <c r="O8" i="2"/>
  <c r="O9" i="2"/>
  <c r="O10" i="2"/>
  <c r="O11" i="2"/>
  <c r="N7" i="2"/>
  <c r="N8" i="2"/>
  <c r="N9" i="2"/>
  <c r="N10" i="2"/>
  <c r="N11" i="2"/>
  <c r="N4" i="2"/>
  <c r="O4" i="2"/>
  <c r="M7" i="2"/>
  <c r="M8" i="2"/>
  <c r="M9" i="2"/>
  <c r="M10" i="2"/>
  <c r="M11" i="2"/>
  <c r="M4" i="2"/>
  <c r="L7" i="2"/>
  <c r="L8" i="2"/>
  <c r="L9" i="2"/>
  <c r="L10" i="2"/>
  <c r="L11" i="2"/>
  <c r="L4" i="2"/>
  <c r="G4" i="2"/>
  <c r="E3" i="7"/>
  <c r="D3" i="7"/>
  <c r="C3" i="7"/>
  <c r="B3" i="7"/>
  <c r="E2" i="7"/>
  <c r="D2" i="7"/>
  <c r="C2" i="7"/>
  <c r="B2" i="7"/>
  <c r="E3" i="6"/>
  <c r="D3" i="6"/>
  <c r="C3" i="6"/>
  <c r="B3" i="6"/>
  <c r="E2" i="6"/>
  <c r="D2" i="6"/>
  <c r="C2" i="6"/>
  <c r="B2" i="6"/>
  <c r="B2" i="1"/>
  <c r="C2" i="1"/>
  <c r="D2" i="1"/>
  <c r="E2" i="1"/>
  <c r="B3" i="1"/>
  <c r="C3" i="1"/>
  <c r="D3" i="1"/>
  <c r="E3" i="1"/>
  <c r="E3" i="5"/>
  <c r="D3" i="5"/>
  <c r="C3" i="5"/>
  <c r="B3" i="5"/>
  <c r="E2" i="5"/>
  <c r="D2" i="5"/>
  <c r="C2" i="5"/>
  <c r="B2" i="5"/>
  <c r="E3" i="4"/>
  <c r="D3" i="4"/>
  <c r="C3" i="4"/>
  <c r="B3" i="4"/>
  <c r="E2" i="4"/>
  <c r="D2" i="4"/>
  <c r="C2" i="4"/>
  <c r="B2" i="4"/>
</calcChain>
</file>

<file path=xl/connections.xml><?xml version="1.0" encoding="utf-8"?>
<connections xmlns="http://schemas.openxmlformats.org/spreadsheetml/2006/main">
  <connection id="1" name="Te-Executing_task-stampede" type="6" refreshedVersion="0" background="1" saveData="1">
    <textPr fileType="mac" firstRow="2" sourceFile="/Users/mturilli/Projects/RADICAL/github/experiments/AIMES-Swift/Swift_Experiments/strategy_1/analysis/stampede/Te-Executing_task-stampede.csv" tab="0" comma="1">
      <textFields count="4">
        <textField/>
        <textField/>
        <textField/>
        <textField/>
      </textFields>
    </textPr>
  </connection>
  <connection id="2" name="Te-Executing_task-stampede_gordon" type="6" refreshedVersion="0" background="1" saveData="1">
    <textPr fileType="mac" firstRow="2" sourceFile="/Users/mturilli/Projects/RADICAL/github/experiments/AIMES-Swift/Swift_Experiments/strategy_1/analysis/stampede_gordon/Te-Executing_task-stampede_gordon.csv" tab="0" comma="1">
      <textFields count="4">
        <textField/>
        <textField/>
        <textField/>
        <textField/>
      </textFields>
    </textPr>
  </connection>
  <connection id="3" name="TTC-Time_to_completion-stampede" type="6" refreshedVersion="0" background="1" saveData="1">
    <textPr fileType="mac" firstRow="2" sourceFile="/Users/mturilli/Projects/RADICAL/github/experiments/AIMES-Swift/Swift_Experiments/strategy_1/analysis/stampede/TTC-Time_to_completion-stampede.csv" tab="0" comma="1">
      <textFields count="4">
        <textField/>
        <textField/>
        <textField/>
        <textField/>
      </textFields>
    </textPr>
  </connection>
  <connection id="4" name="TTC-Time_to_completion-stampede_gordon" type="6" refreshedVersion="0" background="1" saveData="1">
    <textPr fileType="mac" firstRow="2" sourceFile="/Users/mturilli/Projects/RADICAL/github/experiments/AIMES-Swift/Swift_Experiments/strategy_1/analysis/stampede_gordon/TTC-Time_to_completion-stampede_gordon.csv" tab="0" comma="1">
      <textFields count="4">
        <textField/>
        <textField/>
        <textField/>
        <textField/>
      </textFields>
    </textPr>
  </connection>
  <connection id="5" name="Tw-Submitting_task-stampede" type="6" refreshedVersion="0" background="1" saveData="1">
    <textPr fileType="mac" firstRow="2" sourceFile="/Users/mturilli/Projects/RADICAL/github/experiments/AIMES-Swift/Swift_Experiments/strategy_1/analysis/stampede/Tw-Submitting_task-stampede.csv" tab="0" comma="1">
      <textFields count="4">
        <textField/>
        <textField/>
        <textField/>
        <textField/>
      </textFields>
    </textPr>
  </connection>
  <connection id="6" name="Tw-Submitting_task-stampede_gordon" type="6" refreshedVersion="0" background="1" saveData="1">
    <textPr fileType="mac" firstRow="2" sourceFile="/Users/mturilli/Projects/RADICAL/github/experiments/AIMES-Swift/Swift_Experiments/strategy_1/analysis/stampede_gordon/Tw-Submitting_task-stampede_gordon.csv" tab="0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<sst xmlns="http://schemas.openxmlformats.org/spreadsheetml/2006/main" count="60" uniqueCount="10">
  <si>
    <t>AVG</t>
  </si>
  <si>
    <t>RE</t>
  </si>
  <si>
    <t>r1</t>
  </si>
  <si>
    <t>r2</t>
  </si>
  <si>
    <t>r3</t>
  </si>
  <si>
    <t>r4</t>
  </si>
  <si>
    <t>r5</t>
  </si>
  <si>
    <t>r6</t>
  </si>
  <si>
    <t>r7</t>
  </si>
  <si>
    <t>r8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</si>
</sst>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2" borderId="2" xfId="0" applyFill="1" applyBorder="1"/>
    <xf numFmtId="0" fontId="0" fillId="2" borderId="0" xfId="0" applyFill="1" applyBorder="1"/>
    <xf numFmtId="0" fontId="0" fillId="3" borderId="3" xfId="0" applyFill="1" applyBorder="1"/>
    <xf numFmtId="0" fontId="0" fillId="3" borderId="4" xfId="0" applyFill="1" applyBorder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Time to Completion (TTC) - Swift+Coaster</a:t>
            </a:r>
          </a:p>
          <a:p>
            <a:pPr>
              <a:defRPr/>
            </a:pPr>
            <a:r>
              <a:rPr lang="en-US"/>
              <a:t>Stampede and Gordon</a:t>
            </a:r>
          </a:p>
          <a:p>
            <a:pPr>
              <a:defRPr/>
            </a:pPr>
            <a:r>
              <a:rPr lang="en-US"/>
              <a:t>Includes: Setup, queuing, bootstrapping, stage in, execution, stage out, shutdown times</a:t>
            </a:r>
          </a:p>
          <a:p>
            <a:pPr>
              <a:defRPr/>
            </a:pPr>
            <a:r>
              <a:rPr lang="en-US"/>
              <a:t>Queuing time accounts for</a:t>
            </a:r>
            <a:r>
              <a:rPr lang="en-US" baseline="0"/>
              <a:t> the majority of the timing and of the variation.</a:t>
            </a:r>
            <a:r>
              <a:rPr lang="en-US"/>
              <a:t>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TTC</c:v>
          </c:tx>
          <c:spPr>
            <a:ln w="1270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TTC_stampede_gordon!$B$3:$E$3</c:f>
                <c:numCache>
                  <c:formatCode>General</c:formatCode>
                  <c:ptCount val="4"/>
                  <c:pt idx="0">
                    <c:v>4381.560080732823</c:v>
                  </c:pt>
                  <c:pt idx="1">
                    <c:v>3340.062873659715</c:v>
                  </c:pt>
                  <c:pt idx="2">
                    <c:v>5121.84024458704</c:v>
                  </c:pt>
                  <c:pt idx="3">
                    <c:v>15765.92753348408</c:v>
                  </c:pt>
                </c:numCache>
              </c:numRef>
            </c:plus>
            <c:minus>
              <c:numRef>
                <c:f>TTC_stampede_gordon!$B$3:$E$3</c:f>
                <c:numCache>
                  <c:formatCode>General</c:formatCode>
                  <c:ptCount val="4"/>
                  <c:pt idx="0">
                    <c:v>4381.560080732823</c:v>
                  </c:pt>
                  <c:pt idx="1">
                    <c:v>3340.062873659715</c:v>
                  </c:pt>
                  <c:pt idx="2">
                    <c:v>5121.84024458704</c:v>
                  </c:pt>
                  <c:pt idx="3">
                    <c:v>15765.92753348408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numRef>
              <c:f>TTC_stampede_gordon!$B$1:$E$1</c:f>
              <c:numCache>
                <c:formatCode>General</c:formatCode>
                <c:ptCount val="4"/>
                <c:pt idx="0">
                  <c:v>8.0</c:v>
                </c:pt>
                <c:pt idx="1">
                  <c:v>32.0</c:v>
                </c:pt>
                <c:pt idx="2">
                  <c:v>256.0</c:v>
                </c:pt>
                <c:pt idx="3">
                  <c:v>2048.0</c:v>
                </c:pt>
              </c:numCache>
            </c:numRef>
          </c:cat>
          <c:val>
            <c:numRef>
              <c:f>TTC_stampede_gordon!$B$2:$E$2</c:f>
              <c:numCache>
                <c:formatCode>General</c:formatCode>
                <c:ptCount val="4"/>
                <c:pt idx="0">
                  <c:v>9802.25</c:v>
                </c:pt>
                <c:pt idx="1">
                  <c:v>7954.0</c:v>
                </c:pt>
                <c:pt idx="2">
                  <c:v>10907.75</c:v>
                </c:pt>
                <c:pt idx="3">
                  <c:v>43029.75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5867248"/>
        <c:axId val="-2079203312"/>
      </c:lineChart>
      <c:catAx>
        <c:axId val="-2075867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Tasks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203312"/>
        <c:crosses val="autoZero"/>
        <c:auto val="1"/>
        <c:lblAlgn val="ctr"/>
        <c:lblOffset val="100"/>
        <c:noMultiLvlLbl val="0"/>
      </c:catAx>
      <c:valAx>
        <c:axId val="-2079203312"/>
        <c:scaling>
          <c:orientation val="minMax"/>
          <c:max val="600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5867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Waiting Time (Tw) - Swift+Coaster</a:t>
            </a:r>
          </a:p>
          <a:p>
            <a:pPr>
              <a:defRPr/>
            </a:pPr>
            <a:r>
              <a:rPr lang="en-US"/>
              <a:t>Stampede and Gordon</a:t>
            </a:r>
          </a:p>
          <a:p>
            <a:pPr>
              <a:defRPr/>
            </a:pPr>
            <a:r>
              <a:rPr lang="en-US"/>
              <a:t>Includes: setup</a:t>
            </a:r>
            <a:r>
              <a:rPr lang="en-US" baseline="0"/>
              <a:t>, queueing , and bootstrapping times. </a:t>
            </a:r>
          </a:p>
          <a:p>
            <a:pPr>
              <a:defRPr/>
            </a:pPr>
            <a:r>
              <a:rPr lang="en-US" baseline="0"/>
              <a:t>Queuing time accounts for the majority of the timing and of the variation. 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Tw</c:v>
          </c:tx>
          <c:spPr>
            <a:ln w="1270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Tw_stampede_gordon!$B$3:$E$3</c:f>
                <c:numCache>
                  <c:formatCode>General</c:formatCode>
                  <c:ptCount val="4"/>
                  <c:pt idx="0">
                    <c:v>4262.36272898989</c:v>
                  </c:pt>
                  <c:pt idx="1">
                    <c:v>3216.387585197761</c:v>
                  </c:pt>
                  <c:pt idx="2">
                    <c:v>4706.366143510905</c:v>
                  </c:pt>
                  <c:pt idx="3">
                    <c:v>13493.07197892946</c:v>
                  </c:pt>
                </c:numCache>
              </c:numRef>
            </c:plus>
            <c:minus>
              <c:numRef>
                <c:f>Tw_stampede_gordon!$B$3:$E$3</c:f>
                <c:numCache>
                  <c:formatCode>General</c:formatCode>
                  <c:ptCount val="4"/>
                  <c:pt idx="0">
                    <c:v>4262.36272898989</c:v>
                  </c:pt>
                  <c:pt idx="1">
                    <c:v>3216.387585197761</c:v>
                  </c:pt>
                  <c:pt idx="2">
                    <c:v>4706.366143510905</c:v>
                  </c:pt>
                  <c:pt idx="3">
                    <c:v>13493.07197892946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numRef>
              <c:f>Tw_stampede_gordon!$B$1:$E$1</c:f>
              <c:numCache>
                <c:formatCode>General</c:formatCode>
                <c:ptCount val="4"/>
                <c:pt idx="0">
                  <c:v>8.0</c:v>
                </c:pt>
                <c:pt idx="1">
                  <c:v>32.0</c:v>
                </c:pt>
                <c:pt idx="2">
                  <c:v>256.0</c:v>
                </c:pt>
                <c:pt idx="3">
                  <c:v>2048.0</c:v>
                </c:pt>
              </c:numCache>
            </c:numRef>
          </c:cat>
          <c:val>
            <c:numRef>
              <c:f>Tw_stampede_gordon!$B$2:$E$2</c:f>
              <c:numCache>
                <c:formatCode>General</c:formatCode>
                <c:ptCount val="4"/>
                <c:pt idx="0">
                  <c:v>8392.375</c:v>
                </c:pt>
                <c:pt idx="1">
                  <c:v>6557.25</c:v>
                </c:pt>
                <c:pt idx="2">
                  <c:v>8573.25</c:v>
                </c:pt>
                <c:pt idx="3">
                  <c:v>30558.0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0094880"/>
        <c:axId val="-2090822240"/>
      </c:lineChart>
      <c:catAx>
        <c:axId val="-2090094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Tasks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0822240"/>
        <c:crosses val="autoZero"/>
        <c:auto val="1"/>
        <c:lblAlgn val="ctr"/>
        <c:lblOffset val="100"/>
        <c:noMultiLvlLbl val="0"/>
      </c:catAx>
      <c:valAx>
        <c:axId val="-2090822240"/>
        <c:scaling>
          <c:orientation val="minMax"/>
          <c:max val="600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0094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Execution Time (Te) - Swift+Coaster</a:t>
            </a:r>
          </a:p>
          <a:p>
            <a:pPr>
              <a:defRPr/>
            </a:pPr>
            <a:r>
              <a:rPr lang="en-US"/>
              <a:t>Stampede and Gordon</a:t>
            </a:r>
          </a:p>
          <a:p>
            <a:pPr>
              <a:defRPr/>
            </a:pPr>
            <a:r>
              <a:rPr lang="en-US"/>
              <a:t>Includes: stage</a:t>
            </a:r>
            <a:r>
              <a:rPr lang="en-US" baseline="0"/>
              <a:t> in, executing , and stage out times. </a:t>
            </a:r>
          </a:p>
          <a:p>
            <a:pPr>
              <a:defRPr/>
            </a:pPr>
            <a:r>
              <a:rPr lang="en-US" baseline="0"/>
              <a:t>No staging, very little variation mostly due to log/bootstrap overheads.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</c:v>
          </c:tx>
          <c:spPr>
            <a:ln w="1270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Te_stampede_gordon!$B$3:$E$3</c:f>
                <c:numCache>
                  <c:formatCode>General</c:formatCode>
                  <c:ptCount val="4"/>
                  <c:pt idx="0">
                    <c:v>138.1061638740285</c:v>
                  </c:pt>
                  <c:pt idx="1">
                    <c:v>162.1808679486314</c:v>
                  </c:pt>
                  <c:pt idx="2">
                    <c:v>471.2409505572949</c:v>
                  </c:pt>
                  <c:pt idx="3">
                    <c:v>2746.114144178487</c:v>
                  </c:pt>
                </c:numCache>
              </c:numRef>
            </c:plus>
            <c:minus>
              <c:numRef>
                <c:f>Te_stampede_gordon!$B$3:$E$3</c:f>
                <c:numCache>
                  <c:formatCode>General</c:formatCode>
                  <c:ptCount val="4"/>
                  <c:pt idx="0">
                    <c:v>138.1061638740285</c:v>
                  </c:pt>
                  <c:pt idx="1">
                    <c:v>162.1808679486314</c:v>
                  </c:pt>
                  <c:pt idx="2">
                    <c:v>471.2409505572949</c:v>
                  </c:pt>
                  <c:pt idx="3">
                    <c:v>2746.114144178487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numRef>
              <c:f>Te_stampede_gordon!$B$1:$E$1</c:f>
              <c:numCache>
                <c:formatCode>General</c:formatCode>
                <c:ptCount val="4"/>
                <c:pt idx="0">
                  <c:v>8.0</c:v>
                </c:pt>
                <c:pt idx="1">
                  <c:v>32.0</c:v>
                </c:pt>
                <c:pt idx="2">
                  <c:v>256.0</c:v>
                </c:pt>
                <c:pt idx="3">
                  <c:v>2048.0</c:v>
                </c:pt>
              </c:numCache>
            </c:numRef>
          </c:cat>
          <c:val>
            <c:numRef>
              <c:f>Te_stampede_gordon!$B$2:$E$2</c:f>
              <c:numCache>
                <c:formatCode>General</c:formatCode>
                <c:ptCount val="4"/>
                <c:pt idx="0">
                  <c:v>1408.75</c:v>
                </c:pt>
                <c:pt idx="1">
                  <c:v>1395.25</c:v>
                </c:pt>
                <c:pt idx="2">
                  <c:v>2333.375</c:v>
                </c:pt>
                <c:pt idx="3">
                  <c:v>12470.5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7618992"/>
        <c:axId val="-2090189712"/>
      </c:lineChart>
      <c:catAx>
        <c:axId val="-2077618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Tasks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0189712"/>
        <c:crosses val="autoZero"/>
        <c:auto val="1"/>
        <c:lblAlgn val="ctr"/>
        <c:lblOffset val="100"/>
        <c:noMultiLvlLbl val="0"/>
      </c:catAx>
      <c:valAx>
        <c:axId val="-2090189712"/>
        <c:scaling>
          <c:orientation val="minMax"/>
          <c:max val="600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618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1"/>
              <a:t>Time to Completion (TTC) - Swift+Coaster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US" sz="1400"/>
              <a:t>Stampede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US" sz="1400" b="0" i="0" baseline="0">
                <a:effectLst/>
              </a:rPr>
              <a:t>Includes: Setup, queuing, bootstrapping, stage in, execution, stage out, shutdown times</a:t>
            </a:r>
            <a:endParaRPr lang="en-US" sz="1400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TTC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TTC_stampede!$B$3:$E$3</c:f>
                <c:numCache>
                  <c:formatCode>General</c:formatCode>
                  <c:ptCount val="4"/>
                  <c:pt idx="0">
                    <c:v>7.404953297174354</c:v>
                  </c:pt>
                  <c:pt idx="1">
                    <c:v>3.685557397915996</c:v>
                  </c:pt>
                  <c:pt idx="2">
                    <c:v>17.40210715210469</c:v>
                  </c:pt>
                  <c:pt idx="3">
                    <c:v>46.5385145157571</c:v>
                  </c:pt>
                </c:numCache>
              </c:numRef>
            </c:plus>
            <c:minus>
              <c:numRef>
                <c:f>TTC_stampede!$B$3:$E$3</c:f>
                <c:numCache>
                  <c:formatCode>General</c:formatCode>
                  <c:ptCount val="4"/>
                  <c:pt idx="0">
                    <c:v>7.404953297174354</c:v>
                  </c:pt>
                  <c:pt idx="1">
                    <c:v>3.685557397915996</c:v>
                  </c:pt>
                  <c:pt idx="2">
                    <c:v>17.40210715210469</c:v>
                  </c:pt>
                  <c:pt idx="3">
                    <c:v>46.5385145157571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TTC_stampede!$B$1:$E$1</c:f>
              <c:numCache>
                <c:formatCode>General</c:formatCode>
                <c:ptCount val="4"/>
                <c:pt idx="0">
                  <c:v>8.0</c:v>
                </c:pt>
                <c:pt idx="1">
                  <c:v>32.0</c:v>
                </c:pt>
                <c:pt idx="2">
                  <c:v>256.0</c:v>
                </c:pt>
                <c:pt idx="3">
                  <c:v>2048.0</c:v>
                </c:pt>
              </c:numCache>
            </c:numRef>
          </c:cat>
          <c:val>
            <c:numRef>
              <c:f>TTC_stampede!$B$2:$E$2</c:f>
              <c:numCache>
                <c:formatCode>General</c:formatCode>
                <c:ptCount val="4"/>
                <c:pt idx="0">
                  <c:v>999.0</c:v>
                </c:pt>
                <c:pt idx="1">
                  <c:v>1006.5</c:v>
                </c:pt>
                <c:pt idx="2">
                  <c:v>1071.0</c:v>
                </c:pt>
                <c:pt idx="3">
                  <c:v>7926.0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5363440"/>
        <c:axId val="-2075253248"/>
      </c:lineChart>
      <c:catAx>
        <c:axId val="-2075363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Tasks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5253248"/>
        <c:crosses val="autoZero"/>
        <c:auto val="1"/>
        <c:lblAlgn val="ctr"/>
        <c:lblOffset val="100"/>
        <c:noMultiLvlLbl val="0"/>
      </c:catAx>
      <c:valAx>
        <c:axId val="-2075253248"/>
        <c:scaling>
          <c:orientation val="minMax"/>
          <c:max val="120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5363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1"/>
              <a:t>Waiting Time (Tw) - Swift+Coaster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US" sz="1400"/>
              <a:t>Stampede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US" sz="1400" b="0" i="0" baseline="0">
                <a:effectLst/>
              </a:rPr>
              <a:t>Includes: </a:t>
            </a:r>
            <a:r>
              <a:rPr lang="en-US" sz="1400" b="0" i="0" u="none" strike="noStrike" baseline="0">
                <a:effectLst/>
              </a:rPr>
              <a:t>setup, queueing , and bootstrapping times.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US" sz="1400">
                <a:effectLst/>
              </a:rPr>
              <a:t>Variation</a:t>
            </a:r>
            <a:r>
              <a:rPr lang="en-US" sz="1400" baseline="0">
                <a:effectLst/>
              </a:rPr>
              <a:t> shows anomalously uniform queuing times. More runs should increase variation.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TTC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Tw_stampede!$B$3:$E$3</c:f>
                <c:numCache>
                  <c:formatCode>General</c:formatCode>
                  <c:ptCount val="4"/>
                  <c:pt idx="0">
                    <c:v>7.756717518813397</c:v>
                  </c:pt>
                  <c:pt idx="1">
                    <c:v>3.685557397915996</c:v>
                  </c:pt>
                  <c:pt idx="2">
                    <c:v>17.40210715210469</c:v>
                  </c:pt>
                  <c:pt idx="3">
                    <c:v>46.57856266567271</c:v>
                  </c:pt>
                </c:numCache>
              </c:numRef>
            </c:plus>
            <c:minus>
              <c:numRef>
                <c:f>Tw_stampede!$B$3:$E$3</c:f>
                <c:numCache>
                  <c:formatCode>General</c:formatCode>
                  <c:ptCount val="4"/>
                  <c:pt idx="0">
                    <c:v>7.756717518813397</c:v>
                  </c:pt>
                  <c:pt idx="1">
                    <c:v>3.685557397915996</c:v>
                  </c:pt>
                  <c:pt idx="2">
                    <c:v>17.40210715210469</c:v>
                  </c:pt>
                  <c:pt idx="3">
                    <c:v>46.57856266567271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numRef>
              <c:f>TTC_stampede!$B$1:$E$1</c:f>
              <c:numCache>
                <c:formatCode>General</c:formatCode>
                <c:ptCount val="4"/>
                <c:pt idx="0">
                  <c:v>8.0</c:v>
                </c:pt>
                <c:pt idx="1">
                  <c:v>32.0</c:v>
                </c:pt>
                <c:pt idx="2">
                  <c:v>256.0</c:v>
                </c:pt>
                <c:pt idx="3">
                  <c:v>2048.0</c:v>
                </c:pt>
              </c:numCache>
            </c:numRef>
          </c:cat>
          <c:val>
            <c:numRef>
              <c:f>TTC_stampede!$B$2:$E$2</c:f>
              <c:numCache>
                <c:formatCode>General</c:formatCode>
                <c:ptCount val="4"/>
                <c:pt idx="0">
                  <c:v>999.0</c:v>
                </c:pt>
                <c:pt idx="1">
                  <c:v>1006.5</c:v>
                </c:pt>
                <c:pt idx="2">
                  <c:v>1071.0</c:v>
                </c:pt>
                <c:pt idx="3">
                  <c:v>7926.0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9724560"/>
        <c:axId val="-2089718672"/>
      </c:lineChart>
      <c:catAx>
        <c:axId val="-2089724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Tasks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9718672"/>
        <c:crosses val="autoZero"/>
        <c:auto val="1"/>
        <c:lblAlgn val="ctr"/>
        <c:lblOffset val="100"/>
        <c:noMultiLvlLbl val="0"/>
      </c:catAx>
      <c:valAx>
        <c:axId val="-2089718672"/>
        <c:scaling>
          <c:orientation val="minMax"/>
          <c:max val="120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9724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1"/>
              <a:t>Execution Time (Te) - Swift+Coaster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US" sz="1400"/>
              <a:t>Stampede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US" sz="1400" b="0" i="0" baseline="0">
                <a:effectLst/>
              </a:rPr>
              <a:t>Includes: </a:t>
            </a:r>
            <a:r>
              <a:rPr lang="en-US" sz="1400" b="0" i="0" u="none" strike="noStrike" baseline="0">
                <a:effectLst/>
              </a:rPr>
              <a:t>: stage in, executing , and stage out times.</a:t>
            </a:r>
            <a:endParaRPr lang="en-US" sz="1400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US" sz="1400"/>
              <a:t>No error bars, equal execution time</a:t>
            </a:r>
            <a:r>
              <a:rPr lang="en-US" sz="1400" baseline="0"/>
              <a:t> as expected on same machine and same n of blocks.</a:t>
            </a:r>
            <a:endParaRPr lang="en-US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Te_stampede!$B$3:$E$3</c:f>
                <c:numCache>
                  <c:formatCode>General</c:formatCode>
                  <c:ptCount val="4"/>
                  <c:pt idx="0">
                    <c:v>0.288675134594813</c:v>
                  </c:pt>
                  <c:pt idx="1">
                    <c:v>2.428133714055577</c:v>
                  </c:pt>
                  <c:pt idx="2">
                    <c:v>16.90414150437697</c:v>
                  </c:pt>
                  <c:pt idx="3">
                    <c:v>171.0979251773674</c:v>
                  </c:pt>
                </c:numCache>
              </c:numRef>
            </c:plus>
            <c:minus>
              <c:numRef>
                <c:f>Te_stampede!$B$3:$E$3</c:f>
                <c:numCache>
                  <c:formatCode>General</c:formatCode>
                  <c:ptCount val="4"/>
                  <c:pt idx="0">
                    <c:v>0.288675134594813</c:v>
                  </c:pt>
                  <c:pt idx="1">
                    <c:v>2.428133714055577</c:v>
                  </c:pt>
                  <c:pt idx="2">
                    <c:v>16.90414150437697</c:v>
                  </c:pt>
                  <c:pt idx="3">
                    <c:v>171.0979251773674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numRef>
              <c:f>Te_stampede!$B$1:$E$1</c:f>
              <c:numCache>
                <c:formatCode>General</c:formatCode>
                <c:ptCount val="4"/>
                <c:pt idx="0">
                  <c:v>8.0</c:v>
                </c:pt>
                <c:pt idx="1">
                  <c:v>32.0</c:v>
                </c:pt>
                <c:pt idx="2">
                  <c:v>256.0</c:v>
                </c:pt>
                <c:pt idx="3">
                  <c:v>2048.0</c:v>
                </c:pt>
              </c:numCache>
            </c:numRef>
          </c:cat>
          <c:val>
            <c:numRef>
              <c:f>Te_stampede!$B$2:$E$2</c:f>
              <c:numCache>
                <c:formatCode>General</c:formatCode>
                <c:ptCount val="4"/>
                <c:pt idx="0">
                  <c:v>900.5</c:v>
                </c:pt>
                <c:pt idx="1">
                  <c:v>903.75</c:v>
                </c:pt>
                <c:pt idx="2">
                  <c:v>975.5</c:v>
                </c:pt>
                <c:pt idx="3">
                  <c:v>7317.0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8996576"/>
        <c:axId val="-2096531248"/>
      </c:lineChart>
      <c:catAx>
        <c:axId val="-2088996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Tasks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6531248"/>
        <c:crosses val="autoZero"/>
        <c:auto val="1"/>
        <c:lblAlgn val="ctr"/>
        <c:lblOffset val="100"/>
        <c:noMultiLvlLbl val="0"/>
      </c:catAx>
      <c:valAx>
        <c:axId val="-2096531248"/>
        <c:scaling>
          <c:orientation val="minMax"/>
          <c:max val="120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996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0</xdr:colOff>
      <xdr:row>24</xdr:row>
      <xdr:rowOff>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25</xdr:row>
      <xdr:rowOff>0</xdr:rowOff>
    </xdr:from>
    <xdr:to>
      <xdr:col>10</xdr:col>
      <xdr:colOff>0</xdr:colOff>
      <xdr:row>49</xdr:row>
      <xdr:rowOff>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50</xdr:row>
      <xdr:rowOff>0</xdr:rowOff>
    </xdr:from>
    <xdr:to>
      <xdr:col>10</xdr:col>
      <xdr:colOff>0</xdr:colOff>
      <xdr:row>74</xdr:row>
      <xdr:rowOff>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0</xdr:colOff>
      <xdr:row>24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25</xdr:row>
      <xdr:rowOff>0</xdr:rowOff>
    </xdr:from>
    <xdr:to>
      <xdr:col>10</xdr:col>
      <xdr:colOff>0</xdr:colOff>
      <xdr:row>49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50</xdr:row>
      <xdr:rowOff>0</xdr:rowOff>
    </xdr:from>
    <xdr:to>
      <xdr:col>10</xdr:col>
      <xdr:colOff>0</xdr:colOff>
      <xdr:row>74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TTC-Time_to_completion-stampede" connectionId="3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Tw-Submitting_task-stampede" connectionId="5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Te-Executing_task-stampede" connectionId="1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TTC-Time_to_completion-stampede_gordon" connectionId="4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Tw-Submitting_task-stampede_gordon" connectionId="6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Te-Executing_task-stampede_gordon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B4" sqref="B4"/>
    </sheetView>
  </sheetViews>
  <sheetFormatPr baseColWidth="10" defaultRowHeight="16" x14ac:dyDescent="0.2"/>
  <cols>
    <col min="1" max="1" width="5.1640625" bestFit="1" customWidth="1"/>
    <col min="2" max="2" width="5.1640625" customWidth="1"/>
    <col min="3" max="4" width="5.1640625" bestFit="1" customWidth="1"/>
    <col min="5" max="5" width="5.1640625" customWidth="1"/>
  </cols>
  <sheetData>
    <row r="1" spans="1:5" x14ac:dyDescent="0.2">
      <c r="A1" s="4"/>
      <c r="B1" s="1">
        <v>8</v>
      </c>
      <c r="C1" s="1">
        <v>32</v>
      </c>
      <c r="D1" s="1">
        <v>256</v>
      </c>
      <c r="E1" s="1">
        <v>2048</v>
      </c>
    </row>
    <row r="2" spans="1:5" x14ac:dyDescent="0.2">
      <c r="A2" s="3" t="s">
        <v>0</v>
      </c>
      <c r="B2" s="5">
        <f>AVERAGE(B4:INDEX(B4:B26, MATCH(9.99999999999999E+307,B4:B26)))</f>
        <v>999</v>
      </c>
      <c r="C2" s="5">
        <f>AVERAGE(C4:INDEX(C4:C26, MATCH(9.99999999999999E+307,C4:C26)))</f>
        <v>1006.5</v>
      </c>
      <c r="D2" s="5">
        <f>AVERAGE(D4:INDEX(D4:D26, MATCH(9.99999999999999E+307,D4:D26)))</f>
        <v>1071</v>
      </c>
      <c r="E2" s="5">
        <f>AVERAGE(E4:INDEX(E4:E26, MATCH(9.99999999999999E+307,E4:E26)))</f>
        <v>7926</v>
      </c>
    </row>
    <row r="3" spans="1:5" x14ac:dyDescent="0.2">
      <c r="A3" s="3" t="s">
        <v>1</v>
      </c>
      <c r="B3" s="2">
        <f>_xlfn.STDEV.S(B4:INDEX(B4:B26, MATCH(9.99999999999999E+307,B4:B26)))/SQRT(COUNT(B4:INDEX(B4:B26, MATCH(9.99999999999999E+307,B4:B26))))</f>
        <v>7.4049532971743544</v>
      </c>
      <c r="C3" s="2">
        <f>_xlfn.STDEV.S(C4:INDEX(C4:C26, MATCH(9.99999999999999E+307,C4:C26)))/SQRT(COUNT(C4:INDEX(C4:C26, MATCH(9.99999999999999E+307,C4:C26))))</f>
        <v>3.6855573979159968</v>
      </c>
      <c r="D3" s="2">
        <f>_xlfn.STDEV.S(D4:INDEX(D4:D26, MATCH(9.99999999999999E+307,D4:D26)))/SQRT(COUNT(D4:INDEX(D4:D26, MATCH(9.99999999999999E+307,D4:D26))))</f>
        <v>17.402107152104694</v>
      </c>
      <c r="E3" s="2">
        <f>_xlfn.STDEV.S(E4:INDEX(E4:E26, MATCH(9.99999999999999E+307,E4:E26)))/SQRT(COUNT(E4:INDEX(E4:E26, MATCH(9.99999999999999E+307,E4:E26))))</f>
        <v>46.538514515757093</v>
      </c>
    </row>
    <row r="4" spans="1:5" x14ac:dyDescent="0.2">
      <c r="A4" s="3" t="s">
        <v>2</v>
      </c>
      <c r="B4">
        <v>994</v>
      </c>
      <c r="C4">
        <v>1006</v>
      </c>
      <c r="D4">
        <v>1045</v>
      </c>
      <c r="E4">
        <v>7853</v>
      </c>
    </row>
    <row r="5" spans="1:5" x14ac:dyDescent="0.2">
      <c r="A5" s="3" t="s">
        <v>3</v>
      </c>
      <c r="B5">
        <v>989</v>
      </c>
      <c r="C5">
        <v>998</v>
      </c>
      <c r="D5">
        <v>1037</v>
      </c>
      <c r="E5">
        <v>7885</v>
      </c>
    </row>
    <row r="6" spans="1:5" x14ac:dyDescent="0.2">
      <c r="A6" s="3" t="s">
        <v>4</v>
      </c>
      <c r="B6">
        <v>1021</v>
      </c>
      <c r="C6">
        <v>1016</v>
      </c>
      <c r="D6">
        <v>1102</v>
      </c>
      <c r="E6">
        <v>8062</v>
      </c>
    </row>
    <row r="7" spans="1:5" x14ac:dyDescent="0.2">
      <c r="A7" s="3" t="s">
        <v>5</v>
      </c>
      <c r="B7">
        <v>992</v>
      </c>
      <c r="C7">
        <v>1006</v>
      </c>
      <c r="D7">
        <v>1100</v>
      </c>
      <c r="E7">
        <v>7904</v>
      </c>
    </row>
    <row r="8" spans="1:5" x14ac:dyDescent="0.2">
      <c r="A8" s="3" t="s">
        <v>6</v>
      </c>
    </row>
    <row r="9" spans="1:5" x14ac:dyDescent="0.2">
      <c r="A9" s="3" t="s">
        <v>7</v>
      </c>
    </row>
    <row r="10" spans="1:5" x14ac:dyDescent="0.2">
      <c r="A10" s="3" t="s">
        <v>8</v>
      </c>
    </row>
    <row r="11" spans="1:5" x14ac:dyDescent="0.2">
      <c r="A11" s="3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B4" sqref="B4"/>
    </sheetView>
  </sheetViews>
  <sheetFormatPr baseColWidth="10" defaultRowHeight="16" x14ac:dyDescent="0.2"/>
  <cols>
    <col min="1" max="1" width="5.1640625" bestFit="1" customWidth="1"/>
    <col min="2" max="4" width="4.1640625" customWidth="1"/>
    <col min="5" max="5" width="5.1640625" customWidth="1"/>
  </cols>
  <sheetData>
    <row r="1" spans="1:5" x14ac:dyDescent="0.2">
      <c r="A1" s="4"/>
      <c r="B1" s="1">
        <v>8</v>
      </c>
      <c r="C1" s="1">
        <v>32</v>
      </c>
      <c r="D1" s="1">
        <v>256</v>
      </c>
      <c r="E1" s="1">
        <v>2048</v>
      </c>
    </row>
    <row r="2" spans="1:5" x14ac:dyDescent="0.2">
      <c r="A2" s="3" t="s">
        <v>0</v>
      </c>
      <c r="B2" s="5">
        <f>AVERAGE(B4:INDEX(B4:B26, MATCH(9.99999999999999E+307,B4:B26)))</f>
        <v>97</v>
      </c>
      <c r="C2" s="5">
        <f>AVERAGE(C4:INDEX(C4:C26, MATCH(9.99999999999999E+307,C4:C26)))</f>
        <v>105.5</v>
      </c>
      <c r="D2" s="5">
        <f>AVERAGE(D4:INDEX(D4:D26, MATCH(9.99999999999999E+307,D4:D26)))</f>
        <v>169</v>
      </c>
      <c r="E2" s="5">
        <f>AVERAGE(E4:INDEX(E4:E26, MATCH(9.99999999999999E+307,E4:E26)))</f>
        <v>7024.75</v>
      </c>
    </row>
    <row r="3" spans="1:5" x14ac:dyDescent="0.2">
      <c r="A3" s="3" t="s">
        <v>1</v>
      </c>
      <c r="B3" s="2">
        <f>_xlfn.STDEV.S(B4:INDEX(B4:B26, MATCH(9.99999999999999E+307,B4:B26)))/SQRT(COUNT(B4:INDEX(B4:B26, MATCH(9.99999999999999E+307,B4:B26))))</f>
        <v>7.7567175188133968</v>
      </c>
      <c r="C3" s="2">
        <f>_xlfn.STDEV.S(C4:INDEX(C4:C26, MATCH(9.99999999999999E+307,C4:C26)))/SQRT(COUNT(C4:INDEX(C4:C26, MATCH(9.99999999999999E+307,C4:C26))))</f>
        <v>3.6855573979159968</v>
      </c>
      <c r="D3" s="2">
        <f>_xlfn.STDEV.S(D4:INDEX(D4:D26, MATCH(9.99999999999999E+307,D4:D26)))/SQRT(COUNT(D4:INDEX(D4:D26, MATCH(9.99999999999999E+307,D4:D26))))</f>
        <v>17.402107152104694</v>
      </c>
      <c r="E3" s="2">
        <f>_xlfn.STDEV.S(E4:INDEX(E4:E26, MATCH(9.99999999999999E+307,E4:E26)))/SQRT(COUNT(E4:INDEX(E4:E26, MATCH(9.99999999999999E+307,E4:E26))))</f>
        <v>46.578562665672713</v>
      </c>
    </row>
    <row r="4" spans="1:5" x14ac:dyDescent="0.2">
      <c r="A4" s="3" t="s">
        <v>2</v>
      </c>
      <c r="B4">
        <v>91</v>
      </c>
      <c r="C4">
        <v>105</v>
      </c>
      <c r="D4">
        <v>143</v>
      </c>
      <c r="E4">
        <v>6952</v>
      </c>
    </row>
    <row r="5" spans="1:5" x14ac:dyDescent="0.2">
      <c r="A5" s="3" t="s">
        <v>3</v>
      </c>
      <c r="B5">
        <v>86</v>
      </c>
      <c r="C5">
        <v>97</v>
      </c>
      <c r="D5">
        <v>135</v>
      </c>
      <c r="E5">
        <v>6984</v>
      </c>
    </row>
    <row r="6" spans="1:5" x14ac:dyDescent="0.2">
      <c r="A6" s="3" t="s">
        <v>4</v>
      </c>
      <c r="B6">
        <v>120</v>
      </c>
      <c r="C6">
        <v>115</v>
      </c>
      <c r="D6">
        <v>200</v>
      </c>
      <c r="E6">
        <v>7161</v>
      </c>
    </row>
    <row r="7" spans="1:5" x14ac:dyDescent="0.2">
      <c r="A7" s="3" t="s">
        <v>5</v>
      </c>
      <c r="B7">
        <v>91</v>
      </c>
      <c r="C7">
        <v>105</v>
      </c>
      <c r="D7">
        <v>198</v>
      </c>
      <c r="E7">
        <v>7002</v>
      </c>
    </row>
    <row r="8" spans="1:5" x14ac:dyDescent="0.2">
      <c r="A8" s="3" t="s">
        <v>6</v>
      </c>
    </row>
    <row r="9" spans="1:5" x14ac:dyDescent="0.2">
      <c r="A9" s="3" t="s">
        <v>7</v>
      </c>
    </row>
    <row r="10" spans="1:5" x14ac:dyDescent="0.2">
      <c r="A10" s="3" t="s">
        <v>8</v>
      </c>
    </row>
    <row r="11" spans="1:5" x14ac:dyDescent="0.2">
      <c r="A11" s="3" t="s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B4" sqref="B4"/>
    </sheetView>
  </sheetViews>
  <sheetFormatPr baseColWidth="10" defaultRowHeight="16" x14ac:dyDescent="0.2"/>
  <cols>
    <col min="1" max="1" width="5.1640625" bestFit="1" customWidth="1"/>
    <col min="2" max="3" width="4.1640625" customWidth="1"/>
    <col min="4" max="5" width="5.1640625" customWidth="1"/>
  </cols>
  <sheetData>
    <row r="1" spans="1:5" x14ac:dyDescent="0.2">
      <c r="A1" s="4"/>
      <c r="B1" s="1">
        <v>8</v>
      </c>
      <c r="C1" s="1">
        <v>32</v>
      </c>
      <c r="D1" s="1">
        <v>256</v>
      </c>
      <c r="E1" s="1">
        <v>2048</v>
      </c>
    </row>
    <row r="2" spans="1:5" x14ac:dyDescent="0.2">
      <c r="A2" s="3" t="s">
        <v>0</v>
      </c>
      <c r="B2" s="5">
        <f>AVERAGE(B4:INDEX(B4:B26, MATCH(9.99999999999999E+307,B4:B26)))</f>
        <v>900.5</v>
      </c>
      <c r="C2" s="5">
        <f>AVERAGE(C4:INDEX(C4:C26, MATCH(9.99999999999999E+307,C4:C26)))</f>
        <v>903.75</v>
      </c>
      <c r="D2" s="5">
        <f>AVERAGE(D4:INDEX(D4:D26, MATCH(9.99999999999999E+307,D4:D26)))</f>
        <v>975.5</v>
      </c>
      <c r="E2" s="5">
        <f>AVERAGE(E4:INDEX(E4:E26, MATCH(9.99999999999999E+307,E4:E26)))</f>
        <v>7317</v>
      </c>
    </row>
    <row r="3" spans="1:5" x14ac:dyDescent="0.2">
      <c r="A3" s="3" t="s">
        <v>1</v>
      </c>
      <c r="B3" s="2">
        <f>_xlfn.STDEV.S(B4:INDEX(B4:B26, MATCH(9.99999999999999E+307,B4:B26)))/SQRT(COUNT(B4:INDEX(B4:B26, MATCH(9.99999999999999E+307,B4:B26))))</f>
        <v>0.28867513459481287</v>
      </c>
      <c r="C3" s="2">
        <f>_xlfn.STDEV.S(C4:INDEX(C4:C26, MATCH(9.99999999999999E+307,C4:C26)))/SQRT(COUNT(C4:INDEX(C4:C26, MATCH(9.99999999999999E+307,C4:C26))))</f>
        <v>2.4281337140555777</v>
      </c>
      <c r="D3" s="2">
        <f>_xlfn.STDEV.S(D4:INDEX(D4:D26, MATCH(9.99999999999999E+307,D4:D26)))/SQRT(COUNT(D4:INDEX(D4:D26, MATCH(9.99999999999999E+307,D4:D26))))</f>
        <v>16.904141504376966</v>
      </c>
      <c r="E3" s="2">
        <f>_xlfn.STDEV.S(E4:INDEX(E4:E26, MATCH(9.99999999999999E+307,E4:E26)))/SQRT(COUNT(E4:INDEX(E4:E26, MATCH(9.99999999999999E+307,E4:E26))))</f>
        <v>171.09792517736736</v>
      </c>
    </row>
    <row r="4" spans="1:5" x14ac:dyDescent="0.2">
      <c r="A4" s="3" t="s">
        <v>2</v>
      </c>
      <c r="B4">
        <v>901</v>
      </c>
      <c r="C4">
        <v>902</v>
      </c>
      <c r="D4">
        <v>952</v>
      </c>
      <c r="E4">
        <v>7137</v>
      </c>
    </row>
    <row r="5" spans="1:5" x14ac:dyDescent="0.2">
      <c r="A5" s="3" t="s">
        <v>3</v>
      </c>
      <c r="B5">
        <v>901</v>
      </c>
      <c r="C5">
        <v>901</v>
      </c>
      <c r="D5">
        <v>941</v>
      </c>
      <c r="E5">
        <v>7060</v>
      </c>
    </row>
    <row r="6" spans="1:5" x14ac:dyDescent="0.2">
      <c r="A6" s="3" t="s">
        <v>4</v>
      </c>
      <c r="B6">
        <v>900</v>
      </c>
      <c r="C6">
        <v>901</v>
      </c>
      <c r="D6">
        <v>1003</v>
      </c>
      <c r="E6">
        <v>7816</v>
      </c>
    </row>
    <row r="7" spans="1:5" x14ac:dyDescent="0.2">
      <c r="A7" s="3" t="s">
        <v>5</v>
      </c>
      <c r="B7">
        <v>900</v>
      </c>
      <c r="C7">
        <v>911</v>
      </c>
      <c r="D7">
        <v>1006</v>
      </c>
      <c r="E7">
        <v>7255</v>
      </c>
    </row>
    <row r="8" spans="1:5" x14ac:dyDescent="0.2">
      <c r="A8" s="3" t="s">
        <v>6</v>
      </c>
    </row>
    <row r="9" spans="1:5" x14ac:dyDescent="0.2">
      <c r="A9" s="3" t="s">
        <v>7</v>
      </c>
    </row>
    <row r="10" spans="1:5" x14ac:dyDescent="0.2">
      <c r="A10" s="3" t="s">
        <v>8</v>
      </c>
    </row>
    <row r="11" spans="1:5" x14ac:dyDescent="0.2">
      <c r="A11" s="3" t="s">
        <v>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"/>
  <sheetViews>
    <sheetView workbookViewId="0">
      <selection sqref="A1:E11"/>
    </sheetView>
  </sheetViews>
  <sheetFormatPr baseColWidth="10" defaultRowHeight="16" x14ac:dyDescent="0.2"/>
  <cols>
    <col min="2" max="4" width="6.1640625" customWidth="1"/>
    <col min="5" max="5" width="7.1640625" customWidth="1"/>
  </cols>
  <sheetData>
    <row r="1" spans="1:15" x14ac:dyDescent="0.2">
      <c r="A1" s="4"/>
      <c r="B1" s="1">
        <v>8</v>
      </c>
      <c r="C1" s="1">
        <v>32</v>
      </c>
      <c r="D1" s="1">
        <v>256</v>
      </c>
      <c r="E1" s="1">
        <v>2048</v>
      </c>
    </row>
    <row r="2" spans="1:15" x14ac:dyDescent="0.2">
      <c r="A2" s="3" t="s">
        <v>0</v>
      </c>
      <c r="B2" s="5">
        <f>AVERAGE(B4:INDEX(B4:B26, MATCH(9.99999999999999E+307,B4:B26)))</f>
        <v>9802.25</v>
      </c>
      <c r="C2" s="6">
        <f>AVERAGE(C4:INDEX(C4:C26, MATCH(9.99999999999999E+307,C4:C26)))</f>
        <v>7954</v>
      </c>
      <c r="D2" s="6">
        <f>AVERAGE(D4:INDEX(D4:D26, MATCH(9.99999999999999E+307,D4:D26)))</f>
        <v>10907.75</v>
      </c>
      <c r="E2" s="6">
        <f>AVERAGE(E4:INDEX(E4:E26, MATCH(9.99999999999999E+307,E4:E26)))</f>
        <v>43029.75</v>
      </c>
    </row>
    <row r="3" spans="1:15" x14ac:dyDescent="0.2">
      <c r="A3" s="3" t="s">
        <v>1</v>
      </c>
      <c r="B3" s="2">
        <f>_xlfn.STDEV.S(B4:INDEX(B4:B26, MATCH(9.99999999999999E+307,B4:B26)))/SQRT(COUNT(B4:INDEX(B4:B26, MATCH(9.99999999999999E+307,B4:B26))))</f>
        <v>4381.5600807328228</v>
      </c>
      <c r="C3" s="2">
        <f>_xlfn.STDEV.S(C4:INDEX(C4:C26, MATCH(9.99999999999999E+307,C4:C26)))/SQRT(COUNT(C4:INDEX(C4:C26, MATCH(9.99999999999999E+307,C4:C26))))</f>
        <v>3340.0628736597155</v>
      </c>
      <c r="D3" s="2">
        <f>_xlfn.STDEV.S(D4:INDEX(D4:D26, MATCH(9.99999999999999E+307,D4:D26)))/SQRT(COUNT(D4:INDEX(D4:D26, MATCH(9.99999999999999E+307,D4:D26))))</f>
        <v>5121.8402445870397</v>
      </c>
      <c r="E3" s="2">
        <f>_xlfn.STDEV.S(E4:INDEX(E4:E26, MATCH(9.99999999999999E+307,E4:E26)))/SQRT(COUNT(E4:INDEX(E4:E26, MATCH(9.99999999999999E+307,E4:E26))))</f>
        <v>15765.927533484079</v>
      </c>
    </row>
    <row r="4" spans="1:15" x14ac:dyDescent="0.2">
      <c r="A4" s="3" t="s">
        <v>2</v>
      </c>
      <c r="B4">
        <v>1119</v>
      </c>
      <c r="C4">
        <v>8373</v>
      </c>
      <c r="D4">
        <v>7972</v>
      </c>
      <c r="E4">
        <v>15348</v>
      </c>
      <c r="G4">
        <f>Tw_stampede_gordon!B4+((B1*1200)/L4)</f>
        <v>1117</v>
      </c>
      <c r="H4">
        <f>Tw_stampede_gordon!C4+((C1*1200)/M4)</f>
        <v>8372</v>
      </c>
      <c r="I4">
        <f>Tw_stampede_gordon!D4+((D1*1200)/N4)</f>
        <v>7970</v>
      </c>
      <c r="J4">
        <f>Tw_stampede_gordon!E4+((E1*1200)/O4)</f>
        <v>15347</v>
      </c>
      <c r="L4">
        <f>(B1*1200)/Te_stampede_gordon!B4</f>
        <v>9.0737240075614363</v>
      </c>
      <c r="M4">
        <f>(C1*1200)/Te_stampede_gordon!C4</f>
        <v>21.309655937846838</v>
      </c>
      <c r="N4">
        <f>(D1*1200)/Te_stampede_gordon!D4</f>
        <v>116.67299658184581</v>
      </c>
      <c r="O4">
        <f>(E1*1200)/Te_stampede_gordon!E4</f>
        <v>183.81451009723261</v>
      </c>
    </row>
    <row r="5" spans="1:15" x14ac:dyDescent="0.2">
      <c r="A5" s="3" t="s">
        <v>3</v>
      </c>
      <c r="B5">
        <v>1224</v>
      </c>
      <c r="C5">
        <v>1041</v>
      </c>
      <c r="D5">
        <v>1158</v>
      </c>
      <c r="E5">
        <v>5619</v>
      </c>
      <c r="G5">
        <f>Tw_stampede_gordon!B5+((B2*1200)/L5)</f>
        <v>1223</v>
      </c>
      <c r="H5">
        <f>Tw_stampede_gordon!C5+((C2*1200)/M5)</f>
        <v>1039</v>
      </c>
      <c r="I5">
        <f>Tw_stampede_gordon!D5+((D2*1200)/N5)</f>
        <v>1157</v>
      </c>
      <c r="J5">
        <f>Tw_stampede_gordon!E5+((E2*1200)/O5)</f>
        <v>5618</v>
      </c>
      <c r="L5">
        <f>(B2*1200)/Te_stampede_gordon!B5</f>
        <v>10036.433447098976</v>
      </c>
      <c r="M5">
        <f>(C2*1200)/Te_stampede_gordon!C5</f>
        <v>9690.1522842639588</v>
      </c>
      <c r="N5">
        <f>(D2*1200)/Te_stampede_gordon!D5</f>
        <v>11845.52036199095</v>
      </c>
      <c r="O5">
        <f>(E2*1200)/Te_stampede_gordon!E5</f>
        <v>9250.3941239699034</v>
      </c>
    </row>
    <row r="6" spans="1:15" x14ac:dyDescent="0.2">
      <c r="A6" s="3" t="s">
        <v>4</v>
      </c>
      <c r="B6">
        <v>1034</v>
      </c>
      <c r="C6">
        <v>1020</v>
      </c>
      <c r="D6">
        <v>1127</v>
      </c>
      <c r="E6">
        <v>4869</v>
      </c>
      <c r="G6">
        <f>Tw_stampede_gordon!B6+((B3*1200)/L6)</f>
        <v>1033</v>
      </c>
      <c r="H6">
        <f>Tw_stampede_gordon!C6+((C3*1200)/M6)</f>
        <v>1019</v>
      </c>
      <c r="I6">
        <f>Tw_stampede_gordon!D6+((D3*1200)/N6)</f>
        <v>1126</v>
      </c>
      <c r="J6">
        <f>Tw_stampede_gordon!E6+((E3*1200)/O6)</f>
        <v>4867</v>
      </c>
      <c r="L6">
        <f>(B3*1200)/Te_stampede_gordon!B6</f>
        <v>5354.2485711602721</v>
      </c>
      <c r="M6">
        <f>(C3*1200)/Te_stampede_gordon!C6</f>
        <v>4077.3910970413617</v>
      </c>
      <c r="N6">
        <f>(D3*1200)/Te_stampede_gordon!D6</f>
        <v>5760.2701907258179</v>
      </c>
      <c r="O6">
        <f>(E3*1200)/Te_stampede_gordon!E6</f>
        <v>3919.4350611520395</v>
      </c>
    </row>
    <row r="7" spans="1:15" x14ac:dyDescent="0.2">
      <c r="A7" s="3" t="s">
        <v>5</v>
      </c>
      <c r="B7">
        <v>1054</v>
      </c>
      <c r="C7">
        <v>1006</v>
      </c>
      <c r="D7">
        <v>1138</v>
      </c>
      <c r="E7">
        <v>4802</v>
      </c>
      <c r="G7">
        <f>Tw_stampede_gordon!B7+((B4*1200)/L7)</f>
        <v>1053</v>
      </c>
      <c r="H7">
        <f>Tw_stampede_gordon!C7+((C4*1200)/M7)</f>
        <v>1005</v>
      </c>
      <c r="I7">
        <f>Tw_stampede_gordon!D7+((D4*1200)/N7)</f>
        <v>1137</v>
      </c>
      <c r="J7">
        <f>Tw_stampede_gordon!E7+((E4*1200)/O7)</f>
        <v>4800</v>
      </c>
      <c r="L7">
        <f>(B4*1200)/Te_stampede_gordon!B7</f>
        <v>1317.7625122669283</v>
      </c>
      <c r="M7">
        <f>(C4*1200)/Te_stampede_gordon!C7</f>
        <v>10358.350515463917</v>
      </c>
      <c r="N7">
        <f>(D4*1200)/Te_stampede_gordon!D7</f>
        <v>8618.3783783783783</v>
      </c>
      <c r="O7">
        <f>(E4*1200)/Te_stampede_gordon!E7</f>
        <v>3866.806634474071</v>
      </c>
    </row>
    <row r="8" spans="1:15" x14ac:dyDescent="0.2">
      <c r="A8" s="3" t="s">
        <v>6</v>
      </c>
      <c r="B8">
        <v>1650</v>
      </c>
      <c r="C8">
        <v>1027</v>
      </c>
      <c r="D8">
        <v>2123</v>
      </c>
      <c r="E8">
        <v>41107</v>
      </c>
      <c r="G8">
        <f>Tw_stampede_gordon!B8+((B5*1200)/L8)</f>
        <v>1649</v>
      </c>
      <c r="H8">
        <f>Tw_stampede_gordon!C8+((C5*1200)/M8)</f>
        <v>1026</v>
      </c>
      <c r="I8">
        <f>Tw_stampede_gordon!D8+((D5*1200)/N8)</f>
        <v>2122</v>
      </c>
      <c r="J8">
        <f>Tw_stampede_gordon!E8+((E5*1200)/O8)</f>
        <v>41106</v>
      </c>
      <c r="L8">
        <f>(B5*1200)/Te_stampede_gordon!B8</f>
        <v>951.29533678756479</v>
      </c>
      <c r="M8">
        <f>(C5*1200)/Te_stampede_gordon!C8</f>
        <v>1341.7830290010741</v>
      </c>
      <c r="N8">
        <f>(D5*1200)/Te_stampede_gordon!D8</f>
        <v>679.84344422700588</v>
      </c>
      <c r="O8">
        <f>(E5*1200)/Te_stampede_gordon!E8</f>
        <v>669.32698034544376</v>
      </c>
    </row>
    <row r="9" spans="1:15" x14ac:dyDescent="0.2">
      <c r="A9" s="3" t="s">
        <v>7</v>
      </c>
      <c r="B9">
        <v>29871</v>
      </c>
      <c r="C9">
        <v>28128</v>
      </c>
      <c r="D9">
        <v>15061</v>
      </c>
      <c r="E9">
        <v>74328</v>
      </c>
      <c r="G9">
        <f>Tw_stampede_gordon!B9+((B6*1200)/L9)</f>
        <v>29870</v>
      </c>
      <c r="H9">
        <f>Tw_stampede_gordon!C9+((C6*1200)/M9)</f>
        <v>28127</v>
      </c>
      <c r="I9">
        <f>Tw_stampede_gordon!D9+((D6*1200)/N9)</f>
        <v>15060</v>
      </c>
      <c r="J9">
        <f>Tw_stampede_gordon!E9+((E6*1200)/O9)</f>
        <v>74327</v>
      </c>
      <c r="L9">
        <f>(B6*1200)/Te_stampede_gordon!B9</f>
        <v>675.44910179640715</v>
      </c>
      <c r="M9">
        <f>(C6*1200)/Te_stampede_gordon!C9</f>
        <v>679.62243198223211</v>
      </c>
      <c r="N9">
        <f>(D6*1200)/Te_stampede_gordon!D9</f>
        <v>358.91719745222929</v>
      </c>
      <c r="O9">
        <f>(E6*1200)/Te_stampede_gordon!E9</f>
        <v>234.97144695568247</v>
      </c>
    </row>
    <row r="10" spans="1:15" x14ac:dyDescent="0.2">
      <c r="A10" s="3" t="s">
        <v>8</v>
      </c>
      <c r="B10">
        <v>25824</v>
      </c>
      <c r="C10">
        <v>11645</v>
      </c>
      <c r="D10">
        <v>15195</v>
      </c>
      <c r="E10">
        <v>127092</v>
      </c>
      <c r="G10">
        <f>Tw_stampede_gordon!B10+((B7*1200)/L10)</f>
        <v>25823</v>
      </c>
      <c r="H10">
        <f>Tw_stampede_gordon!C10+((C7*1200)/M10)</f>
        <v>11644</v>
      </c>
      <c r="I10">
        <f>Tw_stampede_gordon!D10+((D7*1200)/N10)</f>
        <v>15194</v>
      </c>
      <c r="J10">
        <f>Tw_stampede_gordon!E10+((E7*1200)/O10)</f>
        <v>127091</v>
      </c>
      <c r="L10">
        <f>(B7*1200)/Te_stampede_gordon!B10</f>
        <v>688.88888888888891</v>
      </c>
      <c r="M10">
        <f>(C7*1200)/Te_stampede_gordon!C10</f>
        <v>639.40677966101691</v>
      </c>
      <c r="N10">
        <f>(D7*1200)/Te_stampede_gordon!D10</f>
        <v>608.82746321890329</v>
      </c>
      <c r="O10">
        <f>(E7*1200)/Te_stampede_gordon!E10</f>
        <v>259.8836422676228</v>
      </c>
    </row>
    <row r="11" spans="1:15" x14ac:dyDescent="0.2">
      <c r="A11" s="3" t="s">
        <v>9</v>
      </c>
      <c r="B11">
        <v>16642</v>
      </c>
      <c r="C11">
        <v>11392</v>
      </c>
      <c r="D11">
        <v>43488</v>
      </c>
      <c r="E11">
        <v>71073</v>
      </c>
      <c r="G11">
        <f>Tw_stampede_gordon!B11+((B8*1200)/L11)</f>
        <v>16641</v>
      </c>
      <c r="H11">
        <f>Tw_stampede_gordon!C11+((C8*1200)/M11)</f>
        <v>11388</v>
      </c>
      <c r="I11">
        <f>Tw_stampede_gordon!D11+((D8*1200)/N11)</f>
        <v>43487</v>
      </c>
      <c r="J11">
        <f>Tw_stampede_gordon!E11+((E8*1200)/O11)</f>
        <v>71072</v>
      </c>
      <c r="L11">
        <f>(B8*1200)/Te_stampede_gordon!B11</f>
        <v>1086.7178924259056</v>
      </c>
      <c r="M11">
        <f>(C8*1200)/Te_stampede_gordon!C11</f>
        <v>683.90677025527191</v>
      </c>
      <c r="N11">
        <f>(D8*1200)/Te_stampede_gordon!D11</f>
        <v>542.38875878220142</v>
      </c>
      <c r="O11">
        <f>(E8*1200)/Te_stampede_gordon!E11</f>
        <v>3496.2364448224539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sqref="A1:E11"/>
    </sheetView>
  </sheetViews>
  <sheetFormatPr baseColWidth="10" defaultRowHeight="16" x14ac:dyDescent="0.2"/>
  <cols>
    <col min="2" max="4" width="6.1640625" customWidth="1"/>
    <col min="5" max="5" width="7.1640625" customWidth="1"/>
  </cols>
  <sheetData>
    <row r="1" spans="1:5" x14ac:dyDescent="0.2">
      <c r="A1" s="4"/>
      <c r="B1" s="1">
        <v>8</v>
      </c>
      <c r="C1" s="1">
        <v>32</v>
      </c>
      <c r="D1" s="1">
        <v>256</v>
      </c>
      <c r="E1" s="1">
        <v>2048</v>
      </c>
    </row>
    <row r="2" spans="1:5" x14ac:dyDescent="0.2">
      <c r="A2" s="3" t="s">
        <v>0</v>
      </c>
      <c r="B2" s="5">
        <f>AVERAGE(B4:INDEX(B4:B26, MATCH(9.99999999999999E+307,B4:B26)))</f>
        <v>8392.375</v>
      </c>
      <c r="C2" s="6">
        <f>AVERAGE(C4:INDEX(C4:C26, MATCH(9.99999999999999E+307,C4:C26)))</f>
        <v>6557.25</v>
      </c>
      <c r="D2" s="6">
        <f>AVERAGE(D4:INDEX(D4:D26, MATCH(9.99999999999999E+307,D4:D26)))</f>
        <v>8573.25</v>
      </c>
      <c r="E2" s="6">
        <f>AVERAGE(E4:INDEX(E4:E26, MATCH(9.99999999999999E+307,E4:E26)))</f>
        <v>30558</v>
      </c>
    </row>
    <row r="3" spans="1:5" x14ac:dyDescent="0.2">
      <c r="A3" s="3" t="s">
        <v>1</v>
      </c>
      <c r="B3" s="2">
        <f>_xlfn.STDEV.S(B4:INDEX(B4:B26, MATCH(9.99999999999999E+307,B4:B26)))/SQRT(COUNT(B4:INDEX(B4:B26, MATCH(9.99999999999999E+307,B4:B26))))</f>
        <v>4262.3627289898895</v>
      </c>
      <c r="C3" s="2">
        <f>_xlfn.STDEV.S(C4:INDEX(C4:C26, MATCH(9.99999999999999E+307,C4:C26)))/SQRT(COUNT(C4:INDEX(C4:C26, MATCH(9.99999999999999E+307,C4:C26))))</f>
        <v>3216.3875851977609</v>
      </c>
      <c r="D3" s="2">
        <f>_xlfn.STDEV.S(D4:INDEX(D4:D26, MATCH(9.99999999999999E+307,D4:D26)))/SQRT(COUNT(D4:INDEX(D4:D26, MATCH(9.99999999999999E+307,D4:D26))))</f>
        <v>4706.3661435109052</v>
      </c>
      <c r="E3" s="2">
        <f>_xlfn.STDEV.S(E4:INDEX(E4:E26, MATCH(9.99999999999999E+307,E4:E26)))/SQRT(COUNT(E4:INDEX(E4:E26, MATCH(9.99999999999999E+307,E4:E26))))</f>
        <v>13493.071978929462</v>
      </c>
    </row>
    <row r="4" spans="1:5" x14ac:dyDescent="0.2">
      <c r="A4" s="3" t="s">
        <v>2</v>
      </c>
      <c r="B4">
        <v>59</v>
      </c>
      <c r="C4">
        <v>6570</v>
      </c>
      <c r="D4">
        <v>5337</v>
      </c>
      <c r="E4">
        <v>1977</v>
      </c>
    </row>
    <row r="5" spans="1:5" x14ac:dyDescent="0.2">
      <c r="A5" s="3" t="s">
        <v>3</v>
      </c>
      <c r="B5">
        <v>51</v>
      </c>
      <c r="C5">
        <v>54</v>
      </c>
      <c r="D5">
        <v>52</v>
      </c>
      <c r="E5">
        <v>36</v>
      </c>
    </row>
    <row r="6" spans="1:5" x14ac:dyDescent="0.2">
      <c r="A6" s="3" t="s">
        <v>4</v>
      </c>
      <c r="B6">
        <v>51</v>
      </c>
      <c r="C6">
        <v>36</v>
      </c>
      <c r="D6">
        <v>59</v>
      </c>
      <c r="E6">
        <v>40</v>
      </c>
    </row>
    <row r="7" spans="1:5" x14ac:dyDescent="0.2">
      <c r="A7" s="3" t="s">
        <v>5</v>
      </c>
      <c r="B7">
        <v>34</v>
      </c>
      <c r="C7">
        <v>35</v>
      </c>
      <c r="D7">
        <v>27</v>
      </c>
      <c r="E7">
        <v>37</v>
      </c>
    </row>
    <row r="8" spans="1:5" x14ac:dyDescent="0.2">
      <c r="A8" s="3" t="s">
        <v>6</v>
      </c>
      <c r="B8">
        <v>105</v>
      </c>
      <c r="C8">
        <v>95</v>
      </c>
      <c r="D8">
        <v>78</v>
      </c>
      <c r="E8">
        <v>31032</v>
      </c>
    </row>
    <row r="9" spans="1:5" x14ac:dyDescent="0.2">
      <c r="A9" s="3" t="s">
        <v>7</v>
      </c>
      <c r="B9">
        <v>28033</v>
      </c>
      <c r="C9">
        <v>26326</v>
      </c>
      <c r="D9">
        <v>11292</v>
      </c>
      <c r="E9">
        <v>49461</v>
      </c>
    </row>
    <row r="10" spans="1:5" x14ac:dyDescent="0.2">
      <c r="A10" s="3" t="s">
        <v>8</v>
      </c>
      <c r="B10">
        <v>23987</v>
      </c>
      <c r="C10">
        <v>9756</v>
      </c>
      <c r="D10">
        <v>12951</v>
      </c>
      <c r="E10">
        <v>104918</v>
      </c>
    </row>
    <row r="11" spans="1:5" x14ac:dyDescent="0.2">
      <c r="A11" s="3" t="s">
        <v>9</v>
      </c>
      <c r="B11">
        <v>14819</v>
      </c>
      <c r="C11">
        <v>9586</v>
      </c>
      <c r="D11">
        <v>38790</v>
      </c>
      <c r="E11">
        <v>56963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workbookViewId="0">
      <selection sqref="A1:E11"/>
    </sheetView>
  </sheetViews>
  <sheetFormatPr baseColWidth="10" defaultRowHeight="16" x14ac:dyDescent="0.2"/>
  <cols>
    <col min="2" max="4" width="5.1640625" customWidth="1"/>
    <col min="5" max="5" width="6.1640625" customWidth="1"/>
  </cols>
  <sheetData>
    <row r="1" spans="1:5" x14ac:dyDescent="0.2">
      <c r="A1" s="4"/>
      <c r="B1" s="1">
        <v>8</v>
      </c>
      <c r="C1" s="1">
        <v>32</v>
      </c>
      <c r="D1" s="1">
        <v>256</v>
      </c>
      <c r="E1" s="1">
        <v>2048</v>
      </c>
    </row>
    <row r="2" spans="1:5" x14ac:dyDescent="0.2">
      <c r="A2" s="3" t="s">
        <v>0</v>
      </c>
      <c r="B2" s="5">
        <f>AVERAGE(B4:INDEX(B4:B26, MATCH(9.99999999999999E+307,B4:B26)))</f>
        <v>1408.75</v>
      </c>
      <c r="C2" s="6">
        <f>AVERAGE(C4:INDEX(C4:C26, MATCH(9.99999999999999E+307,C4:C26)))</f>
        <v>1395.25</v>
      </c>
      <c r="D2" s="6">
        <f>AVERAGE(D4:INDEX(D4:D26, MATCH(9.99999999999999E+307,D4:D26)))</f>
        <v>2333.375</v>
      </c>
      <c r="E2" s="6">
        <f>AVERAGE(E4:INDEX(E4:E26, MATCH(9.99999999999999E+307,E4:E26)))</f>
        <v>12470.5</v>
      </c>
    </row>
    <row r="3" spans="1:5" x14ac:dyDescent="0.2">
      <c r="A3" s="3" t="s">
        <v>1</v>
      </c>
      <c r="B3" s="2">
        <f>_xlfn.STDEV.S(B4:INDEX(B4:B26, MATCH(9.99999999999999E+307,B4:B26)))/SQRT(COUNT(B4:INDEX(B4:B26, MATCH(9.99999999999999E+307,B4:B26))))</f>
        <v>138.10616387402845</v>
      </c>
      <c r="C3" s="2">
        <f>_xlfn.STDEV.S(C4:INDEX(C4:C26, MATCH(9.99999999999999E+307,C4:C26)))/SQRT(COUNT(C4:INDEX(C4:C26, MATCH(9.99999999999999E+307,C4:C26))))</f>
        <v>162.1808679486314</v>
      </c>
      <c r="D3" s="2">
        <f>_xlfn.STDEV.S(D4:INDEX(D4:D26, MATCH(9.99999999999999E+307,D4:D26)))/SQRT(COUNT(D4:INDEX(D4:D26, MATCH(9.99999999999999E+307,D4:D26))))</f>
        <v>471.24095055729487</v>
      </c>
      <c r="E3" s="2">
        <f>_xlfn.STDEV.S(E4:INDEX(E4:E26, MATCH(9.99999999999999E+307,E4:E26)))/SQRT(COUNT(E4:INDEX(E4:E26, MATCH(9.99999999999999E+307,E4:E26))))</f>
        <v>2746.1141441784866</v>
      </c>
    </row>
    <row r="4" spans="1:5" x14ac:dyDescent="0.2">
      <c r="A4" s="3" t="s">
        <v>2</v>
      </c>
      <c r="B4">
        <v>1058</v>
      </c>
      <c r="C4">
        <v>1802</v>
      </c>
      <c r="D4">
        <v>2633</v>
      </c>
      <c r="E4">
        <v>13370</v>
      </c>
    </row>
    <row r="5" spans="1:5" x14ac:dyDescent="0.2">
      <c r="A5" s="3" t="s">
        <v>3</v>
      </c>
      <c r="B5">
        <v>1172</v>
      </c>
      <c r="C5">
        <v>985</v>
      </c>
      <c r="D5">
        <v>1105</v>
      </c>
      <c r="E5">
        <v>5582</v>
      </c>
    </row>
    <row r="6" spans="1:5" x14ac:dyDescent="0.2">
      <c r="A6" s="3" t="s">
        <v>4</v>
      </c>
      <c r="B6">
        <v>982</v>
      </c>
      <c r="C6">
        <v>983</v>
      </c>
      <c r="D6">
        <v>1067</v>
      </c>
      <c r="E6">
        <v>4827</v>
      </c>
    </row>
    <row r="7" spans="1:5" x14ac:dyDescent="0.2">
      <c r="A7" s="3" t="s">
        <v>5</v>
      </c>
      <c r="B7">
        <v>1019</v>
      </c>
      <c r="C7">
        <v>970</v>
      </c>
      <c r="D7">
        <v>1110</v>
      </c>
      <c r="E7">
        <v>4763</v>
      </c>
    </row>
    <row r="8" spans="1:5" x14ac:dyDescent="0.2">
      <c r="A8" s="3" t="s">
        <v>6</v>
      </c>
      <c r="B8">
        <v>1544</v>
      </c>
      <c r="C8">
        <v>931</v>
      </c>
      <c r="D8">
        <v>2044</v>
      </c>
      <c r="E8">
        <v>10074</v>
      </c>
    </row>
    <row r="9" spans="1:5" x14ac:dyDescent="0.2">
      <c r="A9" s="3" t="s">
        <v>7</v>
      </c>
      <c r="B9">
        <v>1837</v>
      </c>
      <c r="C9">
        <v>1801</v>
      </c>
      <c r="D9">
        <v>3768</v>
      </c>
      <c r="E9">
        <v>24866</v>
      </c>
    </row>
    <row r="10" spans="1:5" x14ac:dyDescent="0.2">
      <c r="A10" s="3" t="s">
        <v>8</v>
      </c>
      <c r="B10">
        <v>1836</v>
      </c>
      <c r="C10">
        <v>1888</v>
      </c>
      <c r="D10">
        <v>2243</v>
      </c>
      <c r="E10">
        <v>22173</v>
      </c>
    </row>
    <row r="11" spans="1:5" x14ac:dyDescent="0.2">
      <c r="A11" s="3" t="s">
        <v>9</v>
      </c>
      <c r="B11">
        <v>1822</v>
      </c>
      <c r="C11">
        <v>1802</v>
      </c>
      <c r="D11">
        <v>4697</v>
      </c>
      <c r="E11">
        <v>14109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51" sqref="A51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51" sqref="A51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TTC_stampede</vt:lpstr>
      <vt:lpstr>Tw_stampede</vt:lpstr>
      <vt:lpstr>Te_stampede</vt:lpstr>
      <vt:lpstr>TTC_stampede_gordon</vt:lpstr>
      <vt:lpstr>Tw_stampede_gordon</vt:lpstr>
      <vt:lpstr>Te_stampede_gordon</vt:lpstr>
      <vt:lpstr>plots</vt:lpstr>
      <vt:lpstr>plots single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2016-02-05T21:55:56Z</dcterms:created>
  <dcterms:modified xsi:type="dcterms:W3CDTF">2016-05-12T14:43:57Z</dcterms:modified>
</cp:coreProperties>
</file>