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1"/>
  <workbookPr/>
  <mc:AlternateContent xmlns:mc="http://schemas.openxmlformats.org/markup-compatibility/2006">
    <mc:Choice Requires="x15">
      <x15ac:absPath xmlns:x15ac="http://schemas.microsoft.com/office/spreadsheetml/2010/11/ac" url="/Users/mturilli/Projects/RADICAL/github/experiments/AIMES-Swift/Swift_Experiments/strategy_1/analysis/"/>
    </mc:Choice>
  </mc:AlternateContent>
  <bookViews>
    <workbookView xWindow="0" yWindow="460" windowWidth="28800" windowHeight="17460" tabRatio="500" activeTab="6"/>
  </bookViews>
  <sheets>
    <sheet name="TTC_stampede" sheetId="1" r:id="rId1"/>
    <sheet name="Tw_stampede" sheetId="6" r:id="rId2"/>
    <sheet name="Te_stampede" sheetId="7" r:id="rId3"/>
    <sheet name="TTC_stampede_gordon" sheetId="2" r:id="rId4"/>
    <sheet name="Tw_stampede_gordon" sheetId="4" r:id="rId5"/>
    <sheet name="Te_stampede_gordon" sheetId="5" r:id="rId6"/>
    <sheet name="plots" sheetId="3" r:id="rId7"/>
    <sheet name="plots single" sheetId="8" r:id="rId8"/>
  </sheets>
  <definedNames>
    <definedName name="Te_Executing_task_stampede" localSheetId="2">Te_stampede!$B$4:$E$7</definedName>
    <definedName name="Te_Executing_task_stampede_gordon" localSheetId="5">Te_stampede_gordon!$B$4:$E$11</definedName>
    <definedName name="TTC_Time_to_completion_stampede" localSheetId="0">TTC_stampede!$B$4:$E$7</definedName>
    <definedName name="TTC_Time_to_completion_stampede_gordon" localSheetId="3">TTC_stampede_gordon!$B$4:$E$11</definedName>
    <definedName name="TTC_Time_to_completion_stampede_gordon_1" localSheetId="3">TTC_stampede_gordon!$B$16:$E$23</definedName>
    <definedName name="Tw_Submitting_task_stampede" localSheetId="1">Tw_stampede!$B$4:$E$7</definedName>
    <definedName name="Tw_Submitting_task_stampede_gordon" localSheetId="4">Tw_stampede_gordon!$B$4:$E$11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2" l="1"/>
  <c r="D15" i="2"/>
  <c r="C15" i="2"/>
  <c r="B15" i="2"/>
  <c r="E14" i="2"/>
  <c r="D14" i="2"/>
  <c r="C14" i="2"/>
  <c r="B14" i="2"/>
  <c r="B2" i="2"/>
  <c r="L5" i="2"/>
  <c r="G5" i="2"/>
  <c r="C2" i="2"/>
  <c r="M5" i="2"/>
  <c r="H5" i="2"/>
  <c r="D2" i="2"/>
  <c r="N5" i="2"/>
  <c r="I5" i="2"/>
  <c r="E2" i="2"/>
  <c r="O5" i="2"/>
  <c r="J5" i="2"/>
  <c r="B3" i="2"/>
  <c r="L6" i="2"/>
  <c r="G6" i="2"/>
  <c r="C3" i="2"/>
  <c r="M6" i="2"/>
  <c r="H6" i="2"/>
  <c r="D3" i="2"/>
  <c r="N6" i="2"/>
  <c r="I6" i="2"/>
  <c r="E3" i="2"/>
  <c r="O6" i="2"/>
  <c r="J6" i="2"/>
  <c r="L7" i="2"/>
  <c r="G7" i="2"/>
  <c r="M7" i="2"/>
  <c r="H7" i="2"/>
  <c r="N7" i="2"/>
  <c r="I7" i="2"/>
  <c r="O7" i="2"/>
  <c r="J7" i="2"/>
  <c r="M4" i="2"/>
  <c r="H4" i="2"/>
  <c r="N4" i="2"/>
  <c r="I4" i="2"/>
  <c r="O4" i="2"/>
  <c r="J4" i="2"/>
  <c r="L4" i="2"/>
  <c r="G4" i="2"/>
  <c r="E3" i="7"/>
  <c r="D3" i="7"/>
  <c r="C3" i="7"/>
  <c r="B3" i="7"/>
  <c r="E2" i="7"/>
  <c r="D2" i="7"/>
  <c r="C2" i="7"/>
  <c r="B2" i="7"/>
  <c r="E3" i="6"/>
  <c r="D3" i="6"/>
  <c r="C3" i="6"/>
  <c r="B3" i="6"/>
  <c r="E2" i="6"/>
  <c r="D2" i="6"/>
  <c r="C2" i="6"/>
  <c r="B2" i="6"/>
  <c r="B2" i="1"/>
  <c r="C2" i="1"/>
  <c r="D2" i="1"/>
  <c r="E2" i="1"/>
  <c r="B3" i="1"/>
  <c r="C3" i="1"/>
  <c r="D3" i="1"/>
  <c r="E3" i="1"/>
  <c r="E3" i="5"/>
  <c r="D3" i="5"/>
  <c r="C3" i="5"/>
  <c r="B3" i="5"/>
  <c r="E2" i="5"/>
  <c r="D2" i="5"/>
  <c r="C2" i="5"/>
  <c r="B2" i="5"/>
  <c r="E3" i="4"/>
  <c r="D3" i="4"/>
  <c r="C3" i="4"/>
  <c r="B3" i="4"/>
  <c r="E2" i="4"/>
  <c r="D2" i="4"/>
  <c r="C2" i="4"/>
  <c r="B2" i="4"/>
</calcChain>
</file>

<file path=xl/connections.xml><?xml version="1.0" encoding="utf-8"?>
<connections xmlns="http://schemas.openxmlformats.org/spreadsheetml/2006/main">
  <connection id="1" name="Te-Executing_task-stampede" type="6" refreshedVersion="0" background="1" saveData="1">
    <textPr fileType="mac" firstRow="2" sourceFile="/Users/mturilli/Projects/RADICAL/github/experiments/AIMES-Swift/Swift_Experiments/strategy_1/analysis/stampede/Te-Executing_task-stampede.csv" tab="0" comma="1">
      <textFields count="4">
        <textField/>
        <textField/>
        <textField/>
        <textField/>
      </textFields>
    </textPr>
  </connection>
  <connection id="2" name="Te-Executing_task-stampede_gordon" type="6" refreshedVersion="0" background="1" saveData="1">
    <textPr fileType="mac" firstRow="2" sourceFile="/Users/mturilli/Projects/RADICAL/github/experiments/AIMES-Swift/Swift_Experiments/strategy_1/analysis/stampede_gordon/Te-Executing_task-stampede_gordon.csv" tab="0" comma="1">
      <textFields count="4">
        <textField/>
        <textField/>
        <textField/>
        <textField/>
      </textFields>
    </textPr>
  </connection>
  <connection id="3" name="TTC-Time_to_completion-stampede" type="6" refreshedVersion="0" background="1" saveData="1">
    <textPr fileType="mac" firstRow="2" sourceFile="/Users/mturilli/Projects/RADICAL/github/experiments/AIMES-Swift/Swift_Experiments/strategy_1/analysis/stampede/TTC-Time_to_completion-stampede.csv" tab="0" comma="1">
      <textFields count="4">
        <textField/>
        <textField/>
        <textField/>
        <textField/>
      </textFields>
    </textPr>
  </connection>
  <connection id="4" name="TTC-Time_to_completion-stampede_gordon" type="6" refreshedVersion="0" background="1" saveData="1">
    <textPr fileType="mac" firstRow="2" sourceFile="/Users/mturilli/Projects/RADICAL/github/experiments/AIMES-Swift/Swift_Experiments/strategy_1/analysis/stampede_gordon/TTC-Time_to_completion-stampede_gordon.csv" tab="0" comma="1">
      <textFields count="4">
        <textField/>
        <textField/>
        <textField/>
        <textField/>
      </textFields>
    </textPr>
  </connection>
  <connection id="5" name="TTC-Time_to_completion-stampede_gordon1" type="6" refreshedVersion="0" background="1" saveData="1">
    <textPr fileType="mac" firstRow="2" sourceFile="/Users/mturilli/Projects/RADICAL/github/experiments/AIMES-Swift/Swift_Experiments/strategy_1/analysis/stampede_gordon/TTC-Time_to_completion-stampede_gordon.csv" tab="0" comma="1">
      <textFields count="4">
        <textField/>
        <textField/>
        <textField/>
        <textField/>
      </textFields>
    </textPr>
  </connection>
  <connection id="6" name="Tw-Submitting_task-stampede" type="6" refreshedVersion="0" background="1" saveData="1">
    <textPr fileType="mac" firstRow="2" sourceFile="/Users/mturilli/Projects/RADICAL/github/experiments/AIMES-Swift/Swift_Experiments/strategy_1/analysis/stampede/Tw-Submitting_task-stampede.csv" tab="0" comma="1">
      <textFields count="4">
        <textField/>
        <textField/>
        <textField/>
        <textField/>
      </textFields>
    </textPr>
  </connection>
  <connection id="7" name="Tw-Submitting_task-stampede_gordon" type="6" refreshedVersion="0" background="1" saveData="1">
    <textPr fileType="mac" firstRow="2" sourceFile="/Users/mturilli/Projects/RADICAL/github/experiments/AIMES-Swift/Swift_Experiments/strategy_1/analysis/stampede_gordon/Tw-Submitting_task-stampede_gord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<sst xmlns="http://schemas.openxmlformats.org/spreadsheetml/2006/main" count="70" uniqueCount="10">
  <si>
    <t>AVG</t>
  </si>
  <si>
    <t>RE</t>
  </si>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</sst>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3" xfId="0" applyFill="1" applyBorder="1"/>
    <xf numFmtId="0" fontId="0" fillId="3" borderId="4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Time to Completion (TTC) - Swift+Coaster</a:t>
            </a:r>
          </a:p>
          <a:p>
            <a:pPr>
              <a:defRPr/>
            </a:pPr>
            <a:r>
              <a:rPr lang="en-US"/>
              <a:t>Stampede and Gordon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TTC_stampede_gordon!$B$3:$E$3</c:f>
                <c:numCache>
                  <c:formatCode>General</c:formatCode>
                  <c:ptCount val="4"/>
                  <c:pt idx="0">
                    <c:v>3045.356652972272</c:v>
                  </c:pt>
                  <c:pt idx="1">
                    <c:v>2375.572890718963</c:v>
                  </c:pt>
                  <c:pt idx="2">
                    <c:v>3634.250914963257</c:v>
                  </c:pt>
                  <c:pt idx="3">
                    <c:v>10871.77024484303</c:v>
                  </c:pt>
                </c:numCache>
              </c:numRef>
            </c:plus>
            <c:minus>
              <c:numRef>
                <c:f>TTC_stampede_gordon!$B$3:$E$3</c:f>
                <c:numCache>
                  <c:formatCode>General</c:formatCode>
                  <c:ptCount val="4"/>
                  <c:pt idx="0">
                    <c:v>3045.356652972272</c:v>
                  </c:pt>
                  <c:pt idx="1">
                    <c:v>2375.572890718963</c:v>
                  </c:pt>
                  <c:pt idx="2">
                    <c:v>3634.250914963257</c:v>
                  </c:pt>
                  <c:pt idx="3">
                    <c:v>10871.77024484303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TTC_stampede_gordon!$B$1:$E$1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TTC_stampede_gordon!$B$2:$E$2</c:f>
              <c:numCache>
                <c:formatCode>General</c:formatCode>
                <c:ptCount val="4"/>
                <c:pt idx="0">
                  <c:v>11106.45400538219</c:v>
                </c:pt>
                <c:pt idx="1">
                  <c:v>8476.67085824398</c:v>
                </c:pt>
                <c:pt idx="2">
                  <c:v>11960.97268297247</c:v>
                </c:pt>
                <c:pt idx="3">
                  <c:v>47912.11183556561</c:v>
                </c:pt>
              </c:numCache>
            </c:numRef>
          </c:val>
          <c:smooth val="0"/>
        </c:ser>
        <c:ser>
          <c:idx val="1"/>
          <c:order val="1"/>
          <c:tx>
            <c:v>Ideal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TTC_stampede_gordon!$Q$4:$T$4</c:f>
              <c:numCache>
                <c:formatCode>General</c:formatCode>
                <c:ptCount val="4"/>
                <c:pt idx="0">
                  <c:v>1200.0</c:v>
                </c:pt>
                <c:pt idx="1">
                  <c:v>1200.0</c:v>
                </c:pt>
                <c:pt idx="2">
                  <c:v>1200.0</c:v>
                </c:pt>
                <c:pt idx="3">
                  <c:v>4800.0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090944"/>
        <c:axId val="-2130778992"/>
      </c:lineChart>
      <c:catAx>
        <c:axId val="-213109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778992"/>
        <c:crosses val="autoZero"/>
        <c:auto val="1"/>
        <c:lblAlgn val="ctr"/>
        <c:lblOffset val="100"/>
        <c:noMultiLvlLbl val="0"/>
      </c:catAx>
      <c:valAx>
        <c:axId val="-2130778992"/>
        <c:scaling>
          <c:orientation val="minMax"/>
          <c:max val="6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090944"/>
        <c:crosses val="autoZero"/>
        <c:crossBetween val="between"/>
        <c:minorUnit val="20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Waiting Time (Tw) - Swift+Coaster</a:t>
            </a:r>
          </a:p>
          <a:p>
            <a:pPr>
              <a:defRPr/>
            </a:pPr>
            <a:r>
              <a:rPr lang="en-US"/>
              <a:t>Stampede and Gordon</a:t>
            </a:r>
          </a:p>
          <a:p>
            <a:pPr>
              <a:defRPr/>
            </a:pPr>
            <a:r>
              <a:rPr lang="en-US"/>
              <a:t>Includes: setup</a:t>
            </a:r>
            <a:r>
              <a:rPr lang="en-US" baseline="0"/>
              <a:t>, queueing , and bootstrapping times. </a:t>
            </a:r>
          </a:p>
          <a:p>
            <a:pPr>
              <a:defRPr/>
            </a:pPr>
            <a:r>
              <a:rPr lang="en-US" baseline="0"/>
              <a:t>Queuing time accounts for the majority of the timing and of the variation. 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Tw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Tw_stampede_gordon!$B$3:$E$3</c:f>
                <c:numCache>
                  <c:formatCode>General</c:formatCode>
                  <c:ptCount val="4"/>
                  <c:pt idx="0">
                    <c:v>6194.515450514807</c:v>
                  </c:pt>
                  <c:pt idx="1">
                    <c:v>5451.109908006503</c:v>
                  </c:pt>
                  <c:pt idx="2">
                    <c:v>8186.158382446555</c:v>
                  </c:pt>
                  <c:pt idx="3">
                    <c:v>15747.10732430986</c:v>
                  </c:pt>
                </c:numCache>
              </c:numRef>
            </c:plus>
            <c:minus>
              <c:numRef>
                <c:f>Tw_stampede_gordon!$B$3:$E$3</c:f>
                <c:numCache>
                  <c:formatCode>General</c:formatCode>
                  <c:ptCount val="4"/>
                  <c:pt idx="0">
                    <c:v>6194.515450514807</c:v>
                  </c:pt>
                  <c:pt idx="1">
                    <c:v>5451.109908006503</c:v>
                  </c:pt>
                  <c:pt idx="2">
                    <c:v>8186.158382446555</c:v>
                  </c:pt>
                  <c:pt idx="3">
                    <c:v>15747.10732430986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Tw_stampede_gordon!$B$1:$E$1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Tw_stampede_gordon!$B$2:$E$2</c:f>
              <c:numCache>
                <c:formatCode>General</c:formatCode>
                <c:ptCount val="4"/>
                <c:pt idx="0">
                  <c:v>16736.0</c:v>
                </c:pt>
                <c:pt idx="1">
                  <c:v>11440.75</c:v>
                </c:pt>
                <c:pt idx="2">
                  <c:v>15777.75</c:v>
                </c:pt>
                <c:pt idx="3">
                  <c:v>60593.5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113168"/>
        <c:axId val="-2132107264"/>
      </c:lineChart>
      <c:catAx>
        <c:axId val="-213211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107264"/>
        <c:crosses val="autoZero"/>
        <c:auto val="1"/>
        <c:lblAlgn val="ctr"/>
        <c:lblOffset val="100"/>
        <c:noMultiLvlLbl val="0"/>
      </c:catAx>
      <c:valAx>
        <c:axId val="-2132107264"/>
        <c:scaling>
          <c:orientation val="minMax"/>
          <c:max val="6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11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Execution Time (Te) - Swift+Coaster</a:t>
            </a:r>
          </a:p>
          <a:p>
            <a:pPr>
              <a:defRPr/>
            </a:pPr>
            <a:r>
              <a:rPr lang="en-US"/>
              <a:t>Stampede and Gordon</a:t>
            </a:r>
          </a:p>
          <a:p>
            <a:pPr>
              <a:defRPr/>
            </a:pPr>
            <a:r>
              <a:rPr lang="en-US"/>
              <a:t>Includes: stage</a:t>
            </a:r>
            <a:r>
              <a:rPr lang="en-US" baseline="0"/>
              <a:t> in, executing , and stage out times. </a:t>
            </a:r>
          </a:p>
          <a:p>
            <a:pPr>
              <a:defRPr/>
            </a:pPr>
            <a:r>
              <a:rPr lang="en-US" baseline="0"/>
              <a:t>No staging, very little variation mostly due to log/bootstrap overheads.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Te_stampede_gordon!$B$3:$E$3</c:f>
                <c:numCache>
                  <c:formatCode>General</c:formatCode>
                  <c:ptCount val="4"/>
                  <c:pt idx="0">
                    <c:v>71.9981191883973</c:v>
                  </c:pt>
                  <c:pt idx="1">
                    <c:v>225.7559523024808</c:v>
                  </c:pt>
                  <c:pt idx="2">
                    <c:v>633.4588910629218</c:v>
                  </c:pt>
                  <c:pt idx="3">
                    <c:v>3444.390620995244</c:v>
                  </c:pt>
                </c:numCache>
              </c:numRef>
            </c:plus>
            <c:minus>
              <c:numRef>
                <c:f>Te_stampede_gordon!$B$3:$E$3</c:f>
                <c:numCache>
                  <c:formatCode>General</c:formatCode>
                  <c:ptCount val="4"/>
                  <c:pt idx="0">
                    <c:v>71.9981191883973</c:v>
                  </c:pt>
                  <c:pt idx="1">
                    <c:v>225.7559523024808</c:v>
                  </c:pt>
                  <c:pt idx="2">
                    <c:v>633.4588910629218</c:v>
                  </c:pt>
                  <c:pt idx="3">
                    <c:v>3444.390620995244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Te_stampede_gordon!$B$1:$E$1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Te_stampede_gordon!$B$2:$E$2</c:f>
              <c:numCache>
                <c:formatCode>General</c:formatCode>
                <c:ptCount val="4"/>
                <c:pt idx="0">
                  <c:v>1759.75</c:v>
                </c:pt>
                <c:pt idx="1">
                  <c:v>1605.5</c:v>
                </c:pt>
                <c:pt idx="2">
                  <c:v>3188.0</c:v>
                </c:pt>
                <c:pt idx="3">
                  <c:v>17805.5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071712"/>
        <c:axId val="-2132065808"/>
      </c:lineChart>
      <c:catAx>
        <c:axId val="-213207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065808"/>
        <c:crosses val="autoZero"/>
        <c:auto val="1"/>
        <c:lblAlgn val="ctr"/>
        <c:lblOffset val="100"/>
        <c:noMultiLvlLbl val="0"/>
      </c:catAx>
      <c:valAx>
        <c:axId val="-2132065808"/>
        <c:scaling>
          <c:orientation val="minMax"/>
          <c:max val="6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07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Time to Completion (TTC) - Swift+Coaster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Stampede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Includes: Setup, queuing, bootstrapping, stage in, execution, stage out, shutdown times</a:t>
            </a:r>
            <a:endParaRPr lang="en-US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TTC_stampede!$B$3:$E$3</c:f>
                <c:numCache>
                  <c:formatCode>General</c:formatCode>
                  <c:ptCount val="4"/>
                  <c:pt idx="0">
                    <c:v>7.404953297174354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46.5385145157571</c:v>
                  </c:pt>
                </c:numCache>
              </c:numRef>
            </c:plus>
            <c:minus>
              <c:numRef>
                <c:f>TTC_stampede!$B$3:$E$3</c:f>
                <c:numCache>
                  <c:formatCode>General</c:formatCode>
                  <c:ptCount val="4"/>
                  <c:pt idx="0">
                    <c:v>7.404953297174354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46.5385145157571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TTC_stampede!$B$1:$E$1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TTC_stampede!$B$2:$E$2</c:f>
              <c:numCache>
                <c:formatCode>General</c:formatCode>
                <c:ptCount val="4"/>
                <c:pt idx="0">
                  <c:v>999.0</c:v>
                </c:pt>
                <c:pt idx="1">
                  <c:v>1006.5</c:v>
                </c:pt>
                <c:pt idx="2">
                  <c:v>1071.0</c:v>
                </c:pt>
                <c:pt idx="3">
                  <c:v>7926.0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487344"/>
        <c:axId val="-2133474624"/>
      </c:lineChart>
      <c:catAx>
        <c:axId val="-213348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474624"/>
        <c:crosses val="autoZero"/>
        <c:auto val="1"/>
        <c:lblAlgn val="ctr"/>
        <c:lblOffset val="100"/>
        <c:noMultiLvlLbl val="0"/>
      </c:catAx>
      <c:valAx>
        <c:axId val="-2133474624"/>
        <c:scaling>
          <c:orientation val="minMax"/>
          <c:max val="12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4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Waiting Time (Tw) - Swift+Coaster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Stampede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Includes: </a:t>
            </a:r>
            <a:r>
              <a:rPr lang="en-US" sz="1400" b="0" i="0" u="none" strike="noStrike" baseline="0">
                <a:effectLst/>
              </a:rPr>
              <a:t>setup, queueing , and bootstrapping times.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>
                <a:effectLst/>
              </a:rPr>
              <a:t>Variation</a:t>
            </a:r>
            <a:r>
              <a:rPr lang="en-US" sz="1400" baseline="0">
                <a:effectLst/>
              </a:rPr>
              <a:t> shows anomalously uniform queuing times. More runs should increase variation.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Tw_stampede!$B$3:$E$3</c:f>
                <c:numCache>
                  <c:formatCode>General</c:formatCode>
                  <c:ptCount val="4"/>
                  <c:pt idx="0">
                    <c:v>7.756717518813397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46.57856266567271</c:v>
                  </c:pt>
                </c:numCache>
              </c:numRef>
            </c:plus>
            <c:minus>
              <c:numRef>
                <c:f>Tw_stampede!$B$3:$E$3</c:f>
                <c:numCache>
                  <c:formatCode>General</c:formatCode>
                  <c:ptCount val="4"/>
                  <c:pt idx="0">
                    <c:v>7.756717518813397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46.57856266567271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TTC_stampede!$B$1:$E$1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TTC_stampede!$B$2:$E$2</c:f>
              <c:numCache>
                <c:formatCode>General</c:formatCode>
                <c:ptCount val="4"/>
                <c:pt idx="0">
                  <c:v>999.0</c:v>
                </c:pt>
                <c:pt idx="1">
                  <c:v>1006.5</c:v>
                </c:pt>
                <c:pt idx="2">
                  <c:v>1071.0</c:v>
                </c:pt>
                <c:pt idx="3">
                  <c:v>7926.0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023168"/>
        <c:axId val="-2132017264"/>
      </c:lineChart>
      <c:catAx>
        <c:axId val="-213202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017264"/>
        <c:crosses val="autoZero"/>
        <c:auto val="1"/>
        <c:lblAlgn val="ctr"/>
        <c:lblOffset val="100"/>
        <c:noMultiLvlLbl val="0"/>
      </c:catAx>
      <c:valAx>
        <c:axId val="-2132017264"/>
        <c:scaling>
          <c:orientation val="minMax"/>
          <c:max val="12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02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Execution Time (Te) - Swift+Coaster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Stampede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Includes: </a:t>
            </a:r>
            <a:r>
              <a:rPr lang="en-US" sz="1400" b="0" i="0" u="none" strike="noStrike" baseline="0">
                <a:effectLst/>
              </a:rPr>
              <a:t>: stage in, executing , and stage out times.</a:t>
            </a:r>
            <a:endParaRPr lang="en-US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/>
              <a:t>No error bars, equal execution time</a:t>
            </a:r>
            <a:r>
              <a:rPr lang="en-US" sz="1400" baseline="0"/>
              <a:t> as expected on same machine and same n of blocks.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Te_stampede!$B$3:$E$3</c:f>
                <c:numCache>
                  <c:formatCode>General</c:formatCode>
                  <c:ptCount val="4"/>
                  <c:pt idx="0">
                    <c:v>0.288675134594813</c:v>
                  </c:pt>
                  <c:pt idx="1">
                    <c:v>2.428133714055577</c:v>
                  </c:pt>
                  <c:pt idx="2">
                    <c:v>16.90414150437697</c:v>
                  </c:pt>
                  <c:pt idx="3">
                    <c:v>171.0979251773674</c:v>
                  </c:pt>
                </c:numCache>
              </c:numRef>
            </c:plus>
            <c:minus>
              <c:numRef>
                <c:f>Te_stampede!$B$3:$E$3</c:f>
                <c:numCache>
                  <c:formatCode>General</c:formatCode>
                  <c:ptCount val="4"/>
                  <c:pt idx="0">
                    <c:v>0.288675134594813</c:v>
                  </c:pt>
                  <c:pt idx="1">
                    <c:v>2.428133714055577</c:v>
                  </c:pt>
                  <c:pt idx="2">
                    <c:v>16.90414150437697</c:v>
                  </c:pt>
                  <c:pt idx="3">
                    <c:v>171.0979251773674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Te_stampede!$B$1:$E$1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Te_stampede!$B$2:$E$2</c:f>
              <c:numCache>
                <c:formatCode>General</c:formatCode>
                <c:ptCount val="4"/>
                <c:pt idx="0">
                  <c:v>900.5</c:v>
                </c:pt>
                <c:pt idx="1">
                  <c:v>903.75</c:v>
                </c:pt>
                <c:pt idx="2">
                  <c:v>975.5</c:v>
                </c:pt>
                <c:pt idx="3">
                  <c:v>7317.0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980048"/>
        <c:axId val="-2131974144"/>
      </c:lineChart>
      <c:catAx>
        <c:axId val="-213198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974144"/>
        <c:crosses val="autoZero"/>
        <c:auto val="1"/>
        <c:lblAlgn val="ctr"/>
        <c:lblOffset val="100"/>
        <c:noMultiLvlLbl val="0"/>
      </c:catAx>
      <c:valAx>
        <c:axId val="-2131974144"/>
        <c:scaling>
          <c:orientation val="minMax"/>
          <c:max val="12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98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10</xdr:col>
      <xdr:colOff>0</xdr:colOff>
      <xdr:row>49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10</xdr:col>
      <xdr:colOff>0</xdr:colOff>
      <xdr:row>74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10</xdr:col>
      <xdr:colOff>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10</xdr:col>
      <xdr:colOff>0</xdr:colOff>
      <xdr:row>74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TC-Time_to_completion-stamped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w-Submitting_task-stampede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-Executing_task-stampede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TC-Time_to_completion-stampede_gordon_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TC-Time_to_completion-stampede_gordon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w-Submitting_task-stampede_gordon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e-Executing_task-stampede_gordo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Relationship Id="rId2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1" max="1" width="5.1640625" bestFit="1" customWidth="1"/>
    <col min="2" max="2" width="5.1640625" customWidth="1"/>
    <col min="3" max="4" width="5.1640625" bestFit="1" customWidth="1"/>
    <col min="5" max="5" width="5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999</v>
      </c>
      <c r="C2" s="5">
        <f>AVERAGE(C4:INDEX(C4:C26, MATCH(9.99999999999999E+307,C4:C26)))</f>
        <v>1006.5</v>
      </c>
      <c r="D2" s="5">
        <f>AVERAGE(D4:INDEX(D4:D26, MATCH(9.99999999999999E+307,D4:D26)))</f>
        <v>1071</v>
      </c>
      <c r="E2" s="5">
        <f>AVERAGE(E4:INDEX(E4:E26, MATCH(9.99999999999999E+307,E4:E26)))</f>
        <v>7926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7.4049532971743544</v>
      </c>
      <c r="C3" s="2">
        <f>_xlfn.STDEV.S(C4:INDEX(C4:C26, MATCH(9.99999999999999E+307,C4:C26)))/SQRT(COUNT(C4:INDEX(C4:C26, MATCH(9.99999999999999E+307,C4:C26))))</f>
        <v>3.6855573979159968</v>
      </c>
      <c r="D3" s="2">
        <f>_xlfn.STDEV.S(D4:INDEX(D4:D26, MATCH(9.99999999999999E+307,D4:D26)))/SQRT(COUNT(D4:INDEX(D4:D26, MATCH(9.99999999999999E+307,D4:D26))))</f>
        <v>17.402107152104694</v>
      </c>
      <c r="E3" s="2">
        <f>_xlfn.STDEV.S(E4:INDEX(E4:E26, MATCH(9.99999999999999E+307,E4:E26)))/SQRT(COUNT(E4:INDEX(E4:E26, MATCH(9.99999999999999E+307,E4:E26))))</f>
        <v>46.538514515757093</v>
      </c>
    </row>
    <row r="4" spans="1:5" x14ac:dyDescent="0.2">
      <c r="A4" s="3" t="s">
        <v>2</v>
      </c>
      <c r="B4">
        <v>994</v>
      </c>
      <c r="C4">
        <v>1006</v>
      </c>
      <c r="D4">
        <v>1045</v>
      </c>
      <c r="E4">
        <v>7853</v>
      </c>
    </row>
    <row r="5" spans="1:5" x14ac:dyDescent="0.2">
      <c r="A5" s="3" t="s">
        <v>3</v>
      </c>
      <c r="B5">
        <v>989</v>
      </c>
      <c r="C5">
        <v>998</v>
      </c>
      <c r="D5">
        <v>1037</v>
      </c>
      <c r="E5">
        <v>7885</v>
      </c>
    </row>
    <row r="6" spans="1:5" x14ac:dyDescent="0.2">
      <c r="A6" s="3" t="s">
        <v>4</v>
      </c>
      <c r="B6">
        <v>1021</v>
      </c>
      <c r="C6">
        <v>1016</v>
      </c>
      <c r="D6">
        <v>1102</v>
      </c>
      <c r="E6">
        <v>8062</v>
      </c>
    </row>
    <row r="7" spans="1:5" x14ac:dyDescent="0.2">
      <c r="A7" s="3" t="s">
        <v>5</v>
      </c>
      <c r="B7">
        <v>992</v>
      </c>
      <c r="C7">
        <v>1006</v>
      </c>
      <c r="D7">
        <v>1100</v>
      </c>
      <c r="E7">
        <v>7904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1" max="1" width="5.1640625" bestFit="1" customWidth="1"/>
    <col min="2" max="4" width="4.1640625" customWidth="1"/>
    <col min="5" max="5" width="5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97</v>
      </c>
      <c r="C2" s="5">
        <f>AVERAGE(C4:INDEX(C4:C26, MATCH(9.99999999999999E+307,C4:C26)))</f>
        <v>105.5</v>
      </c>
      <c r="D2" s="5">
        <f>AVERAGE(D4:INDEX(D4:D26, MATCH(9.99999999999999E+307,D4:D26)))</f>
        <v>169</v>
      </c>
      <c r="E2" s="5">
        <f>AVERAGE(E4:INDEX(E4:E26, MATCH(9.99999999999999E+307,E4:E26)))</f>
        <v>7024.75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7.7567175188133968</v>
      </c>
      <c r="C3" s="2">
        <f>_xlfn.STDEV.S(C4:INDEX(C4:C26, MATCH(9.99999999999999E+307,C4:C26)))/SQRT(COUNT(C4:INDEX(C4:C26, MATCH(9.99999999999999E+307,C4:C26))))</f>
        <v>3.6855573979159968</v>
      </c>
      <c r="D3" s="2">
        <f>_xlfn.STDEV.S(D4:INDEX(D4:D26, MATCH(9.99999999999999E+307,D4:D26)))/SQRT(COUNT(D4:INDEX(D4:D26, MATCH(9.99999999999999E+307,D4:D26))))</f>
        <v>17.402107152104694</v>
      </c>
      <c r="E3" s="2">
        <f>_xlfn.STDEV.S(E4:INDEX(E4:E26, MATCH(9.99999999999999E+307,E4:E26)))/SQRT(COUNT(E4:INDEX(E4:E26, MATCH(9.99999999999999E+307,E4:E26))))</f>
        <v>46.578562665672713</v>
      </c>
    </row>
    <row r="4" spans="1:5" x14ac:dyDescent="0.2">
      <c r="A4" s="3" t="s">
        <v>2</v>
      </c>
      <c r="B4">
        <v>91</v>
      </c>
      <c r="C4">
        <v>105</v>
      </c>
      <c r="D4">
        <v>143</v>
      </c>
      <c r="E4">
        <v>6952</v>
      </c>
    </row>
    <row r="5" spans="1:5" x14ac:dyDescent="0.2">
      <c r="A5" s="3" t="s">
        <v>3</v>
      </c>
      <c r="B5">
        <v>86</v>
      </c>
      <c r="C5">
        <v>97</v>
      </c>
      <c r="D5">
        <v>135</v>
      </c>
      <c r="E5">
        <v>6984</v>
      </c>
    </row>
    <row r="6" spans="1:5" x14ac:dyDescent="0.2">
      <c r="A6" s="3" t="s">
        <v>4</v>
      </c>
      <c r="B6">
        <v>120</v>
      </c>
      <c r="C6">
        <v>115</v>
      </c>
      <c r="D6">
        <v>200</v>
      </c>
      <c r="E6">
        <v>7161</v>
      </c>
    </row>
    <row r="7" spans="1:5" x14ac:dyDescent="0.2">
      <c r="A7" s="3" t="s">
        <v>5</v>
      </c>
      <c r="B7">
        <v>91</v>
      </c>
      <c r="C7">
        <v>105</v>
      </c>
      <c r="D7">
        <v>198</v>
      </c>
      <c r="E7">
        <v>7002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1" max="1" width="5.1640625" bestFit="1" customWidth="1"/>
    <col min="2" max="3" width="4.1640625" customWidth="1"/>
    <col min="4" max="5" width="5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900.5</v>
      </c>
      <c r="C2" s="5">
        <f>AVERAGE(C4:INDEX(C4:C26, MATCH(9.99999999999999E+307,C4:C26)))</f>
        <v>903.75</v>
      </c>
      <c r="D2" s="5">
        <f>AVERAGE(D4:INDEX(D4:D26, MATCH(9.99999999999999E+307,D4:D26)))</f>
        <v>975.5</v>
      </c>
      <c r="E2" s="5">
        <f>AVERAGE(E4:INDEX(E4:E26, MATCH(9.99999999999999E+307,E4:E26)))</f>
        <v>7317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0.28867513459481287</v>
      </c>
      <c r="C3" s="2">
        <f>_xlfn.STDEV.S(C4:INDEX(C4:C26, MATCH(9.99999999999999E+307,C4:C26)))/SQRT(COUNT(C4:INDEX(C4:C26, MATCH(9.99999999999999E+307,C4:C26))))</f>
        <v>2.4281337140555777</v>
      </c>
      <c r="D3" s="2">
        <f>_xlfn.STDEV.S(D4:INDEX(D4:D26, MATCH(9.99999999999999E+307,D4:D26)))/SQRT(COUNT(D4:INDEX(D4:D26, MATCH(9.99999999999999E+307,D4:D26))))</f>
        <v>16.904141504376966</v>
      </c>
      <c r="E3" s="2">
        <f>_xlfn.STDEV.S(E4:INDEX(E4:E26, MATCH(9.99999999999999E+307,E4:E26)))/SQRT(COUNT(E4:INDEX(E4:E26, MATCH(9.99999999999999E+307,E4:E26))))</f>
        <v>171.09792517736736</v>
      </c>
    </row>
    <row r="4" spans="1:5" x14ac:dyDescent="0.2">
      <c r="A4" s="3" t="s">
        <v>2</v>
      </c>
      <c r="B4">
        <v>901</v>
      </c>
      <c r="C4">
        <v>902</v>
      </c>
      <c r="D4">
        <v>952</v>
      </c>
      <c r="E4">
        <v>7137</v>
      </c>
    </row>
    <row r="5" spans="1:5" x14ac:dyDescent="0.2">
      <c r="A5" s="3" t="s">
        <v>3</v>
      </c>
      <c r="B5">
        <v>901</v>
      </c>
      <c r="C5">
        <v>901</v>
      </c>
      <c r="D5">
        <v>941</v>
      </c>
      <c r="E5">
        <v>7060</v>
      </c>
    </row>
    <row r="6" spans="1:5" x14ac:dyDescent="0.2">
      <c r="A6" s="3" t="s">
        <v>4</v>
      </c>
      <c r="B6">
        <v>900</v>
      </c>
      <c r="C6">
        <v>901</v>
      </c>
      <c r="D6">
        <v>1003</v>
      </c>
      <c r="E6">
        <v>7816</v>
      </c>
    </row>
    <row r="7" spans="1:5" x14ac:dyDescent="0.2">
      <c r="A7" s="3" t="s">
        <v>5</v>
      </c>
      <c r="B7">
        <v>900</v>
      </c>
      <c r="C7">
        <v>911</v>
      </c>
      <c r="D7">
        <v>1006</v>
      </c>
      <c r="E7">
        <v>7255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B1" workbookViewId="0">
      <selection activeCell="G13" sqref="G13"/>
    </sheetView>
  </sheetViews>
  <sheetFormatPr baseColWidth="10" defaultRowHeight="16" x14ac:dyDescent="0.2"/>
  <cols>
    <col min="2" max="4" width="6.1640625" customWidth="1"/>
    <col min="5" max="5" width="7.1640625" customWidth="1"/>
  </cols>
  <sheetData>
    <row r="1" spans="1:20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20" x14ac:dyDescent="0.2">
      <c r="A2" s="3" t="s">
        <v>0</v>
      </c>
      <c r="B2" s="5">
        <f>AVERAGE(B4:INDEX(B4:B26, MATCH(9.99999999999999E+307,B4:B26)))</f>
        <v>11106.454005382189</v>
      </c>
      <c r="C2" s="6">
        <f>AVERAGE(C4:INDEX(C4:C26, MATCH(9.99999999999999E+307,C4:C26)))</f>
        <v>8476.6708582439805</v>
      </c>
      <c r="D2" s="6">
        <f>AVERAGE(D4:INDEX(D4:D26, MATCH(9.99999999999999E+307,D4:D26)))</f>
        <v>11960.97268297247</v>
      </c>
      <c r="E2" s="6">
        <f>AVERAGE(E4:INDEX(E4:E26, MATCH(9.99999999999999E+307,E4:E26)))</f>
        <v>47912.111835565607</v>
      </c>
    </row>
    <row r="3" spans="1:20" x14ac:dyDescent="0.2">
      <c r="A3" s="3" t="s">
        <v>1</v>
      </c>
      <c r="B3" s="2">
        <f>_xlfn.STDEV.S(B4:INDEX(B4:B26, MATCH(9.99999999999999E+307,B4:B26)))/SQRT(COUNT(B4:INDEX(B4:B26, MATCH(9.99999999999999E+307,B4:B26))))</f>
        <v>3045.3566529722721</v>
      </c>
      <c r="C3" s="2">
        <f>_xlfn.STDEV.S(C4:INDEX(C4:C26, MATCH(9.99999999999999E+307,C4:C26)))/SQRT(COUNT(C4:INDEX(C4:C26, MATCH(9.99999999999999E+307,C4:C26))))</f>
        <v>2375.5728907189628</v>
      </c>
      <c r="D3" s="2">
        <f>_xlfn.STDEV.S(D4:INDEX(D4:D26, MATCH(9.99999999999999E+307,D4:D26)))/SQRT(COUNT(D4:INDEX(D4:D26, MATCH(9.99999999999999E+307,D4:D26))))</f>
        <v>3634.2509149632574</v>
      </c>
      <c r="E3" s="2">
        <f>_xlfn.STDEV.S(E4:INDEX(E4:E26, MATCH(9.99999999999999E+307,E4:E26)))/SQRT(COUNT(E4:INDEX(E4:E26, MATCH(9.99999999999999E+307,E4:E26))))</f>
        <v>10871.770244843028</v>
      </c>
    </row>
    <row r="4" spans="1:20" x14ac:dyDescent="0.2">
      <c r="A4" s="3" t="s">
        <v>2</v>
      </c>
      <c r="B4">
        <v>1650</v>
      </c>
      <c r="C4">
        <v>1027</v>
      </c>
      <c r="D4">
        <v>2123</v>
      </c>
      <c r="E4">
        <v>41107</v>
      </c>
      <c r="G4">
        <f>Tw_stampede_gordon!B4+((B1*1200)/L4)</f>
        <v>1649</v>
      </c>
      <c r="H4">
        <f>Tw_stampede_gordon!C4+((C1*1200)/M4)</f>
        <v>1026</v>
      </c>
      <c r="I4">
        <f>Tw_stampede_gordon!D4+((D1*1200)/N4)</f>
        <v>2122</v>
      </c>
      <c r="J4">
        <f>Tw_stampede_gordon!E4+((E1*1200)/O4)</f>
        <v>41106</v>
      </c>
      <c r="L4">
        <f>(B1*1200)/Te_stampede_gordon!B4</f>
        <v>6.2176165803108807</v>
      </c>
      <c r="M4">
        <f>(C1*1200)/Te_stampede_gordon!C4</f>
        <v>41.245972073039745</v>
      </c>
      <c r="N4">
        <f>(D1*1200)/Te_stampede_gordon!D4</f>
        <v>150.29354207436398</v>
      </c>
      <c r="O4">
        <f>(E1*1200)/Te_stampede_gordon!E4</f>
        <v>243.95473496128648</v>
      </c>
      <c r="Q4">
        <v>1200</v>
      </c>
      <c r="R4">
        <v>1200</v>
      </c>
      <c r="S4">
        <v>1200</v>
      </c>
      <c r="T4">
        <v>4800</v>
      </c>
    </row>
    <row r="5" spans="1:20" x14ac:dyDescent="0.2">
      <c r="A5" s="3" t="s">
        <v>3</v>
      </c>
      <c r="B5">
        <v>29871</v>
      </c>
      <c r="C5">
        <v>28128</v>
      </c>
      <c r="D5">
        <v>15061</v>
      </c>
      <c r="E5">
        <v>74328</v>
      </c>
      <c r="G5">
        <f>Tw_stampede_gordon!B5+((B2*1200)/L5)</f>
        <v>29870</v>
      </c>
      <c r="H5">
        <f>Tw_stampede_gordon!C5+((C2*1200)/M5)</f>
        <v>28127</v>
      </c>
      <c r="I5">
        <f>Tw_stampede_gordon!D5+((D2*1200)/N5)</f>
        <v>15060</v>
      </c>
      <c r="J5">
        <f>Tw_stampede_gordon!E5+((E2*1200)/O5)</f>
        <v>74327</v>
      </c>
      <c r="L5">
        <f>(B2*1200)/Te_stampede_gordon!B5</f>
        <v>7255.1686480449798</v>
      </c>
      <c r="M5">
        <f>(C2*1200)/Te_stampede_gordon!C5</f>
        <v>5647.9761409732237</v>
      </c>
      <c r="N5">
        <f>(D2*1200)/Te_stampede_gordon!D5</f>
        <v>3809.2269690995126</v>
      </c>
      <c r="O5">
        <f>(E2*1200)/Te_stampede_gordon!E5</f>
        <v>2312.1746240922835</v>
      </c>
      <c r="Q5">
        <v>1200</v>
      </c>
      <c r="R5">
        <v>1200</v>
      </c>
      <c r="S5">
        <v>1200</v>
      </c>
      <c r="T5">
        <v>4800</v>
      </c>
    </row>
    <row r="6" spans="1:20" x14ac:dyDescent="0.2">
      <c r="A6" s="3" t="s">
        <v>4</v>
      </c>
      <c r="B6">
        <v>25824</v>
      </c>
      <c r="C6">
        <v>11645</v>
      </c>
      <c r="D6">
        <v>15195</v>
      </c>
      <c r="E6">
        <v>127092</v>
      </c>
      <c r="G6">
        <f>Tw_stampede_gordon!B6+((B3*1200)/L6)</f>
        <v>25823</v>
      </c>
      <c r="H6">
        <f>Tw_stampede_gordon!C6+((C3*1200)/M6)</f>
        <v>11644</v>
      </c>
      <c r="I6">
        <f>Tw_stampede_gordon!D6+((D3*1200)/N6)</f>
        <v>15194</v>
      </c>
      <c r="J6">
        <f>Tw_stampede_gordon!E6+((E3*1200)/O6)</f>
        <v>127091</v>
      </c>
      <c r="L6">
        <f>(B3*1200)/Te_stampede_gordon!B6</f>
        <v>1990.4291849491974</v>
      </c>
      <c r="M6">
        <f>(C3*1200)/Te_stampede_gordon!C6</f>
        <v>1509.8980237620526</v>
      </c>
      <c r="N6">
        <f>(D3*1200)/Te_stampede_gordon!D6</f>
        <v>1944.3161381881002</v>
      </c>
      <c r="O6">
        <f>(E3*1200)/Te_stampede_gordon!E6</f>
        <v>588.37885237954424</v>
      </c>
      <c r="Q6">
        <v>1200</v>
      </c>
      <c r="R6">
        <v>1200</v>
      </c>
      <c r="S6">
        <v>1200</v>
      </c>
      <c r="T6">
        <v>4800</v>
      </c>
    </row>
    <row r="7" spans="1:20" x14ac:dyDescent="0.2">
      <c r="A7" s="3" t="s">
        <v>5</v>
      </c>
      <c r="B7">
        <v>16642</v>
      </c>
      <c r="C7">
        <v>11392</v>
      </c>
      <c r="D7">
        <v>43488</v>
      </c>
      <c r="E7">
        <v>71073</v>
      </c>
      <c r="G7">
        <f>Tw_stampede_gordon!B7+((B4*1200)/L7)</f>
        <v>16641</v>
      </c>
      <c r="H7">
        <f>Tw_stampede_gordon!C7+((C4*1200)/M7)</f>
        <v>11388</v>
      </c>
      <c r="I7">
        <f>Tw_stampede_gordon!D7+((D4*1200)/N7)</f>
        <v>43487</v>
      </c>
      <c r="J7">
        <f>Tw_stampede_gordon!E7+((E4*1200)/O7)</f>
        <v>71072</v>
      </c>
      <c r="L7">
        <f>(B4*1200)/Te_stampede_gordon!B7</f>
        <v>1086.7178924259056</v>
      </c>
      <c r="M7">
        <f>(C4*1200)/Te_stampede_gordon!C7</f>
        <v>683.90677025527191</v>
      </c>
      <c r="N7">
        <f>(D4*1200)/Te_stampede_gordon!D7</f>
        <v>542.38875878220142</v>
      </c>
      <c r="O7">
        <f>(E4*1200)/Te_stampede_gordon!E7</f>
        <v>3496.2364448224539</v>
      </c>
      <c r="Q7">
        <v>1200</v>
      </c>
      <c r="R7">
        <v>1200</v>
      </c>
      <c r="S7">
        <v>1200</v>
      </c>
      <c r="T7">
        <v>4800</v>
      </c>
    </row>
    <row r="8" spans="1:20" x14ac:dyDescent="0.2">
      <c r="A8" s="3" t="s">
        <v>6</v>
      </c>
    </row>
    <row r="9" spans="1:20" x14ac:dyDescent="0.2">
      <c r="A9" s="3" t="s">
        <v>7</v>
      </c>
    </row>
    <row r="10" spans="1:20" x14ac:dyDescent="0.2">
      <c r="A10" s="3" t="s">
        <v>8</v>
      </c>
    </row>
    <row r="11" spans="1:20" x14ac:dyDescent="0.2">
      <c r="A11" s="3" t="s">
        <v>9</v>
      </c>
    </row>
    <row r="13" spans="1:20" x14ac:dyDescent="0.2">
      <c r="A13" s="4"/>
      <c r="B13" s="1">
        <v>8</v>
      </c>
      <c r="C13" s="1">
        <v>32</v>
      </c>
      <c r="D13" s="1">
        <v>256</v>
      </c>
      <c r="E13" s="1">
        <v>2048</v>
      </c>
    </row>
    <row r="14" spans="1:20" x14ac:dyDescent="0.2">
      <c r="A14" s="3" t="s">
        <v>0</v>
      </c>
      <c r="B14" s="5">
        <f>AVERAGE(B16:INDEX(B16:B38, MATCH(9.99999999999999E+307,B16:B38)))</f>
        <v>9802.25</v>
      </c>
      <c r="C14" s="6">
        <f>AVERAGE(C16:INDEX(C16:C38, MATCH(9.99999999999999E+307,C16:C38)))</f>
        <v>7954</v>
      </c>
      <c r="D14" s="6">
        <f>AVERAGE(D16:INDEX(D16:D38, MATCH(9.99999999999999E+307,D16:D38)))</f>
        <v>10907.75</v>
      </c>
      <c r="E14" s="6">
        <f>AVERAGE(E16:INDEX(E16:E38, MATCH(9.99999999999999E+307,E16:E38)))</f>
        <v>43029.75</v>
      </c>
    </row>
    <row r="15" spans="1:20" x14ac:dyDescent="0.2">
      <c r="A15" s="3" t="s">
        <v>1</v>
      </c>
      <c r="B15" s="2">
        <f>_xlfn.STDEV.S(B16:INDEX(B16:B38, MATCH(9.99999999999999E+307,B16:B38)))/SQRT(COUNT(B16:INDEX(B16:B38, MATCH(9.99999999999999E+307,B16:B38))))</f>
        <v>4381.5600807328228</v>
      </c>
      <c r="C15" s="2">
        <f>_xlfn.STDEV.S(C16:INDEX(C16:C38, MATCH(9.99999999999999E+307,C16:C38)))/SQRT(COUNT(C16:INDEX(C16:C38, MATCH(9.99999999999999E+307,C16:C38))))</f>
        <v>3340.0628736597155</v>
      </c>
      <c r="D15" s="2">
        <f>_xlfn.STDEV.S(D16:INDEX(D16:D38, MATCH(9.99999999999999E+307,D16:D38)))/SQRT(COUNT(D16:INDEX(D16:D38, MATCH(9.99999999999999E+307,D16:D38))))</f>
        <v>5121.8402445870397</v>
      </c>
      <c r="E15" s="2">
        <f>_xlfn.STDEV.S(E16:INDEX(E16:E38, MATCH(9.99999999999999E+307,E16:E38)))/SQRT(COUNT(E16:INDEX(E16:E38, MATCH(9.99999999999999E+307,E16:E38))))</f>
        <v>15765.927533484079</v>
      </c>
    </row>
    <row r="16" spans="1:20" x14ac:dyDescent="0.2">
      <c r="A16" s="3" t="s">
        <v>2</v>
      </c>
      <c r="B16">
        <v>1119</v>
      </c>
      <c r="C16">
        <v>8373</v>
      </c>
      <c r="D16">
        <v>7972</v>
      </c>
      <c r="E16">
        <v>15348</v>
      </c>
    </row>
    <row r="17" spans="1:5" x14ac:dyDescent="0.2">
      <c r="A17" s="3" t="s">
        <v>3</v>
      </c>
      <c r="B17">
        <v>1224</v>
      </c>
      <c r="C17">
        <v>1041</v>
      </c>
      <c r="D17">
        <v>1158</v>
      </c>
      <c r="E17">
        <v>5619</v>
      </c>
    </row>
    <row r="18" spans="1:5" x14ac:dyDescent="0.2">
      <c r="A18" s="3" t="s">
        <v>4</v>
      </c>
      <c r="B18">
        <v>1034</v>
      </c>
      <c r="C18">
        <v>1020</v>
      </c>
      <c r="D18">
        <v>1127</v>
      </c>
      <c r="E18">
        <v>4869</v>
      </c>
    </row>
    <row r="19" spans="1:5" x14ac:dyDescent="0.2">
      <c r="A19" s="3" t="s">
        <v>5</v>
      </c>
      <c r="B19">
        <v>1054</v>
      </c>
      <c r="C19">
        <v>1006</v>
      </c>
      <c r="D19">
        <v>1138</v>
      </c>
      <c r="E19">
        <v>4802</v>
      </c>
    </row>
    <row r="20" spans="1:5" x14ac:dyDescent="0.2">
      <c r="A20" s="3" t="s">
        <v>6</v>
      </c>
      <c r="B20">
        <v>1650</v>
      </c>
      <c r="C20">
        <v>1027</v>
      </c>
      <c r="D20">
        <v>2123</v>
      </c>
      <c r="E20">
        <v>41107</v>
      </c>
    </row>
    <row r="21" spans="1:5" x14ac:dyDescent="0.2">
      <c r="A21" s="3" t="s">
        <v>7</v>
      </c>
      <c r="B21">
        <v>29871</v>
      </c>
      <c r="C21">
        <v>28128</v>
      </c>
      <c r="D21">
        <v>15061</v>
      </c>
      <c r="E21">
        <v>74328</v>
      </c>
    </row>
    <row r="22" spans="1:5" x14ac:dyDescent="0.2">
      <c r="A22" s="3" t="s">
        <v>8</v>
      </c>
      <c r="B22">
        <v>25824</v>
      </c>
      <c r="C22">
        <v>11645</v>
      </c>
      <c r="D22">
        <v>15195</v>
      </c>
      <c r="E22">
        <v>127092</v>
      </c>
    </row>
    <row r="23" spans="1:5" x14ac:dyDescent="0.2">
      <c r="A23" s="3" t="s">
        <v>9</v>
      </c>
      <c r="B23">
        <v>16642</v>
      </c>
      <c r="C23">
        <v>11392</v>
      </c>
      <c r="D23">
        <v>43488</v>
      </c>
      <c r="E23">
        <v>71073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1" sqref="F11"/>
    </sheetView>
  </sheetViews>
  <sheetFormatPr baseColWidth="10" defaultRowHeight="16" x14ac:dyDescent="0.2"/>
  <cols>
    <col min="2" max="4" width="6.1640625" customWidth="1"/>
    <col min="5" max="5" width="7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16736</v>
      </c>
      <c r="C2" s="6">
        <f>AVERAGE(C4:INDEX(C4:C26, MATCH(9.99999999999999E+307,C4:C26)))</f>
        <v>11440.75</v>
      </c>
      <c r="D2" s="6">
        <f>AVERAGE(D4:INDEX(D4:D26, MATCH(9.99999999999999E+307,D4:D26)))</f>
        <v>15777.75</v>
      </c>
      <c r="E2" s="6">
        <f>AVERAGE(E4:INDEX(E4:E26, MATCH(9.99999999999999E+307,E4:E26)))</f>
        <v>60593.5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6194.5154505148075</v>
      </c>
      <c r="C3" s="2">
        <f>_xlfn.STDEV.S(C4:INDEX(C4:C26, MATCH(9.99999999999999E+307,C4:C26)))/SQRT(COUNT(C4:INDEX(C4:C26, MATCH(9.99999999999999E+307,C4:C26))))</f>
        <v>5451.1099080065032</v>
      </c>
      <c r="D3" s="2">
        <f>_xlfn.STDEV.S(D4:INDEX(D4:D26, MATCH(9.99999999999999E+307,D4:D26)))/SQRT(COUNT(D4:INDEX(D4:D26, MATCH(9.99999999999999E+307,D4:D26))))</f>
        <v>8186.1583824465552</v>
      </c>
      <c r="E3" s="2">
        <f>_xlfn.STDEV.S(E4:INDEX(E4:E26, MATCH(9.99999999999999E+307,E4:E26)))/SQRT(COUNT(E4:INDEX(E4:E26, MATCH(9.99999999999999E+307,E4:E26))))</f>
        <v>15747.107324309864</v>
      </c>
    </row>
    <row r="4" spans="1:5" x14ac:dyDescent="0.2">
      <c r="A4" s="3" t="s">
        <v>2</v>
      </c>
      <c r="B4">
        <v>105</v>
      </c>
      <c r="C4">
        <v>95</v>
      </c>
      <c r="D4">
        <v>78</v>
      </c>
      <c r="E4">
        <v>31032</v>
      </c>
    </row>
    <row r="5" spans="1:5" x14ac:dyDescent="0.2">
      <c r="A5" s="3" t="s">
        <v>3</v>
      </c>
      <c r="B5">
        <v>28033</v>
      </c>
      <c r="C5">
        <v>26326</v>
      </c>
      <c r="D5">
        <v>11292</v>
      </c>
      <c r="E5">
        <v>49461</v>
      </c>
    </row>
    <row r="6" spans="1:5" x14ac:dyDescent="0.2">
      <c r="A6" s="3" t="s">
        <v>4</v>
      </c>
      <c r="B6">
        <v>23987</v>
      </c>
      <c r="C6">
        <v>9756</v>
      </c>
      <c r="D6">
        <v>12951</v>
      </c>
      <c r="E6">
        <v>104918</v>
      </c>
    </row>
    <row r="7" spans="1:5" x14ac:dyDescent="0.2">
      <c r="A7" s="3" t="s">
        <v>5</v>
      </c>
      <c r="B7">
        <v>14819</v>
      </c>
      <c r="C7">
        <v>9586</v>
      </c>
      <c r="D7">
        <v>38790</v>
      </c>
      <c r="E7">
        <v>56963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2" sqref="F12"/>
    </sheetView>
  </sheetViews>
  <sheetFormatPr baseColWidth="10" defaultRowHeight="16" x14ac:dyDescent="0.2"/>
  <cols>
    <col min="2" max="4" width="5.1640625" customWidth="1"/>
    <col min="5" max="5" width="6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1759.75</v>
      </c>
      <c r="C2" s="6">
        <f>AVERAGE(C4:INDEX(C4:C26, MATCH(9.99999999999999E+307,C4:C26)))</f>
        <v>1605.5</v>
      </c>
      <c r="D2" s="6">
        <f>AVERAGE(D4:INDEX(D4:D26, MATCH(9.99999999999999E+307,D4:D26)))</f>
        <v>3188</v>
      </c>
      <c r="E2" s="6">
        <f>AVERAGE(E4:INDEX(E4:E26, MATCH(9.99999999999999E+307,E4:E26)))</f>
        <v>17805.5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71.998119188397325</v>
      </c>
      <c r="C3" s="2">
        <f>_xlfn.STDEV.S(C4:INDEX(C4:C26, MATCH(9.99999999999999E+307,C4:C26)))/SQRT(COUNT(C4:INDEX(C4:C26, MATCH(9.99999999999999E+307,C4:C26))))</f>
        <v>225.75595230248084</v>
      </c>
      <c r="D3" s="2">
        <f>_xlfn.STDEV.S(D4:INDEX(D4:D26, MATCH(9.99999999999999E+307,D4:D26)))/SQRT(COUNT(D4:INDEX(D4:D26, MATCH(9.99999999999999E+307,D4:D26))))</f>
        <v>633.45889106292179</v>
      </c>
      <c r="E3" s="2">
        <f>_xlfn.STDEV.S(E4:INDEX(E4:E26, MATCH(9.99999999999999E+307,E4:E26)))/SQRT(COUNT(E4:INDEX(E4:E26, MATCH(9.99999999999999E+307,E4:E26))))</f>
        <v>3444.3906209952438</v>
      </c>
    </row>
    <row r="4" spans="1:5" x14ac:dyDescent="0.2">
      <c r="A4" s="3" t="s">
        <v>2</v>
      </c>
      <c r="B4">
        <v>1544</v>
      </c>
      <c r="C4">
        <v>931</v>
      </c>
      <c r="D4">
        <v>2044</v>
      </c>
      <c r="E4">
        <v>10074</v>
      </c>
    </row>
    <row r="5" spans="1:5" x14ac:dyDescent="0.2">
      <c r="A5" s="3" t="s">
        <v>3</v>
      </c>
      <c r="B5">
        <v>1837</v>
      </c>
      <c r="C5">
        <v>1801</v>
      </c>
      <c r="D5">
        <v>3768</v>
      </c>
      <c r="E5">
        <v>24866</v>
      </c>
    </row>
    <row r="6" spans="1:5" x14ac:dyDescent="0.2">
      <c r="A6" s="3" t="s">
        <v>4</v>
      </c>
      <c r="B6">
        <v>1836</v>
      </c>
      <c r="C6">
        <v>1888</v>
      </c>
      <c r="D6">
        <v>2243</v>
      </c>
      <c r="E6">
        <v>22173</v>
      </c>
    </row>
    <row r="7" spans="1:5" x14ac:dyDescent="0.2">
      <c r="A7" s="3" t="s">
        <v>5</v>
      </c>
      <c r="B7">
        <v>1822</v>
      </c>
      <c r="C7">
        <v>1802</v>
      </c>
      <c r="D7">
        <v>4697</v>
      </c>
      <c r="E7">
        <v>14109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1" zoomScaleNormal="171" zoomScalePageLayoutView="171" workbookViewId="0">
      <selection activeCell="A51" sqref="A5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1" sqref="A5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TTC_stampede</vt:lpstr>
      <vt:lpstr>Tw_stampede</vt:lpstr>
      <vt:lpstr>Te_stampede</vt:lpstr>
      <vt:lpstr>TTC_stampede_gordon</vt:lpstr>
      <vt:lpstr>Tw_stampede_gordon</vt:lpstr>
      <vt:lpstr>Te_stampede_gordon</vt:lpstr>
      <vt:lpstr>plots</vt:lpstr>
      <vt:lpstr>plots single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2016-02-05T21:55:56Z</dcterms:created>
  <dcterms:modified xsi:type="dcterms:W3CDTF">2016-05-10T14:57:19Z</dcterms:modified>
</cp:coreProperties>
</file>