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lpet\Desktop\"/>
    </mc:Choice>
  </mc:AlternateContent>
  <bookViews>
    <workbookView xWindow="0" yWindow="0" windowWidth="21570" windowHeight="128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30" i="1"/>
  <c r="K31" i="1"/>
  <c r="K32" i="1"/>
  <c r="K33" i="1"/>
  <c r="K34" i="1"/>
  <c r="K35" i="1"/>
  <c r="K28" i="1"/>
  <c r="K17" i="1"/>
  <c r="K18" i="1"/>
  <c r="K19" i="1"/>
  <c r="K20" i="1"/>
  <c r="K21" i="1"/>
  <c r="K22" i="1"/>
  <c r="K23" i="1"/>
  <c r="K16" i="1"/>
  <c r="K5" i="1"/>
  <c r="K6" i="1"/>
  <c r="K7" i="1"/>
  <c r="K8" i="1"/>
  <c r="K9" i="1"/>
  <c r="K10" i="1"/>
  <c r="K11" i="1"/>
  <c r="K4" i="1"/>
  <c r="F34" i="1" l="1"/>
  <c r="E9" i="1"/>
  <c r="E17" i="1" l="1"/>
  <c r="F17" i="1"/>
  <c r="G17" i="1"/>
  <c r="I17" i="1"/>
  <c r="E18" i="1"/>
  <c r="F18" i="1"/>
  <c r="H18" i="1" s="1"/>
  <c r="G18" i="1"/>
  <c r="I18" i="1"/>
  <c r="E19" i="1"/>
  <c r="F19" i="1"/>
  <c r="G19" i="1"/>
  <c r="H19" i="1" s="1"/>
  <c r="I19" i="1"/>
  <c r="E20" i="1"/>
  <c r="F20" i="1"/>
  <c r="G20" i="1"/>
  <c r="H20" i="1"/>
  <c r="J20" i="1" s="1"/>
  <c r="I20" i="1"/>
  <c r="E21" i="1"/>
  <c r="F21" i="1"/>
  <c r="G21" i="1"/>
  <c r="I21" i="1"/>
  <c r="E22" i="1"/>
  <c r="H22" i="1" s="1"/>
  <c r="F22" i="1"/>
  <c r="G22" i="1"/>
  <c r="I22" i="1"/>
  <c r="E23" i="1"/>
  <c r="F23" i="1"/>
  <c r="G23" i="1"/>
  <c r="H23" i="1" s="1"/>
  <c r="I23" i="1"/>
  <c r="E28" i="1"/>
  <c r="F28" i="1"/>
  <c r="G28" i="1"/>
  <c r="H28" i="1" s="1"/>
  <c r="I28" i="1"/>
  <c r="E29" i="1"/>
  <c r="F29" i="1"/>
  <c r="G29" i="1"/>
  <c r="H29" i="1"/>
  <c r="J29" i="1" s="1"/>
  <c r="I29" i="1"/>
  <c r="E30" i="1"/>
  <c r="F30" i="1"/>
  <c r="G30" i="1"/>
  <c r="I30" i="1"/>
  <c r="E31" i="1"/>
  <c r="F31" i="1"/>
  <c r="H31" i="1" s="1"/>
  <c r="G31" i="1"/>
  <c r="I31" i="1"/>
  <c r="E32" i="1"/>
  <c r="F32" i="1"/>
  <c r="G32" i="1"/>
  <c r="H32" i="1" s="1"/>
  <c r="I32" i="1"/>
  <c r="E33" i="1"/>
  <c r="H33" i="1" s="1"/>
  <c r="J33" i="1" s="1"/>
  <c r="F33" i="1"/>
  <c r="G33" i="1"/>
  <c r="I33" i="1"/>
  <c r="E34" i="1"/>
  <c r="G34" i="1"/>
  <c r="I34" i="1"/>
  <c r="E35" i="1"/>
  <c r="H35" i="1" s="1"/>
  <c r="F35" i="1"/>
  <c r="G35" i="1"/>
  <c r="I35" i="1"/>
  <c r="E16" i="1"/>
  <c r="F16" i="1"/>
  <c r="G16" i="1"/>
  <c r="H16" i="1" s="1"/>
  <c r="I16" i="1"/>
  <c r="F5" i="1"/>
  <c r="H5" i="1" s="1"/>
  <c r="G5" i="1"/>
  <c r="I5" i="1"/>
  <c r="F6" i="1"/>
  <c r="G6" i="1"/>
  <c r="H6" i="1" s="1"/>
  <c r="I6" i="1"/>
  <c r="F7" i="1"/>
  <c r="H7" i="1" s="1"/>
  <c r="G7" i="1"/>
  <c r="I7" i="1"/>
  <c r="F8" i="1"/>
  <c r="G8" i="1"/>
  <c r="H8" i="1" s="1"/>
  <c r="I8" i="1"/>
  <c r="F9" i="1"/>
  <c r="H9" i="1" s="1"/>
  <c r="J9" i="1" s="1"/>
  <c r="G9" i="1"/>
  <c r="I9" i="1"/>
  <c r="F10" i="1"/>
  <c r="G10" i="1"/>
  <c r="I10" i="1"/>
  <c r="F11" i="1"/>
  <c r="H11" i="1" s="1"/>
  <c r="G11" i="1"/>
  <c r="I11" i="1"/>
  <c r="E5" i="1"/>
  <c r="E6" i="1"/>
  <c r="E7" i="1"/>
  <c r="E8" i="1"/>
  <c r="E10" i="1"/>
  <c r="E11" i="1"/>
  <c r="G4" i="1"/>
  <c r="F4" i="1"/>
  <c r="J4" i="1"/>
  <c r="I4" i="1"/>
  <c r="H4" i="1"/>
  <c r="E4" i="1"/>
  <c r="H10" i="1" l="1"/>
  <c r="J23" i="1"/>
  <c r="J32" i="1"/>
  <c r="J35" i="1"/>
  <c r="J19" i="1"/>
  <c r="J22" i="1"/>
  <c r="J18" i="1"/>
  <c r="J31" i="1"/>
  <c r="J28" i="1"/>
  <c r="H34" i="1"/>
  <c r="J34" i="1" s="1"/>
  <c r="H30" i="1"/>
  <c r="J30" i="1" s="1"/>
  <c r="H21" i="1"/>
  <c r="J21" i="1" s="1"/>
  <c r="H17" i="1"/>
  <c r="J17" i="1" s="1"/>
  <c r="J16" i="1"/>
  <c r="J10" i="1"/>
  <c r="J6" i="1"/>
  <c r="J5" i="1"/>
  <c r="J11" i="1"/>
  <c r="J8" i="1"/>
  <c r="J7" i="1"/>
</calcChain>
</file>

<file path=xl/sharedStrings.xml><?xml version="1.0" encoding="utf-8"?>
<sst xmlns="http://schemas.openxmlformats.org/spreadsheetml/2006/main" count="40" uniqueCount="18">
  <si>
    <t>zasilanie napiciem wyprostowanym</t>
  </si>
  <si>
    <t>Ppobsil</t>
  </si>
  <si>
    <t>Ip</t>
  </si>
  <si>
    <t>Up</t>
  </si>
  <si>
    <t>n</t>
  </si>
  <si>
    <t>Pod</t>
  </si>
  <si>
    <t>Pcu</t>
  </si>
  <si>
    <t>P0</t>
  </si>
  <si>
    <t>Ppod</t>
  </si>
  <si>
    <t>omega</t>
  </si>
  <si>
    <t>T</t>
  </si>
  <si>
    <t>eta</t>
  </si>
  <si>
    <t>zasilanie napieciem przemiennym</t>
  </si>
  <si>
    <t>U = 120 V</t>
  </si>
  <si>
    <t>alfa</t>
  </si>
  <si>
    <t>zasilanie z regulatora tyrystorowego</t>
  </si>
  <si>
    <t>U = 128 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</si>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</sst>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Charakterystyka prędkoścki od kąta wysterowania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Arkusz1!$B$39:$B$46</c:f>
              <c:numCache>
                <c:formatCode>General</c:formatCode>
                <c:ptCount val="8"/>
                <c:pt idx="0">
                  <c:v>90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150</c:v>
                </c:pt>
                <c:pt idx="5">
                  <c:v>165</c:v>
                </c:pt>
                <c:pt idx="6">
                  <c:v>185</c:v>
                </c:pt>
                <c:pt idx="7">
                  <c:v>205</c:v>
                </c:pt>
              </c:numCache>
            </c:numRef>
          </c:xVal>
          <c:yVal>
            <c:numRef>
              <c:f>Arkusz1!$A$39:$A$46</c:f>
              <c:numCache>
                <c:formatCode>General</c:formatCode>
                <c:ptCount val="8"/>
                <c:pt idx="0">
                  <c:v>6562</c:v>
                </c:pt>
                <c:pt idx="1">
                  <c:v>8125</c:v>
                </c:pt>
                <c:pt idx="2">
                  <c:v>9688</c:v>
                </c:pt>
                <c:pt idx="3">
                  <c:v>10937</c:v>
                </c:pt>
                <c:pt idx="4">
                  <c:v>12500</c:v>
                </c:pt>
                <c:pt idx="5">
                  <c:v>14060</c:v>
                </c:pt>
                <c:pt idx="6">
                  <c:v>15625</c:v>
                </c:pt>
                <c:pt idx="7">
                  <c:v>16875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9146480"/>
        <c:axId val="-1829144848"/>
      </c:scatterChart>
      <c:valAx>
        <c:axId val="-1829146480"/>
        <c:scaling>
          <c:orientation val="minMax"/>
          <c:max val="21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alfa [stopnie]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144848"/>
        <c:crosses val="autoZero"/>
        <c:crossBetween val="midCat"/>
      </c:valAx>
      <c:valAx>
        <c:axId val="-1829144848"/>
        <c:scaling>
          <c:orientation val="minMax"/>
          <c:max val="18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[obr/min]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1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Charakterystyka</a:t>
            </a:r>
            <a:r>
              <a:rPr lang="en-GB" baseline="0"/>
              <a:t> n= f(T)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Arkusz1!$J$4:$J$11</c:f>
              <c:numCache>
                <c:formatCode>0.00</c:formatCode>
                <c:ptCount val="8"/>
                <c:pt idx="0">
                  <c:v>0.11893982765080555</c:v>
                </c:pt>
                <c:pt idx="1">
                  <c:v>0.12531831210191083</c:v>
                </c:pt>
                <c:pt idx="2">
                  <c:v>0.13741401273885348</c:v>
                </c:pt>
                <c:pt idx="3">
                  <c:v>0.15143694267515923</c:v>
                </c:pt>
                <c:pt idx="4">
                  <c:v>0.16829985301322881</c:v>
                </c:pt>
                <c:pt idx="5">
                  <c:v>0.18253949044585988</c:v>
                </c:pt>
                <c:pt idx="6">
                  <c:v>0.19311522872032427</c:v>
                </c:pt>
                <c:pt idx="7">
                  <c:v>0.20289171974522291</c:v>
                </c:pt>
              </c:numCache>
            </c:numRef>
          </c:xVal>
          <c:yVal>
            <c:numRef>
              <c:f>Arkusz1!$A$4:$A$11</c:f>
              <c:numCache>
                <c:formatCode>General</c:formatCode>
                <c:ptCount val="8"/>
                <c:pt idx="0">
                  <c:v>4250</c:v>
                </c:pt>
                <c:pt idx="1">
                  <c:v>4000</c:v>
                </c:pt>
                <c:pt idx="2">
                  <c:v>3750</c:v>
                </c:pt>
                <c:pt idx="3">
                  <c:v>3500</c:v>
                </c:pt>
                <c:pt idx="4">
                  <c:v>3250</c:v>
                </c:pt>
                <c:pt idx="5">
                  <c:v>3000</c:v>
                </c:pt>
                <c:pt idx="6">
                  <c:v>2750</c:v>
                </c:pt>
                <c:pt idx="7">
                  <c:v>2500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9137776"/>
        <c:axId val="-1829139952"/>
      </c:scatterChart>
      <c:valAx>
        <c:axId val="-1829137776"/>
        <c:scaling>
          <c:orientation val="minMax"/>
          <c:max val="0.21000000000000002"/>
          <c:min val="0.1100000000000000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  <a:r>
                  <a:rPr lang="en-GB" baseline="0"/>
                  <a:t> [kg*m</a:t>
                </a:r>
                <a:r>
                  <a:rPr lang="en-GB" sz="1100" baseline="0"/>
                  <a:t>^2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139952"/>
        <c:crosses val="autoZero"/>
        <c:crossBetween val="midCat"/>
      </c:valAx>
      <c:valAx>
        <c:axId val="-1829139952"/>
        <c:scaling>
          <c:orientation val="minMax"/>
          <c:max val="440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[obr/min]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13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Charakterystyka</a:t>
            </a:r>
            <a:r>
              <a:rPr lang="en-GB" baseline="0"/>
              <a:t> n= f(T)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tint val="77000"/>
                  </a:schemeClr>
                </a:solidFill>
                <a:round/>
              </a:ln>
              <a:effectLst/>
            </c:spPr>
          </c:marker>
          <c:xVal>
            <c:numRef>
              <c:f>Arkusz1!$J$16:$J$23</c:f>
              <c:numCache>
                <c:formatCode>0.00</c:formatCode>
                <c:ptCount val="8"/>
                <c:pt idx="0">
                  <c:v>0.10423566878980892</c:v>
                </c:pt>
                <c:pt idx="1">
                  <c:v>0.11178343949044586</c:v>
                </c:pt>
                <c:pt idx="2">
                  <c:v>0.1199361237488626</c:v>
                </c:pt>
                <c:pt idx="3">
                  <c:v>0.12400215580597747</c:v>
                </c:pt>
                <c:pt idx="4">
                  <c:v>0.1301579617834395</c:v>
                </c:pt>
                <c:pt idx="5">
                  <c:v>0.13570353213665318</c:v>
                </c:pt>
                <c:pt idx="6">
                  <c:v>0.14248509554140126</c:v>
                </c:pt>
                <c:pt idx="7">
                  <c:v>0.14938598726114649</c:v>
                </c:pt>
              </c:numCache>
            </c:numRef>
          </c:xVal>
          <c:yVal>
            <c:numRef>
              <c:f>Arkusz1!$A$16:$A$23</c:f>
              <c:numCache>
                <c:formatCode>General</c:formatCode>
                <c:ptCount val="8"/>
                <c:pt idx="0">
                  <c:v>4000</c:v>
                </c:pt>
                <c:pt idx="1">
                  <c:v>3750</c:v>
                </c:pt>
                <c:pt idx="2">
                  <c:v>3500</c:v>
                </c:pt>
                <c:pt idx="3">
                  <c:v>3250</c:v>
                </c:pt>
                <c:pt idx="4">
                  <c:v>3000</c:v>
                </c:pt>
                <c:pt idx="5">
                  <c:v>2750</c:v>
                </c:pt>
                <c:pt idx="6">
                  <c:v>2500</c:v>
                </c:pt>
                <c:pt idx="7">
                  <c:v>2250</c:v>
                </c:pt>
              </c:numCache>
            </c:numRef>
          </c:yVal>
          <c:smooth val="0"/>
        </c:ser>
        <c:ser>
          <c:idx val="0"/>
          <c:order val="1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shade val="76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>
                    <a:shade val="76000"/>
                  </a:schemeClr>
                </a:solidFill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Arkusz1!$J$16:$J$23</c:f>
              <c:numCache>
                <c:formatCode>0.00</c:formatCode>
                <c:ptCount val="8"/>
                <c:pt idx="0">
                  <c:v>0.10423566878980892</c:v>
                </c:pt>
                <c:pt idx="1">
                  <c:v>0.11178343949044586</c:v>
                </c:pt>
                <c:pt idx="2">
                  <c:v>0.1199361237488626</c:v>
                </c:pt>
                <c:pt idx="3">
                  <c:v>0.12400215580597747</c:v>
                </c:pt>
                <c:pt idx="4">
                  <c:v>0.1301579617834395</c:v>
                </c:pt>
                <c:pt idx="5">
                  <c:v>0.13570353213665318</c:v>
                </c:pt>
                <c:pt idx="6">
                  <c:v>0.14248509554140126</c:v>
                </c:pt>
                <c:pt idx="7">
                  <c:v>0.14938598726114649</c:v>
                </c:pt>
              </c:numCache>
            </c:numRef>
          </c:xVal>
          <c:yVal>
            <c:numRef>
              <c:f>Arkusz1!$A$16:$A$23</c:f>
              <c:numCache>
                <c:formatCode>General</c:formatCode>
                <c:ptCount val="8"/>
                <c:pt idx="0">
                  <c:v>4000</c:v>
                </c:pt>
                <c:pt idx="1">
                  <c:v>3750</c:v>
                </c:pt>
                <c:pt idx="2">
                  <c:v>3500</c:v>
                </c:pt>
                <c:pt idx="3">
                  <c:v>3250</c:v>
                </c:pt>
                <c:pt idx="4">
                  <c:v>3000</c:v>
                </c:pt>
                <c:pt idx="5">
                  <c:v>2750</c:v>
                </c:pt>
                <c:pt idx="6">
                  <c:v>2500</c:v>
                </c:pt>
                <c:pt idx="7">
                  <c:v>2250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9145936"/>
        <c:axId val="-1829138864"/>
      </c:scatterChart>
      <c:valAx>
        <c:axId val="-1829145936"/>
        <c:scaling>
          <c:orientation val="minMax"/>
          <c:max val="0.1500000000000000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  <a:r>
                  <a:rPr lang="en-GB" baseline="0"/>
                  <a:t> [kg*m</a:t>
                </a:r>
                <a:r>
                  <a:rPr lang="en-GB" sz="1100" baseline="0"/>
                  <a:t>^2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138864"/>
        <c:crosses val="autoZero"/>
        <c:crossBetween val="midCat"/>
      </c:valAx>
      <c:valAx>
        <c:axId val="-1829138864"/>
        <c:scaling>
          <c:orientation val="minMax"/>
          <c:max val="4000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[obr/min]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1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Charakterystyka</a:t>
            </a:r>
            <a:r>
              <a:rPr lang="en-GB" baseline="0"/>
              <a:t> n= f(T)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Arkusz1!$A$28:$A$35</c:f>
              <c:strCache>
                <c:ptCount val="8"/>
                <c:pt idx="0">
                  <c:v>3600</c:v>
                </c:pt>
                <c:pt idx="1">
                  <c:v>3450</c:v>
                </c:pt>
                <c:pt idx="2">
                  <c:v>3300</c:v>
                </c:pt>
                <c:pt idx="3">
                  <c:v>3150</c:v>
                </c:pt>
                <c:pt idx="4">
                  <c:v>3000</c:v>
                </c:pt>
                <c:pt idx="5">
                  <c:v>2850</c:v>
                </c:pt>
                <c:pt idx="6">
                  <c:v>2700</c:v>
                </c:pt>
                <c:pt idx="7">
                  <c:v>2550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Arkusz1!$J$28:$J$35</c:f>
              <c:numCache>
                <c:formatCode>0.00</c:formatCode>
                <c:ptCount val="8"/>
                <c:pt idx="0">
                  <c:v>9.4624203821656039E-2</c:v>
                </c:pt>
                <c:pt idx="1">
                  <c:v>9.4756577125450006E-2</c:v>
                </c:pt>
                <c:pt idx="2">
                  <c:v>9.5940938042848894E-2</c:v>
                </c:pt>
                <c:pt idx="3">
                  <c:v>9.915195632393084E-2</c:v>
                </c:pt>
                <c:pt idx="4">
                  <c:v>0.10088407643312101</c:v>
                </c:pt>
                <c:pt idx="5">
                  <c:v>0.10050150854844117</c:v>
                </c:pt>
                <c:pt idx="6">
                  <c:v>0.10029370134465675</c:v>
                </c:pt>
                <c:pt idx="7">
                  <c:v>9.9908579992506574E-2</c:v>
                </c:pt>
              </c:numCache>
            </c:numRef>
          </c:xVal>
          <c:yVal>
            <c:numRef>
              <c:f>Arkusz1!$A$28:$A$35</c:f>
              <c:numCache>
                <c:formatCode>General</c:formatCode>
                <c:ptCount val="8"/>
                <c:pt idx="0">
                  <c:v>3600</c:v>
                </c:pt>
                <c:pt idx="1">
                  <c:v>3450</c:v>
                </c:pt>
                <c:pt idx="2">
                  <c:v>3300</c:v>
                </c:pt>
                <c:pt idx="3">
                  <c:v>3150</c:v>
                </c:pt>
                <c:pt idx="4">
                  <c:v>3000</c:v>
                </c:pt>
                <c:pt idx="5">
                  <c:v>2850</c:v>
                </c:pt>
                <c:pt idx="6">
                  <c:v>2700</c:v>
                </c:pt>
                <c:pt idx="7">
                  <c:v>2550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9150832"/>
        <c:axId val="-1829150288"/>
      </c:scatterChart>
      <c:valAx>
        <c:axId val="-1829150832"/>
        <c:scaling>
          <c:orientation val="minMax"/>
          <c:max val="0.13"/>
          <c:min val="7.0000000000000007E-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  <a:r>
                  <a:rPr lang="en-GB" baseline="0"/>
                  <a:t> [kg*m</a:t>
                </a:r>
                <a:r>
                  <a:rPr lang="en-GB" sz="1100" baseline="0"/>
                  <a:t>^2</a:t>
                </a:r>
                <a:r>
                  <a:rPr lang="en-GB" baseline="0"/>
                  <a:t>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150288"/>
        <c:crosses val="autoZero"/>
        <c:crossBetween val="midCat"/>
      </c:valAx>
      <c:valAx>
        <c:axId val="-1829150288"/>
        <c:scaling>
          <c:orientation val="minMax"/>
          <c:max val="3650"/>
          <c:min val="24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[obr/min]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91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Arkusz1!$E$4:$E$11</c:f>
              <c:numCache>
                <c:formatCode>0.00</c:formatCode>
                <c:ptCount val="8"/>
                <c:pt idx="0">
                  <c:v>25.3</c:v>
                </c:pt>
                <c:pt idx="1">
                  <c:v>26.68</c:v>
                </c:pt>
                <c:pt idx="2">
                  <c:v>29.749999999999996</c:v>
                </c:pt>
                <c:pt idx="3">
                  <c:v>32.339999999999996</c:v>
                </c:pt>
                <c:pt idx="4">
                  <c:v>34.5</c:v>
                </c:pt>
                <c:pt idx="5">
                  <c:v>34.769999999999996</c:v>
                </c:pt>
                <c:pt idx="6">
                  <c:v>32.5</c:v>
                </c:pt>
                <c:pt idx="7">
                  <c:v>30.099999999999998</c:v>
                </c:pt>
              </c:numCache>
            </c:numRef>
          </c:xVal>
          <c:yVal>
            <c:numRef>
              <c:f>Arkusz1!$K$4:$K$11</c:f>
              <c:numCache>
                <c:formatCode>0.00</c:formatCode>
                <c:ptCount val="8"/>
                <c:pt idx="0">
                  <c:v>47.818493849747867</c:v>
                </c:pt>
                <c:pt idx="1">
                  <c:v>50.851398794661748</c:v>
                </c:pt>
                <c:pt idx="2">
                  <c:v>55.158987670343926</c:v>
                </c:pt>
                <c:pt idx="3">
                  <c:v>58.295058799777919</c:v>
                </c:pt>
                <c:pt idx="4">
                  <c:v>60.262008733624448</c:v>
                </c:pt>
                <c:pt idx="5">
                  <c:v>60.662207287839287</c:v>
                </c:pt>
                <c:pt idx="6">
                  <c:v>58.469011423945304</c:v>
                </c:pt>
                <c:pt idx="7">
                  <c:v>56.696176304388779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0444176"/>
        <c:axId val="-1620434384"/>
      </c:scatterChart>
      <c:valAx>
        <c:axId val="-1620444176"/>
        <c:scaling>
          <c:orientation val="minMax"/>
          <c:max val="35.200000000000003"/>
          <c:min val="2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P [W]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434384"/>
        <c:crosses val="autoZero"/>
        <c:crossBetween val="midCat"/>
      </c:valAx>
      <c:valAx>
        <c:axId val="-16204343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eta [%]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4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Arkusz1!$E$16:$E$23</c:f>
              <c:numCache>
                <c:formatCode>0.00</c:formatCode>
                <c:ptCount val="8"/>
                <c:pt idx="0">
                  <c:v>19</c:v>
                </c:pt>
                <c:pt idx="1">
                  <c:v>21.25</c:v>
                </c:pt>
                <c:pt idx="2">
                  <c:v>23.2</c:v>
                </c:pt>
                <c:pt idx="3">
                  <c:v>23.1</c:v>
                </c:pt>
                <c:pt idx="4">
                  <c:v>23.4</c:v>
                </c:pt>
                <c:pt idx="5">
                  <c:v>22.8</c:v>
                </c:pt>
                <c:pt idx="6">
                  <c:v>22</c:v>
                </c:pt>
                <c:pt idx="7">
                  <c:v>20.64</c:v>
                </c:pt>
              </c:numCache>
            </c:numRef>
          </c:xVal>
          <c:yVal>
            <c:numRef>
              <c:f>Arkusz1!$K$16:$K$23</c:f>
              <c:numCache>
                <c:formatCode>0.00</c:formatCode>
                <c:ptCount val="8"/>
                <c:pt idx="0">
                  <c:v>43.538038496791934</c:v>
                </c:pt>
                <c:pt idx="1">
                  <c:v>48.433048433048434</c:v>
                </c:pt>
                <c:pt idx="2">
                  <c:v>52.803357565218981</c:v>
                </c:pt>
                <c:pt idx="3">
                  <c:v>54.763473948233113</c:v>
                </c:pt>
                <c:pt idx="4">
                  <c:v>57.255270421046447</c:v>
                </c:pt>
                <c:pt idx="5">
                  <c:v>58.371735791090629</c:v>
                </c:pt>
                <c:pt idx="6">
                  <c:v>59.007177418489633</c:v>
                </c:pt>
                <c:pt idx="7">
                  <c:v>58.669031619879256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0433296"/>
        <c:axId val="-1620446352"/>
      </c:scatterChart>
      <c:valAx>
        <c:axId val="-1620433296"/>
        <c:scaling>
          <c:orientation val="minMax"/>
          <c:max val="23.5"/>
          <c:min val="18.89999999999999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P [W]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446352"/>
        <c:crosses val="autoZero"/>
        <c:crossBetween val="midCat"/>
      </c:valAx>
      <c:valAx>
        <c:axId val="-16204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eta [%]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4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Arkusz1!$E$28:$E$35</c:f>
              <c:strCache>
                <c:ptCount val="8"/>
                <c:pt idx="0">
                  <c:v>15.30</c:v>
                </c:pt>
                <c:pt idx="1">
                  <c:v>15.20</c:v>
                </c:pt>
                <c:pt idx="2">
                  <c:v>15.40</c:v>
                </c:pt>
                <c:pt idx="3">
                  <c:v>16.06</c:v>
                </c:pt>
                <c:pt idx="4">
                  <c:v>16.08</c:v>
                </c:pt>
                <c:pt idx="5">
                  <c:v>15.60</c:v>
                </c:pt>
                <c:pt idx="6">
                  <c:v>15.00</c:v>
                </c:pt>
                <c:pt idx="7">
                  <c:v>14.30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forward val="2"/>
            <c:backward val="2"/>
            <c:dispRSqr val="0"/>
            <c:dispEq val="0"/>
          </c:trendline>
          <c:xVal>
            <c:numRef>
              <c:f>Arkusz1!$E$28:$E$35</c:f>
              <c:numCache>
                <c:formatCode>0.00</c:formatCode>
                <c:ptCount val="8"/>
                <c:pt idx="0">
                  <c:v>15.299999999999999</c:v>
                </c:pt>
                <c:pt idx="1">
                  <c:v>15.2</c:v>
                </c:pt>
                <c:pt idx="2">
                  <c:v>15.4</c:v>
                </c:pt>
                <c:pt idx="3">
                  <c:v>16.059999999999999</c:v>
                </c:pt>
                <c:pt idx="4">
                  <c:v>16.079999999999998</c:v>
                </c:pt>
                <c:pt idx="5">
                  <c:v>15.6</c:v>
                </c:pt>
                <c:pt idx="6">
                  <c:v>15</c:v>
                </c:pt>
                <c:pt idx="7">
                  <c:v>14.3</c:v>
                </c:pt>
              </c:numCache>
            </c:numRef>
          </c:xVal>
          <c:yVal>
            <c:numRef>
              <c:f>Arkusz1!$K$28:$K$35</c:f>
              <c:numCache>
                <c:formatCode>0.00</c:formatCode>
                <c:ptCount val="8"/>
                <c:pt idx="0">
                  <c:v>42.911954765751211</c:v>
                </c:pt>
                <c:pt idx="1">
                  <c:v>44.422882460560075</c:v>
                </c:pt>
                <c:pt idx="2">
                  <c:v>46.472327841149131</c:v>
                </c:pt>
                <c:pt idx="3">
                  <c:v>49.127572620708222</c:v>
                </c:pt>
                <c:pt idx="4">
                  <c:v>50.761421319796952</c:v>
                </c:pt>
                <c:pt idx="5">
                  <c:v>52.035384061161579</c:v>
                </c:pt>
                <c:pt idx="6">
                  <c:v>52.923120347175669</c:v>
                </c:pt>
                <c:pt idx="7">
                  <c:v>53.627145085803427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0437104"/>
        <c:axId val="-1620442544"/>
      </c:scatterChart>
      <c:valAx>
        <c:axId val="-1620437104"/>
        <c:scaling>
          <c:orientation val="minMax"/>
          <c:max val="16.399999999999999"/>
          <c:min val="1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P [W]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442544"/>
        <c:crosses val="autoZero"/>
        <c:crossBetween val="midCat"/>
      </c:valAx>
      <c:valAx>
        <c:axId val="-1620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eta [%]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43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47</xdr:row>
      <xdr:rowOff>166687</xdr:rowOff>
    </xdr:from>
    <xdr:to>
      <xdr:col>6</xdr:col>
      <xdr:colOff>238125</xdr:colOff>
      <xdr:row>62</xdr:row>
      <xdr:rowOff>52387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238125</xdr:colOff>
      <xdr:row>1</xdr:row>
      <xdr:rowOff>180975</xdr:rowOff>
    </xdr:from>
    <xdr:to>
      <xdr:col>27</xdr:col>
      <xdr:colOff>542925</xdr:colOff>
      <xdr:row>16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85725</xdr:colOff>
      <xdr:row>17</xdr:row>
      <xdr:rowOff>57150</xdr:rowOff>
    </xdr:from>
    <xdr:to>
      <xdr:col>27</xdr:col>
      <xdr:colOff>390525</xdr:colOff>
      <xdr:row>31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161925</xdr:colOff>
      <xdr:row>32</xdr:row>
      <xdr:rowOff>133350</xdr:rowOff>
    </xdr:from>
    <xdr:to>
      <xdr:col>27</xdr:col>
      <xdr:colOff>466725</xdr:colOff>
      <xdr:row>47</xdr:row>
      <xdr:rowOff>19050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304800</xdr:colOff>
      <xdr:row>16</xdr:row>
      <xdr:rowOff>76200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</xdr:colOff>
      <xdr:row>16</xdr:row>
      <xdr:rowOff>180975</xdr:rowOff>
    </xdr:from>
    <xdr:to>
      <xdr:col>19</xdr:col>
      <xdr:colOff>323850</xdr:colOff>
      <xdr:row>31</xdr:row>
      <xdr:rowOff>66675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</xdr:colOff>
      <xdr:row>32</xdr:row>
      <xdr:rowOff>19050</xdr:rowOff>
    </xdr:from>
    <xdr:to>
      <xdr:col>19</xdr:col>
      <xdr:colOff>333375</xdr:colOff>
      <xdr:row>46</xdr:row>
      <xdr:rowOff>95250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D16" workbookViewId="0">
      <selection activeCell="M57" sqref="M57"/>
    </sheetView>
  </sheetViews>
  <sheetFormatPr defaultRowHeight="15" x14ac:dyDescent="0.25"/>
  <cols>
    <col min="1" max="11" width="11.42578125" customWidth="1"/>
  </cols>
  <sheetData>
    <row r="1" spans="1:11" x14ac:dyDescent="0.25">
      <c r="B1" t="s">
        <v>0</v>
      </c>
      <c r="F1" t="s">
        <v>13</v>
      </c>
    </row>
    <row r="3" spans="1:11" x14ac:dyDescent="0.25">
      <c r="A3" t="s">
        <v>4</v>
      </c>
      <c r="B3" t="s">
        <v>1</v>
      </c>
      <c r="C3" t="s">
        <v>2</v>
      </c>
      <c r="D3" t="s">
        <v>3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25">
      <c r="A4">
        <v>4250</v>
      </c>
      <c r="B4">
        <v>86</v>
      </c>
      <c r="C4" s="1">
        <v>0.22</v>
      </c>
      <c r="D4" s="1">
        <v>115</v>
      </c>
      <c r="E4" s="1">
        <f>C4*D4</f>
        <v>25.3</v>
      </c>
      <c r="F4" s="1">
        <f>26*C4*C4</f>
        <v>1.2584</v>
      </c>
      <c r="G4" s="1">
        <f>1.2*A4*A4*10^(-6)+1.1*A4*10^(-3)</f>
        <v>26.35</v>
      </c>
      <c r="H4" s="1">
        <f>E4+F4+G4</f>
        <v>52.9084</v>
      </c>
      <c r="I4" s="1">
        <f>3.14*A4/30</f>
        <v>444.83333333333331</v>
      </c>
      <c r="J4" s="1">
        <f>H4/I4</f>
        <v>0.11893982765080555</v>
      </c>
      <c r="K4" s="1">
        <f>E4/H4*100</f>
        <v>47.818493849747867</v>
      </c>
    </row>
    <row r="5" spans="1:11" x14ac:dyDescent="0.25">
      <c r="A5">
        <v>4000</v>
      </c>
      <c r="B5">
        <v>92</v>
      </c>
      <c r="C5" s="1">
        <v>0.28999999999999998</v>
      </c>
      <c r="D5" s="1">
        <v>92</v>
      </c>
      <c r="E5" s="1">
        <f t="shared" ref="E5:E16" si="0">C5*D5</f>
        <v>26.68</v>
      </c>
      <c r="F5" s="1">
        <f t="shared" ref="F5:F16" si="1">26*C5*C5</f>
        <v>2.1865999999999994</v>
      </c>
      <c r="G5" s="1">
        <f t="shared" ref="G5:G16" si="2">1.2*A5*A5*10^(-6)+1.1*A5*10^(-3)</f>
        <v>23.6</v>
      </c>
      <c r="H5" s="1">
        <f t="shared" ref="H5:H16" si="3">E5+F5+G5</f>
        <v>52.4666</v>
      </c>
      <c r="I5" s="1">
        <f t="shared" ref="I5:I16" si="4">3.14*A5/30</f>
        <v>418.66666666666669</v>
      </c>
      <c r="J5" s="1">
        <f t="shared" ref="J5:J16" si="5">H5/I5</f>
        <v>0.12531831210191083</v>
      </c>
      <c r="K5" s="1">
        <f t="shared" ref="K5:K11" si="6">E5/H5*100</f>
        <v>50.851398794661748</v>
      </c>
    </row>
    <row r="6" spans="1:11" x14ac:dyDescent="0.25">
      <c r="A6">
        <v>3750</v>
      </c>
      <c r="B6">
        <v>98</v>
      </c>
      <c r="C6" s="1">
        <v>0.35</v>
      </c>
      <c r="D6" s="1">
        <v>85</v>
      </c>
      <c r="E6" s="1">
        <f t="shared" si="0"/>
        <v>29.749999999999996</v>
      </c>
      <c r="F6" s="1">
        <f t="shared" si="1"/>
        <v>3.1849999999999996</v>
      </c>
      <c r="G6" s="1">
        <f t="shared" si="2"/>
        <v>21</v>
      </c>
      <c r="H6" s="1">
        <f t="shared" si="3"/>
        <v>53.934999999999995</v>
      </c>
      <c r="I6" s="1">
        <f t="shared" si="4"/>
        <v>392.5</v>
      </c>
      <c r="J6" s="1">
        <f t="shared" si="5"/>
        <v>0.13741401273885348</v>
      </c>
      <c r="K6" s="1">
        <f t="shared" si="6"/>
        <v>55.158987670343926</v>
      </c>
    </row>
    <row r="7" spans="1:11" x14ac:dyDescent="0.25">
      <c r="A7">
        <v>3500</v>
      </c>
      <c r="B7">
        <v>106</v>
      </c>
      <c r="C7" s="1">
        <v>0.42</v>
      </c>
      <c r="D7" s="1">
        <v>77</v>
      </c>
      <c r="E7" s="1">
        <f t="shared" si="0"/>
        <v>32.339999999999996</v>
      </c>
      <c r="F7" s="1">
        <f t="shared" si="1"/>
        <v>4.5863999999999994</v>
      </c>
      <c r="G7" s="1">
        <f t="shared" si="2"/>
        <v>18.55</v>
      </c>
      <c r="H7" s="1">
        <f t="shared" si="3"/>
        <v>55.476399999999998</v>
      </c>
      <c r="I7" s="1">
        <f t="shared" si="4"/>
        <v>366.33333333333331</v>
      </c>
      <c r="J7" s="1">
        <f t="shared" si="5"/>
        <v>0.15143694267515923</v>
      </c>
      <c r="K7" s="1">
        <f t="shared" si="6"/>
        <v>58.295058799777919</v>
      </c>
    </row>
    <row r="8" spans="1:11" x14ac:dyDescent="0.25">
      <c r="A8">
        <v>3250</v>
      </c>
      <c r="B8">
        <v>114</v>
      </c>
      <c r="C8" s="1">
        <v>0.5</v>
      </c>
      <c r="D8" s="1">
        <v>69</v>
      </c>
      <c r="E8" s="1">
        <f t="shared" si="0"/>
        <v>34.5</v>
      </c>
      <c r="F8" s="1">
        <f t="shared" si="1"/>
        <v>6.5</v>
      </c>
      <c r="G8" s="1">
        <f t="shared" si="2"/>
        <v>16.25</v>
      </c>
      <c r="H8" s="1">
        <f t="shared" si="3"/>
        <v>57.25</v>
      </c>
      <c r="I8" s="1">
        <f t="shared" si="4"/>
        <v>340.16666666666669</v>
      </c>
      <c r="J8" s="1">
        <f t="shared" si="5"/>
        <v>0.16829985301322881</v>
      </c>
      <c r="K8" s="1">
        <f t="shared" si="6"/>
        <v>60.262008733624448</v>
      </c>
    </row>
    <row r="9" spans="1:11" x14ac:dyDescent="0.25">
      <c r="A9">
        <v>3000</v>
      </c>
      <c r="B9">
        <v>122</v>
      </c>
      <c r="C9" s="1">
        <v>0.56999999999999995</v>
      </c>
      <c r="D9" s="1">
        <v>61</v>
      </c>
      <c r="E9" s="1">
        <f>C9*D9</f>
        <v>34.769999999999996</v>
      </c>
      <c r="F9" s="1">
        <f t="shared" si="1"/>
        <v>8.4473999999999982</v>
      </c>
      <c r="G9" s="1">
        <f t="shared" si="2"/>
        <v>14.1</v>
      </c>
      <c r="H9" s="1">
        <f>E9+F9+G9</f>
        <v>57.317399999999999</v>
      </c>
      <c r="I9" s="1">
        <f t="shared" si="4"/>
        <v>314</v>
      </c>
      <c r="J9" s="1">
        <f>H9/I9</f>
        <v>0.18253949044585988</v>
      </c>
      <c r="K9" s="1">
        <f t="shared" si="6"/>
        <v>60.662207287839287</v>
      </c>
    </row>
    <row r="10" spans="1:11" x14ac:dyDescent="0.25">
      <c r="A10">
        <v>2750</v>
      </c>
      <c r="B10">
        <v>130</v>
      </c>
      <c r="C10" s="1">
        <v>0.65</v>
      </c>
      <c r="D10" s="1">
        <v>50</v>
      </c>
      <c r="E10" s="1">
        <f t="shared" si="0"/>
        <v>32.5</v>
      </c>
      <c r="F10" s="1">
        <f t="shared" si="1"/>
        <v>10.985000000000001</v>
      </c>
      <c r="G10" s="1">
        <f t="shared" si="2"/>
        <v>12.1</v>
      </c>
      <c r="H10" s="1">
        <f t="shared" si="3"/>
        <v>55.585000000000001</v>
      </c>
      <c r="I10" s="1">
        <f t="shared" si="4"/>
        <v>287.83333333333331</v>
      </c>
      <c r="J10" s="1">
        <f t="shared" si="5"/>
        <v>0.19311522872032427</v>
      </c>
      <c r="K10" s="1">
        <f t="shared" si="6"/>
        <v>58.469011423945304</v>
      </c>
    </row>
    <row r="11" spans="1:11" x14ac:dyDescent="0.25">
      <c r="A11">
        <v>2500</v>
      </c>
      <c r="B11">
        <v>136</v>
      </c>
      <c r="C11" s="1">
        <v>0.7</v>
      </c>
      <c r="D11" s="1">
        <v>43</v>
      </c>
      <c r="E11" s="1">
        <f t="shared" si="0"/>
        <v>30.099999999999998</v>
      </c>
      <c r="F11" s="1">
        <f t="shared" si="1"/>
        <v>12.739999999999998</v>
      </c>
      <c r="G11" s="1">
        <f t="shared" si="2"/>
        <v>10.25</v>
      </c>
      <c r="H11" s="1">
        <f t="shared" si="3"/>
        <v>53.089999999999996</v>
      </c>
      <c r="I11" s="1">
        <f t="shared" si="4"/>
        <v>261.66666666666669</v>
      </c>
      <c r="J11" s="1">
        <f t="shared" si="5"/>
        <v>0.20289171974522291</v>
      </c>
      <c r="K11" s="1">
        <f t="shared" si="6"/>
        <v>56.696176304388779</v>
      </c>
    </row>
    <row r="12" spans="1:11" x14ac:dyDescent="0.25">
      <c r="E12" s="1"/>
      <c r="F12" s="1"/>
      <c r="G12" s="1"/>
      <c r="H12" s="1"/>
      <c r="I12" s="1"/>
      <c r="J12" s="1"/>
      <c r="K12" s="1"/>
    </row>
    <row r="13" spans="1:11" x14ac:dyDescent="0.25">
      <c r="B13" t="s">
        <v>12</v>
      </c>
      <c r="E13" s="1"/>
      <c r="F13" s="1" t="s">
        <v>16</v>
      </c>
      <c r="G13" s="1"/>
      <c r="H13" s="1"/>
      <c r="I13" s="1"/>
      <c r="J13" s="1"/>
      <c r="K13" s="1"/>
    </row>
    <row r="14" spans="1:11" x14ac:dyDescent="0.25">
      <c r="E14" s="1"/>
      <c r="F14" s="1"/>
      <c r="G14" s="1"/>
      <c r="H14" s="1"/>
      <c r="I14" s="1"/>
      <c r="J14" s="1"/>
      <c r="K14" s="1"/>
    </row>
    <row r="15" spans="1:11" x14ac:dyDescent="0.25">
      <c r="A15" t="s">
        <v>4</v>
      </c>
      <c r="B15" t="s">
        <v>1</v>
      </c>
      <c r="C15" t="s">
        <v>2</v>
      </c>
      <c r="D15" t="s">
        <v>3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1:11" x14ac:dyDescent="0.25">
      <c r="A16">
        <v>4000</v>
      </c>
      <c r="B16">
        <v>72</v>
      </c>
      <c r="C16" s="1">
        <v>0.2</v>
      </c>
      <c r="D16" s="1">
        <v>95</v>
      </c>
      <c r="E16" s="1">
        <f t="shared" si="0"/>
        <v>19</v>
      </c>
      <c r="F16" s="1">
        <f t="shared" si="1"/>
        <v>1.04</v>
      </c>
      <c r="G16" s="1">
        <f t="shared" si="2"/>
        <v>23.6</v>
      </c>
      <c r="H16" s="1">
        <f t="shared" si="3"/>
        <v>43.64</v>
      </c>
      <c r="I16" s="1">
        <f t="shared" si="4"/>
        <v>418.66666666666669</v>
      </c>
      <c r="J16" s="1">
        <f t="shared" si="5"/>
        <v>0.10423566878980892</v>
      </c>
      <c r="K16" s="1">
        <f>E16/H16*100</f>
        <v>43.538038496791934</v>
      </c>
    </row>
    <row r="17" spans="1:11" x14ac:dyDescent="0.25">
      <c r="A17">
        <v>3750</v>
      </c>
      <c r="B17">
        <v>76</v>
      </c>
      <c r="C17" s="1">
        <v>0.25</v>
      </c>
      <c r="D17" s="1">
        <v>85</v>
      </c>
      <c r="E17" s="1">
        <f t="shared" ref="E17:E35" si="7">C17*D17</f>
        <v>21.25</v>
      </c>
      <c r="F17" s="1">
        <f t="shared" ref="F17:F35" si="8">26*C17*C17</f>
        <v>1.625</v>
      </c>
      <c r="G17" s="1">
        <f t="shared" ref="G17:G35" si="9">1.2*A17*A17*10^(-6)+1.1*A17*10^(-3)</f>
        <v>21</v>
      </c>
      <c r="H17" s="1">
        <f t="shared" ref="H17:H35" si="10">E17+F17+G17</f>
        <v>43.875</v>
      </c>
      <c r="I17" s="1">
        <f t="shared" ref="I17:I35" si="11">3.14*A17/30</f>
        <v>392.5</v>
      </c>
      <c r="J17" s="1">
        <f t="shared" ref="J17:J35" si="12">H17/I17</f>
        <v>0.11178343949044586</v>
      </c>
      <c r="K17" s="1">
        <f t="shared" ref="K17:K23" si="13">E17/H17*100</f>
        <v>48.433048433048434</v>
      </c>
    </row>
    <row r="18" spans="1:11" x14ac:dyDescent="0.25">
      <c r="A18">
        <v>3500</v>
      </c>
      <c r="B18">
        <v>80</v>
      </c>
      <c r="C18" s="1">
        <v>0.28999999999999998</v>
      </c>
      <c r="D18" s="1">
        <v>80</v>
      </c>
      <c r="E18" s="1">
        <f t="shared" si="7"/>
        <v>23.2</v>
      </c>
      <c r="F18" s="1">
        <f t="shared" si="8"/>
        <v>2.1865999999999994</v>
      </c>
      <c r="G18" s="1">
        <f t="shared" si="9"/>
        <v>18.55</v>
      </c>
      <c r="H18" s="1">
        <f t="shared" si="10"/>
        <v>43.936599999999999</v>
      </c>
      <c r="I18" s="1">
        <f t="shared" si="11"/>
        <v>366.33333333333331</v>
      </c>
      <c r="J18" s="1">
        <f t="shared" si="12"/>
        <v>0.1199361237488626</v>
      </c>
      <c r="K18" s="1">
        <f t="shared" si="13"/>
        <v>52.803357565218981</v>
      </c>
    </row>
    <row r="19" spans="1:11" x14ac:dyDescent="0.25">
      <c r="A19">
        <v>3250</v>
      </c>
      <c r="B19">
        <v>82</v>
      </c>
      <c r="C19" s="1">
        <v>0.33</v>
      </c>
      <c r="D19" s="1">
        <v>70</v>
      </c>
      <c r="E19" s="1">
        <f t="shared" si="7"/>
        <v>23.1</v>
      </c>
      <c r="F19" s="1">
        <f t="shared" si="8"/>
        <v>2.8314000000000004</v>
      </c>
      <c r="G19" s="1">
        <f t="shared" si="9"/>
        <v>16.25</v>
      </c>
      <c r="H19" s="1">
        <f t="shared" si="10"/>
        <v>42.181400000000004</v>
      </c>
      <c r="I19" s="1">
        <f t="shared" si="11"/>
        <v>340.16666666666669</v>
      </c>
      <c r="J19" s="1">
        <f t="shared" si="12"/>
        <v>0.12400215580597747</v>
      </c>
      <c r="K19" s="1">
        <f t="shared" si="13"/>
        <v>54.763473948233113</v>
      </c>
    </row>
    <row r="20" spans="1:11" x14ac:dyDescent="0.25">
      <c r="A20">
        <v>3000</v>
      </c>
      <c r="B20">
        <v>82</v>
      </c>
      <c r="C20" s="1">
        <v>0.36</v>
      </c>
      <c r="D20" s="1">
        <v>65</v>
      </c>
      <c r="E20" s="1">
        <f t="shared" si="7"/>
        <v>23.4</v>
      </c>
      <c r="F20" s="1">
        <f t="shared" si="8"/>
        <v>3.3695999999999997</v>
      </c>
      <c r="G20" s="1">
        <f t="shared" si="9"/>
        <v>14.1</v>
      </c>
      <c r="H20" s="1">
        <f t="shared" si="10"/>
        <v>40.869599999999998</v>
      </c>
      <c r="I20" s="1">
        <f t="shared" si="11"/>
        <v>314</v>
      </c>
      <c r="J20" s="1">
        <f t="shared" si="12"/>
        <v>0.1301579617834395</v>
      </c>
      <c r="K20" s="1">
        <f t="shared" si="13"/>
        <v>57.255270421046447</v>
      </c>
    </row>
    <row r="21" spans="1:11" x14ac:dyDescent="0.25">
      <c r="A21">
        <v>2750</v>
      </c>
      <c r="B21">
        <v>84</v>
      </c>
      <c r="C21" s="1">
        <v>0.4</v>
      </c>
      <c r="D21" s="1">
        <v>57</v>
      </c>
      <c r="E21" s="1">
        <f t="shared" si="7"/>
        <v>22.8</v>
      </c>
      <c r="F21" s="1">
        <f t="shared" si="8"/>
        <v>4.16</v>
      </c>
      <c r="G21" s="1">
        <f t="shared" si="9"/>
        <v>12.1</v>
      </c>
      <c r="H21" s="1">
        <f t="shared" si="10"/>
        <v>39.06</v>
      </c>
      <c r="I21" s="1">
        <f t="shared" si="11"/>
        <v>287.83333333333331</v>
      </c>
      <c r="J21" s="1">
        <f t="shared" si="12"/>
        <v>0.13570353213665318</v>
      </c>
      <c r="K21" s="1">
        <f t="shared" si="13"/>
        <v>58.371735791090629</v>
      </c>
    </row>
    <row r="22" spans="1:11" x14ac:dyDescent="0.25">
      <c r="A22">
        <v>2500</v>
      </c>
      <c r="B22">
        <v>89</v>
      </c>
      <c r="C22" s="1">
        <v>0.44</v>
      </c>
      <c r="D22" s="1">
        <v>50</v>
      </c>
      <c r="E22" s="1">
        <f t="shared" si="7"/>
        <v>22</v>
      </c>
      <c r="F22" s="1">
        <f t="shared" si="8"/>
        <v>5.0335999999999999</v>
      </c>
      <c r="G22" s="1">
        <f t="shared" si="9"/>
        <v>10.25</v>
      </c>
      <c r="H22" s="1">
        <f t="shared" si="10"/>
        <v>37.2836</v>
      </c>
      <c r="I22" s="1">
        <f t="shared" si="11"/>
        <v>261.66666666666669</v>
      </c>
      <c r="J22" s="1">
        <f t="shared" si="12"/>
        <v>0.14248509554140126</v>
      </c>
      <c r="K22" s="1">
        <f t="shared" si="13"/>
        <v>59.007177418489633</v>
      </c>
    </row>
    <row r="23" spans="1:11" x14ac:dyDescent="0.25">
      <c r="A23">
        <v>2250</v>
      </c>
      <c r="B23">
        <v>91</v>
      </c>
      <c r="C23" s="1">
        <v>0.48</v>
      </c>
      <c r="D23" s="1">
        <v>43</v>
      </c>
      <c r="E23" s="1">
        <f t="shared" si="7"/>
        <v>20.64</v>
      </c>
      <c r="F23" s="1">
        <f t="shared" si="8"/>
        <v>5.9904000000000002</v>
      </c>
      <c r="G23" s="1">
        <f t="shared" si="9"/>
        <v>8.5499999999999989</v>
      </c>
      <c r="H23" s="1">
        <f t="shared" si="10"/>
        <v>35.180399999999999</v>
      </c>
      <c r="I23" s="1">
        <f t="shared" si="11"/>
        <v>235.5</v>
      </c>
      <c r="J23" s="1">
        <f t="shared" si="12"/>
        <v>0.14938598726114649</v>
      </c>
      <c r="K23" s="1">
        <f t="shared" si="13"/>
        <v>58.669031619879256</v>
      </c>
    </row>
    <row r="24" spans="1:11" x14ac:dyDescent="0.25">
      <c r="E24" s="1"/>
      <c r="F24" s="1"/>
      <c r="G24" s="1"/>
      <c r="H24" s="1"/>
      <c r="I24" s="1"/>
      <c r="J24" s="1"/>
      <c r="K24" s="1"/>
    </row>
    <row r="25" spans="1:11" x14ac:dyDescent="0.25">
      <c r="B25" t="s">
        <v>15</v>
      </c>
      <c r="E25" s="1"/>
      <c r="F25" s="1"/>
      <c r="G25" s="1"/>
      <c r="H25" s="1"/>
      <c r="I25" s="1"/>
      <c r="J25" s="1"/>
      <c r="K25" s="1"/>
    </row>
    <row r="26" spans="1:11" x14ac:dyDescent="0.25">
      <c r="E26" s="1"/>
      <c r="F26" s="1"/>
      <c r="G26" s="1"/>
      <c r="H26" s="1"/>
      <c r="I26" s="1"/>
      <c r="J26" s="1"/>
      <c r="K26" s="1"/>
    </row>
    <row r="27" spans="1:11" x14ac:dyDescent="0.25">
      <c r="A27" t="s">
        <v>17</v>
      </c>
      <c r="B27" t="s">
        <v>1</v>
      </c>
      <c r="C27" t="s">
        <v>2</v>
      </c>
      <c r="D27" t="s">
        <v>3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</row>
    <row r="28" spans="1:11" x14ac:dyDescent="0.25">
      <c r="A28">
        <v>3600</v>
      </c>
      <c r="B28">
        <v>64</v>
      </c>
      <c r="C28">
        <v>0.18</v>
      </c>
      <c r="D28">
        <v>85</v>
      </c>
      <c r="E28" s="1">
        <f t="shared" si="7"/>
        <v>15.299999999999999</v>
      </c>
      <c r="F28" s="1">
        <f t="shared" si="8"/>
        <v>0.84239999999999993</v>
      </c>
      <c r="G28" s="1">
        <f t="shared" si="9"/>
        <v>19.512</v>
      </c>
      <c r="H28" s="1">
        <f t="shared" si="10"/>
        <v>35.654399999999995</v>
      </c>
      <c r="I28" s="1">
        <f t="shared" si="11"/>
        <v>376.8</v>
      </c>
      <c r="J28" s="1">
        <f t="shared" si="12"/>
        <v>9.4624203821656039E-2</v>
      </c>
      <c r="K28" s="1">
        <f>E28/H28*100</f>
        <v>42.911954765751211</v>
      </c>
    </row>
    <row r="29" spans="1:11" x14ac:dyDescent="0.25">
      <c r="A29">
        <v>3450</v>
      </c>
      <c r="B29">
        <v>64</v>
      </c>
      <c r="C29">
        <v>0.19</v>
      </c>
      <c r="D29">
        <v>80</v>
      </c>
      <c r="E29" s="1">
        <f t="shared" si="7"/>
        <v>15.2</v>
      </c>
      <c r="F29" s="1">
        <f t="shared" si="8"/>
        <v>0.9386000000000001</v>
      </c>
      <c r="G29" s="1">
        <f t="shared" si="9"/>
        <v>18.077999999999999</v>
      </c>
      <c r="H29" s="1">
        <f t="shared" si="10"/>
        <v>34.2166</v>
      </c>
      <c r="I29" s="1">
        <f t="shared" si="11"/>
        <v>361.1</v>
      </c>
      <c r="J29" s="1">
        <f t="shared" si="12"/>
        <v>9.4756577125450006E-2</v>
      </c>
      <c r="K29" s="1">
        <f t="shared" ref="K29:K35" si="14">E29/H29*100</f>
        <v>44.422882460560075</v>
      </c>
    </row>
    <row r="30" spans="1:11" x14ac:dyDescent="0.25">
      <c r="A30">
        <v>3300</v>
      </c>
      <c r="B30">
        <v>64</v>
      </c>
      <c r="C30">
        <v>0.2</v>
      </c>
      <c r="D30">
        <v>77</v>
      </c>
      <c r="E30" s="1">
        <f t="shared" si="7"/>
        <v>15.4</v>
      </c>
      <c r="F30" s="1">
        <f t="shared" si="8"/>
        <v>1.04</v>
      </c>
      <c r="G30" s="1">
        <f t="shared" si="9"/>
        <v>16.698</v>
      </c>
      <c r="H30" s="1">
        <f t="shared" si="10"/>
        <v>33.138000000000005</v>
      </c>
      <c r="I30" s="1">
        <f t="shared" si="11"/>
        <v>345.4</v>
      </c>
      <c r="J30" s="1">
        <f t="shared" si="12"/>
        <v>9.5940938042848894E-2</v>
      </c>
      <c r="K30" s="1">
        <f t="shared" si="14"/>
        <v>46.472327841149131</v>
      </c>
    </row>
    <row r="31" spans="1:11" x14ac:dyDescent="0.25">
      <c r="A31">
        <v>3150</v>
      </c>
      <c r="B31">
        <v>65</v>
      </c>
      <c r="C31">
        <v>0.22</v>
      </c>
      <c r="D31">
        <v>73</v>
      </c>
      <c r="E31" s="1">
        <f t="shared" si="7"/>
        <v>16.059999999999999</v>
      </c>
      <c r="F31" s="1">
        <f t="shared" si="8"/>
        <v>1.2584</v>
      </c>
      <c r="G31" s="1">
        <f t="shared" si="9"/>
        <v>15.372</v>
      </c>
      <c r="H31" s="1">
        <f t="shared" si="10"/>
        <v>32.690399999999997</v>
      </c>
      <c r="I31" s="1">
        <f t="shared" si="11"/>
        <v>329.7</v>
      </c>
      <c r="J31" s="1">
        <f t="shared" si="12"/>
        <v>9.915195632393084E-2</v>
      </c>
      <c r="K31" s="1">
        <f t="shared" si="14"/>
        <v>49.127572620708222</v>
      </c>
    </row>
    <row r="32" spans="1:11" x14ac:dyDescent="0.25">
      <c r="A32">
        <v>3000</v>
      </c>
      <c r="B32">
        <v>66</v>
      </c>
      <c r="C32">
        <v>0.24</v>
      </c>
      <c r="D32">
        <v>67</v>
      </c>
      <c r="E32" s="1">
        <f t="shared" si="7"/>
        <v>16.079999999999998</v>
      </c>
      <c r="F32" s="1">
        <f t="shared" si="8"/>
        <v>1.4976</v>
      </c>
      <c r="G32" s="1">
        <f t="shared" si="9"/>
        <v>14.1</v>
      </c>
      <c r="H32" s="1">
        <f t="shared" si="10"/>
        <v>31.677599999999998</v>
      </c>
      <c r="I32" s="1">
        <f t="shared" si="11"/>
        <v>314</v>
      </c>
      <c r="J32" s="1">
        <f t="shared" si="12"/>
        <v>0.10088407643312101</v>
      </c>
      <c r="K32" s="1">
        <f t="shared" si="14"/>
        <v>50.761421319796952</v>
      </c>
    </row>
    <row r="33" spans="1:11" x14ac:dyDescent="0.25">
      <c r="A33">
        <v>2850</v>
      </c>
      <c r="B33">
        <v>65</v>
      </c>
      <c r="C33">
        <v>0.24</v>
      </c>
      <c r="D33">
        <v>65</v>
      </c>
      <c r="E33" s="1">
        <f t="shared" si="7"/>
        <v>15.6</v>
      </c>
      <c r="F33" s="1">
        <f t="shared" si="8"/>
        <v>1.4976</v>
      </c>
      <c r="G33" s="1">
        <f t="shared" si="9"/>
        <v>12.882000000000001</v>
      </c>
      <c r="H33" s="1">
        <f t="shared" si="10"/>
        <v>29.979600000000001</v>
      </c>
      <c r="I33" s="1">
        <f t="shared" si="11"/>
        <v>298.3</v>
      </c>
      <c r="J33" s="1">
        <f t="shared" si="12"/>
        <v>0.10050150854844117</v>
      </c>
      <c r="K33" s="1">
        <f t="shared" si="14"/>
        <v>52.035384061161579</v>
      </c>
    </row>
    <row r="34" spans="1:11" x14ac:dyDescent="0.25">
      <c r="A34">
        <v>2700</v>
      </c>
      <c r="B34">
        <v>64</v>
      </c>
      <c r="C34">
        <v>0.25</v>
      </c>
      <c r="D34">
        <v>60</v>
      </c>
      <c r="E34" s="1">
        <f t="shared" si="7"/>
        <v>15</v>
      </c>
      <c r="F34" s="1">
        <f>26*C34*C34</f>
        <v>1.625</v>
      </c>
      <c r="G34" s="1">
        <f t="shared" si="9"/>
        <v>11.718</v>
      </c>
      <c r="H34" s="1">
        <f t="shared" si="10"/>
        <v>28.343</v>
      </c>
      <c r="I34" s="1">
        <f t="shared" si="11"/>
        <v>282.60000000000002</v>
      </c>
      <c r="J34" s="1">
        <f t="shared" si="12"/>
        <v>0.10029370134465675</v>
      </c>
      <c r="K34" s="1">
        <f t="shared" si="14"/>
        <v>52.923120347175669</v>
      </c>
    </row>
    <row r="35" spans="1:11" x14ac:dyDescent="0.25">
      <c r="A35">
        <v>2550</v>
      </c>
      <c r="B35">
        <v>64</v>
      </c>
      <c r="C35">
        <v>0.26</v>
      </c>
      <c r="D35">
        <v>55</v>
      </c>
      <c r="E35" s="1">
        <f t="shared" si="7"/>
        <v>14.3</v>
      </c>
      <c r="F35" s="1">
        <f t="shared" si="8"/>
        <v>1.7576000000000001</v>
      </c>
      <c r="G35" s="1">
        <f t="shared" si="9"/>
        <v>10.608000000000001</v>
      </c>
      <c r="H35" s="1">
        <f t="shared" si="10"/>
        <v>26.665600000000001</v>
      </c>
      <c r="I35" s="1">
        <f t="shared" si="11"/>
        <v>266.89999999999998</v>
      </c>
      <c r="J35" s="1">
        <f t="shared" si="12"/>
        <v>9.9908579992506574E-2</v>
      </c>
      <c r="K35" s="1">
        <f t="shared" si="14"/>
        <v>53.627145085803427</v>
      </c>
    </row>
    <row r="38" spans="1:11" x14ac:dyDescent="0.25">
      <c r="A38" t="s">
        <v>4</v>
      </c>
      <c r="B38" t="s">
        <v>14</v>
      </c>
    </row>
    <row r="39" spans="1:11" x14ac:dyDescent="0.25">
      <c r="A39">
        <v>6562</v>
      </c>
      <c r="B39">
        <v>90</v>
      </c>
    </row>
    <row r="40" spans="1:11" x14ac:dyDescent="0.25">
      <c r="A40">
        <v>8125</v>
      </c>
      <c r="B40">
        <v>110</v>
      </c>
    </row>
    <row r="41" spans="1:11" x14ac:dyDescent="0.25">
      <c r="A41">
        <v>9688</v>
      </c>
      <c r="B41">
        <v>120</v>
      </c>
    </row>
    <row r="42" spans="1:11" x14ac:dyDescent="0.25">
      <c r="A42">
        <v>10937</v>
      </c>
      <c r="B42">
        <v>130</v>
      </c>
    </row>
    <row r="43" spans="1:11" x14ac:dyDescent="0.25">
      <c r="A43">
        <v>12500</v>
      </c>
      <c r="B43">
        <v>150</v>
      </c>
    </row>
    <row r="44" spans="1:11" x14ac:dyDescent="0.25">
      <c r="A44">
        <v>14060</v>
      </c>
      <c r="B44">
        <v>165</v>
      </c>
    </row>
    <row r="45" spans="1:11" x14ac:dyDescent="0.25">
      <c r="A45">
        <v>15625</v>
      </c>
      <c r="B45">
        <v>185</v>
      </c>
    </row>
    <row r="46" spans="1:11" x14ac:dyDescent="0.25">
      <c r="A46">
        <v>16875</v>
      </c>
      <c r="B46">
        <v>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Pulpet</dc:creator>
  <cp:lastModifiedBy>Pulpet</cp:lastModifiedBy>
  <dcterms:created xsi:type="dcterms:W3CDTF">2015-05-14T10:01:40Z</dcterms:created>
  <dcterms:modified xsi:type="dcterms:W3CDTF">2015-05-15T14:47:45Z</dcterms:modified>
</cp:coreProperties>
</file>