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Backup_2018_10_10_elotti_utani_is\INFORMATIKA archív\Karate program\Bátorkő Tameshiwari 2021\Eredmények, export\"/>
    </mc:Choice>
  </mc:AlternateContent>
  <xr:revisionPtr revIDLastSave="0" documentId="13_ncr:1_{0516436F-5A19-42DC-8A05-C5A80A1268E0}" xr6:coauthVersionLast="45" xr6:coauthVersionMax="45" xr10:uidLastSave="{00000000-0000-0000-0000-000000000000}"/>
  <bookViews>
    <workbookView xWindow="-120" yWindow="-120" windowWidth="20730" windowHeight="11160" tabRatio="863" activeTab="4" xr2:uid="{00000000-000D-0000-FFFF-FFFF00000000}"/>
  </bookViews>
  <sheets>
    <sheet name="FONTOS TUDNIVALÓK" sheetId="37" r:id="rId1"/>
    <sheet name="KATEGÓRIÁK" sheetId="36" r:id="rId2"/>
    <sheet name="RÖVIDTÁV_ADMIN" sheetId="52" r:id="rId3"/>
    <sheet name="KÖZÉPTÁV_ADMIN" sheetId="60" r:id="rId4"/>
    <sheet name="HOSSZÚTÁV_ADMIN" sheetId="50" r:id="rId5"/>
    <sheet name="KORCSOPORTOK" sheetId="35" r:id="rId6"/>
  </sheets>
  <definedNames>
    <definedName name="abszolutkateg">HOSSZÚTÁV_ADMIN!$L$5:$L$100</definedName>
    <definedName name="hosszkateg">HOSSZÚTÁV_ADMIN!$K$5:$K$100</definedName>
    <definedName name="kozepkateg">KÖZÉPTÁV_ADMIN!$K$5:$K$100</definedName>
    <definedName name="rovidkateg">RÖVIDTÁV_ADMIN!$K$5:$K$100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" i="50" l="1"/>
  <c r="O20" i="50"/>
  <c r="DR5" i="50" l="1"/>
  <c r="DR8" i="50" s="1"/>
  <c r="DK5" i="50"/>
  <c r="DK7" i="50" s="1"/>
  <c r="Y58" i="60"/>
  <c r="Y59" i="60"/>
  <c r="Y60" i="60"/>
  <c r="Y61" i="60"/>
  <c r="Y62" i="60"/>
  <c r="Y63" i="60"/>
  <c r="Y64" i="60"/>
  <c r="Y65" i="60"/>
  <c r="Y66" i="60"/>
  <c r="Y67" i="60"/>
  <c r="Y68" i="60"/>
  <c r="Y69" i="60"/>
  <c r="Y70" i="60"/>
  <c r="Y71" i="60"/>
  <c r="Y72" i="60"/>
  <c r="Y73" i="60"/>
  <c r="Y74" i="60"/>
  <c r="Y75" i="60"/>
  <c r="Y76" i="60"/>
  <c r="Y77" i="60"/>
  <c r="Y78" i="60"/>
  <c r="Y79" i="60"/>
  <c r="Y80" i="60"/>
  <c r="Y81" i="60"/>
  <c r="Y82" i="60"/>
  <c r="Y83" i="60"/>
  <c r="Y84" i="60"/>
  <c r="Y85" i="60"/>
  <c r="Y86" i="60"/>
  <c r="Y87" i="60"/>
  <c r="Y88" i="60"/>
  <c r="Y89" i="60"/>
  <c r="Y90" i="60"/>
  <c r="Y91" i="60"/>
  <c r="Y92" i="60"/>
  <c r="Y93" i="60"/>
  <c r="Y94" i="60"/>
  <c r="Y95" i="60"/>
  <c r="Y96" i="60"/>
  <c r="Y97" i="60"/>
  <c r="Y98" i="60"/>
  <c r="Y99" i="60"/>
  <c r="Y100" i="60"/>
  <c r="AB19" i="50"/>
  <c r="AB17" i="50"/>
  <c r="AB18" i="50"/>
  <c r="AB23" i="50"/>
  <c r="AB21" i="50"/>
  <c r="AB22" i="50"/>
  <c r="AB9" i="50"/>
  <c r="AB7" i="50"/>
  <c r="AB5" i="50"/>
  <c r="AB6" i="50"/>
  <c r="AB8" i="50"/>
  <c r="AB14" i="50"/>
  <c r="AB12" i="50"/>
  <c r="AB11" i="50"/>
  <c r="AB15" i="50"/>
  <c r="AB10" i="50"/>
  <c r="AB27" i="50"/>
  <c r="AB25" i="50"/>
  <c r="AB29" i="50"/>
  <c r="AB30" i="50"/>
  <c r="AB24" i="50"/>
  <c r="AB28" i="50"/>
  <c r="AB26" i="50"/>
  <c r="AB31" i="50"/>
  <c r="AB32" i="50"/>
  <c r="AB35" i="50"/>
  <c r="AB33" i="50"/>
  <c r="AB34" i="50"/>
  <c r="AB13" i="50"/>
  <c r="AB16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AB49" i="50"/>
  <c r="AB50" i="50"/>
  <c r="AB51" i="50"/>
  <c r="AB52" i="50"/>
  <c r="AB53" i="50"/>
  <c r="AB54" i="50"/>
  <c r="AB55" i="50"/>
  <c r="AB56" i="50"/>
  <c r="AB57" i="50"/>
  <c r="AB58" i="50"/>
  <c r="AB59" i="50"/>
  <c r="AB60" i="50"/>
  <c r="AB61" i="50"/>
  <c r="AB62" i="50"/>
  <c r="AB63" i="50"/>
  <c r="AB64" i="50"/>
  <c r="AB65" i="50"/>
  <c r="AB66" i="50"/>
  <c r="AB67" i="50"/>
  <c r="AB68" i="50"/>
  <c r="AB69" i="50"/>
  <c r="AB70" i="50"/>
  <c r="AB71" i="50"/>
  <c r="AB72" i="50"/>
  <c r="AB73" i="50"/>
  <c r="AB74" i="50"/>
  <c r="AB75" i="50"/>
  <c r="AB76" i="50"/>
  <c r="AB77" i="50"/>
  <c r="AB78" i="50"/>
  <c r="AB79" i="50"/>
  <c r="AB80" i="50"/>
  <c r="AB81" i="50"/>
  <c r="AB82" i="50"/>
  <c r="AB83" i="50"/>
  <c r="AB84" i="50"/>
  <c r="AB85" i="50"/>
  <c r="AB86" i="50"/>
  <c r="AB87" i="50"/>
  <c r="AB88" i="50"/>
  <c r="AB89" i="50"/>
  <c r="AB90" i="50"/>
  <c r="AB91" i="50"/>
  <c r="AB92" i="50"/>
  <c r="AB93" i="50"/>
  <c r="AB94" i="50"/>
  <c r="AB95" i="50"/>
  <c r="AB96" i="50"/>
  <c r="AB97" i="50"/>
  <c r="AB98" i="50"/>
  <c r="AB99" i="50"/>
  <c r="AB100" i="50"/>
  <c r="DR7" i="50" l="1"/>
  <c r="DK8" i="50"/>
  <c r="L23" i="50"/>
  <c r="L21" i="50"/>
  <c r="L22" i="50"/>
  <c r="L9" i="50"/>
  <c r="L7" i="50"/>
  <c r="L5" i="50"/>
  <c r="L6" i="50"/>
  <c r="L8" i="50"/>
  <c r="L14" i="50"/>
  <c r="L12" i="50"/>
  <c r="L11" i="50"/>
  <c r="L15" i="50"/>
  <c r="L10" i="50"/>
  <c r="L27" i="50"/>
  <c r="L25" i="50"/>
  <c r="L29" i="50"/>
  <c r="L30" i="50"/>
  <c r="L24" i="50"/>
  <c r="L28" i="50"/>
  <c r="AV4" i="60" l="1"/>
  <c r="BD47" i="50"/>
  <c r="BD48" i="50"/>
  <c r="BD49" i="50"/>
  <c r="BD50" i="50"/>
  <c r="BD51" i="50"/>
  <c r="BD52" i="50"/>
  <c r="BD53" i="50"/>
  <c r="BD54" i="50"/>
  <c r="BD55" i="50"/>
  <c r="BD56" i="50"/>
  <c r="BD57" i="50"/>
  <c r="BD58" i="50"/>
  <c r="BD59" i="50"/>
  <c r="BD60" i="50"/>
  <c r="BD61" i="50"/>
  <c r="BD62" i="50"/>
  <c r="BD63" i="50"/>
  <c r="BD64" i="50"/>
  <c r="BD65" i="50"/>
  <c r="BD66" i="50"/>
  <c r="BD67" i="50"/>
  <c r="BD68" i="50"/>
  <c r="BD69" i="50"/>
  <c r="BD70" i="50"/>
  <c r="BD71" i="50"/>
  <c r="BD72" i="50"/>
  <c r="BD73" i="50"/>
  <c r="BD74" i="50"/>
  <c r="BD75" i="50"/>
  <c r="BD76" i="50"/>
  <c r="BD77" i="50"/>
  <c r="BD78" i="50"/>
  <c r="BD79" i="50"/>
  <c r="BD80" i="50"/>
  <c r="BD81" i="50"/>
  <c r="BD82" i="50"/>
  <c r="BD83" i="50"/>
  <c r="BD84" i="50"/>
  <c r="BD85" i="50"/>
  <c r="BD86" i="50"/>
  <c r="BD87" i="50"/>
  <c r="BD88" i="50"/>
  <c r="BD89" i="50"/>
  <c r="BD90" i="50"/>
  <c r="BD91" i="50"/>
  <c r="BD92" i="50"/>
  <c r="BD93" i="50"/>
  <c r="BD94" i="50"/>
  <c r="BD95" i="50"/>
  <c r="BD96" i="50"/>
  <c r="BD97" i="50"/>
  <c r="BD98" i="50"/>
  <c r="BD99" i="50"/>
  <c r="BD100" i="50"/>
  <c r="AW47" i="50"/>
  <c r="AW48" i="50"/>
  <c r="AW49" i="50"/>
  <c r="AW50" i="50"/>
  <c r="AW51" i="50"/>
  <c r="AW52" i="50"/>
  <c r="AW53" i="50"/>
  <c r="AW54" i="50"/>
  <c r="AW55" i="50"/>
  <c r="AW56" i="50"/>
  <c r="AW57" i="50"/>
  <c r="AW58" i="50"/>
  <c r="AW59" i="50"/>
  <c r="AW60" i="50"/>
  <c r="AW61" i="50"/>
  <c r="AW62" i="50"/>
  <c r="AW63" i="50"/>
  <c r="AW64" i="50"/>
  <c r="AW65" i="50"/>
  <c r="AW66" i="50"/>
  <c r="AW67" i="50"/>
  <c r="AW68" i="50"/>
  <c r="AW69" i="50"/>
  <c r="AW70" i="50"/>
  <c r="AW71" i="50"/>
  <c r="AW72" i="50"/>
  <c r="AW73" i="50"/>
  <c r="AW74" i="50"/>
  <c r="AW75" i="50"/>
  <c r="AW76" i="50"/>
  <c r="AW77" i="50"/>
  <c r="AW78" i="50"/>
  <c r="AW79" i="50"/>
  <c r="AW80" i="50"/>
  <c r="AW81" i="50"/>
  <c r="AW82" i="50"/>
  <c r="AW83" i="50"/>
  <c r="AW84" i="50"/>
  <c r="AW85" i="50"/>
  <c r="AW86" i="50"/>
  <c r="AW87" i="50"/>
  <c r="AW88" i="50"/>
  <c r="AW89" i="50"/>
  <c r="AW90" i="50"/>
  <c r="AW91" i="50"/>
  <c r="AW92" i="50"/>
  <c r="AW93" i="50"/>
  <c r="AW94" i="50"/>
  <c r="AW95" i="50"/>
  <c r="AW96" i="50"/>
  <c r="AW97" i="50"/>
  <c r="AW98" i="50"/>
  <c r="AW99" i="50"/>
  <c r="AW100" i="50"/>
  <c r="BD4" i="50"/>
  <c r="BD28" i="50" s="1"/>
  <c r="AJ4" i="52"/>
  <c r="CB4" i="50"/>
  <c r="AJ5" i="52"/>
  <c r="AJ11" i="52"/>
  <c r="AJ7" i="52"/>
  <c r="AJ9" i="52"/>
  <c r="AJ8" i="52"/>
  <c r="AJ6" i="52"/>
  <c r="AJ15" i="52"/>
  <c r="AJ16" i="52"/>
  <c r="AJ13" i="52"/>
  <c r="AJ12" i="52"/>
  <c r="AJ18" i="52"/>
  <c r="AJ17" i="52"/>
  <c r="AJ14" i="52"/>
  <c r="AJ24" i="52"/>
  <c r="AJ23" i="52"/>
  <c r="AJ25" i="52"/>
  <c r="AJ21" i="52"/>
  <c r="AJ19" i="52"/>
  <c r="AJ22" i="52"/>
  <c r="AJ20" i="52"/>
  <c r="AJ28" i="52"/>
  <c r="AJ26" i="52"/>
  <c r="AJ27" i="52"/>
  <c r="AJ29" i="52"/>
  <c r="AJ30" i="52"/>
  <c r="AJ31" i="52"/>
  <c r="AJ33" i="52"/>
  <c r="AJ32" i="52"/>
  <c r="AJ35" i="52"/>
  <c r="AJ40" i="52"/>
  <c r="AJ37" i="52"/>
  <c r="AJ34" i="52"/>
  <c r="AJ39" i="52"/>
  <c r="AJ41" i="52"/>
  <c r="AJ38" i="52"/>
  <c r="AJ36" i="52"/>
  <c r="AJ42" i="52"/>
  <c r="AJ45" i="52"/>
  <c r="AJ43" i="52"/>
  <c r="AJ44" i="52"/>
  <c r="AJ46" i="52"/>
  <c r="AJ47" i="52"/>
  <c r="AJ48" i="52"/>
  <c r="AJ49" i="52"/>
  <c r="AJ50" i="52"/>
  <c r="AJ51" i="52"/>
  <c r="AJ52" i="52"/>
  <c r="AJ53" i="52"/>
  <c r="AJ54" i="52"/>
  <c r="AJ55" i="52"/>
  <c r="AJ56" i="52"/>
  <c r="AJ57" i="52"/>
  <c r="AJ58" i="52"/>
  <c r="AJ59" i="52"/>
  <c r="AJ60" i="52"/>
  <c r="AJ61" i="52"/>
  <c r="AJ62" i="52"/>
  <c r="AJ63" i="52"/>
  <c r="AJ64" i="52"/>
  <c r="AJ65" i="52"/>
  <c r="AJ66" i="52"/>
  <c r="AJ67" i="52"/>
  <c r="AJ68" i="52"/>
  <c r="AJ69" i="52"/>
  <c r="AJ70" i="52"/>
  <c r="AJ71" i="52"/>
  <c r="AJ72" i="52"/>
  <c r="AJ73" i="52"/>
  <c r="AJ74" i="52"/>
  <c r="AJ75" i="52"/>
  <c r="AJ76" i="52"/>
  <c r="AJ77" i="52"/>
  <c r="AJ78" i="52"/>
  <c r="AJ79" i="52"/>
  <c r="AJ80" i="52"/>
  <c r="AJ81" i="52"/>
  <c r="AJ82" i="52"/>
  <c r="AJ83" i="52"/>
  <c r="AJ84" i="52"/>
  <c r="AJ85" i="52"/>
  <c r="AJ86" i="52"/>
  <c r="AJ87" i="52"/>
  <c r="AJ88" i="52"/>
  <c r="AJ89" i="52"/>
  <c r="AJ90" i="52"/>
  <c r="AJ91" i="52"/>
  <c r="AJ92" i="52"/>
  <c r="AJ93" i="52"/>
  <c r="AJ94" i="52"/>
  <c r="AJ95" i="52"/>
  <c r="AJ96" i="52"/>
  <c r="AJ97" i="52"/>
  <c r="AJ98" i="52"/>
  <c r="AJ99" i="52"/>
  <c r="AJ100" i="52"/>
  <c r="AJ10" i="52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" i="36"/>
  <c r="BB9" i="60"/>
  <c r="BC9" i="60"/>
  <c r="BB10" i="60"/>
  <c r="BC10" i="60"/>
  <c r="BB11" i="60"/>
  <c r="BC11" i="60"/>
  <c r="BB12" i="60"/>
  <c r="BC12" i="60"/>
  <c r="BB13" i="60"/>
  <c r="BC13" i="60"/>
  <c r="BB14" i="60"/>
  <c r="BC14" i="60"/>
  <c r="BB15" i="60"/>
  <c r="BC15" i="60"/>
  <c r="BB16" i="60"/>
  <c r="BC16" i="60"/>
  <c r="BB17" i="60"/>
  <c r="BC17" i="60"/>
  <c r="BB18" i="60"/>
  <c r="BC18" i="60"/>
  <c r="BB19" i="60"/>
  <c r="BC19" i="60"/>
  <c r="BB20" i="60"/>
  <c r="BC20" i="60"/>
  <c r="BB21" i="60"/>
  <c r="BC21" i="60"/>
  <c r="BB22" i="60"/>
  <c r="BC22" i="60"/>
  <c r="BB23" i="60"/>
  <c r="BC23" i="60"/>
  <c r="BB24" i="60"/>
  <c r="BC24" i="60"/>
  <c r="BB25" i="60"/>
  <c r="BC25" i="60"/>
  <c r="BB26" i="60"/>
  <c r="BC26" i="60"/>
  <c r="BB27" i="60"/>
  <c r="BC27" i="60"/>
  <c r="BB28" i="60"/>
  <c r="BC28" i="60"/>
  <c r="BB29" i="60"/>
  <c r="BC29" i="60"/>
  <c r="BB30" i="60"/>
  <c r="BC30" i="60"/>
  <c r="BB31" i="60"/>
  <c r="BC31" i="60"/>
  <c r="BB32" i="60"/>
  <c r="BC32" i="60"/>
  <c r="BB33" i="60"/>
  <c r="BC33" i="60"/>
  <c r="BB34" i="60"/>
  <c r="BC34" i="60"/>
  <c r="BB35" i="60"/>
  <c r="BC35" i="60"/>
  <c r="BB36" i="60"/>
  <c r="BC36" i="60"/>
  <c r="BB37" i="60"/>
  <c r="BC37" i="60"/>
  <c r="BB38" i="60"/>
  <c r="BC38" i="60"/>
  <c r="BB39" i="60"/>
  <c r="BC39" i="60"/>
  <c r="BB40" i="60"/>
  <c r="BC40" i="60"/>
  <c r="BB41" i="60"/>
  <c r="BC41" i="60"/>
  <c r="BB42" i="60"/>
  <c r="BC42" i="60"/>
  <c r="BB43" i="60"/>
  <c r="BC43" i="60"/>
  <c r="BB44" i="60"/>
  <c r="BC44" i="60"/>
  <c r="BB45" i="60"/>
  <c r="BC45" i="60"/>
  <c r="BB46" i="60"/>
  <c r="BC46" i="60"/>
  <c r="BB47" i="60"/>
  <c r="BC47" i="60"/>
  <c r="BB48" i="60"/>
  <c r="BC48" i="60"/>
  <c r="BB49" i="60"/>
  <c r="BC49" i="60"/>
  <c r="BB50" i="60"/>
  <c r="BC50" i="60"/>
  <c r="BB51" i="60"/>
  <c r="BC51" i="60"/>
  <c r="BB52" i="60"/>
  <c r="BC52" i="60"/>
  <c r="BB53" i="60"/>
  <c r="BC53" i="60"/>
  <c r="BB54" i="60"/>
  <c r="BC54" i="60"/>
  <c r="BB55" i="60"/>
  <c r="BC55" i="60"/>
  <c r="BB56" i="60"/>
  <c r="BC56" i="60"/>
  <c r="BB57" i="60"/>
  <c r="BC57" i="60"/>
  <c r="BB58" i="60"/>
  <c r="BC58" i="60"/>
  <c r="BB59" i="60"/>
  <c r="BC59" i="60"/>
  <c r="BB60" i="60"/>
  <c r="BC60" i="60"/>
  <c r="BB61" i="60"/>
  <c r="BC61" i="60"/>
  <c r="BB62" i="60"/>
  <c r="BC62" i="60"/>
  <c r="BB63" i="60"/>
  <c r="BC63" i="60"/>
  <c r="BB64" i="60"/>
  <c r="BC64" i="60"/>
  <c r="BB65" i="60"/>
  <c r="BC65" i="60"/>
  <c r="BB66" i="60"/>
  <c r="BC66" i="60"/>
  <c r="BB67" i="60"/>
  <c r="BC67" i="60"/>
  <c r="BB68" i="60"/>
  <c r="BC68" i="60"/>
  <c r="BB69" i="60"/>
  <c r="BC69" i="60"/>
  <c r="BB70" i="60"/>
  <c r="BC70" i="60"/>
  <c r="BB71" i="60"/>
  <c r="BC71" i="60"/>
  <c r="BB72" i="60"/>
  <c r="BC72" i="60"/>
  <c r="BB73" i="60"/>
  <c r="BC73" i="60"/>
  <c r="BB74" i="60"/>
  <c r="BC74" i="60"/>
  <c r="BB75" i="60"/>
  <c r="BC75" i="60"/>
  <c r="BB76" i="60"/>
  <c r="BC76" i="60"/>
  <c r="BB77" i="60"/>
  <c r="BC77" i="60"/>
  <c r="BB78" i="60"/>
  <c r="BC78" i="60"/>
  <c r="BB79" i="60"/>
  <c r="BC79" i="60"/>
  <c r="BB80" i="60"/>
  <c r="BC80" i="60"/>
  <c r="BB81" i="60"/>
  <c r="BC81" i="60"/>
  <c r="BB82" i="60"/>
  <c r="BC82" i="60"/>
  <c r="BB83" i="60"/>
  <c r="BC83" i="60"/>
  <c r="BB84" i="60"/>
  <c r="BC84" i="60"/>
  <c r="BB85" i="60"/>
  <c r="BC85" i="60"/>
  <c r="BB86" i="60"/>
  <c r="BC86" i="60"/>
  <c r="BB87" i="60"/>
  <c r="BC87" i="60"/>
  <c r="BB88" i="60"/>
  <c r="BC88" i="60"/>
  <c r="BB89" i="60"/>
  <c r="BC89" i="60"/>
  <c r="BB90" i="60"/>
  <c r="BC90" i="60"/>
  <c r="BB91" i="60"/>
  <c r="BC91" i="60"/>
  <c r="BB92" i="60"/>
  <c r="BC92" i="60"/>
  <c r="BB93" i="60"/>
  <c r="BC93" i="60"/>
  <c r="BB94" i="60"/>
  <c r="BC94" i="60"/>
  <c r="BB95" i="60"/>
  <c r="BC95" i="60"/>
  <c r="BB96" i="60"/>
  <c r="BC96" i="60"/>
  <c r="BB97" i="60"/>
  <c r="BC97" i="60"/>
  <c r="BB98" i="60"/>
  <c r="BC98" i="60"/>
  <c r="BB99" i="60"/>
  <c r="BC99" i="60"/>
  <c r="BB100" i="60"/>
  <c r="BC100" i="60"/>
  <c r="L6" i="60"/>
  <c r="L7" i="60"/>
  <c r="L8" i="60"/>
  <c r="L9" i="60"/>
  <c r="L10" i="60"/>
  <c r="L11" i="60"/>
  <c r="L12" i="60"/>
  <c r="L13" i="60"/>
  <c r="L14" i="60"/>
  <c r="L15" i="60"/>
  <c r="L16" i="60"/>
  <c r="L17" i="60"/>
  <c r="L18" i="60"/>
  <c r="L19" i="60"/>
  <c r="L20" i="60"/>
  <c r="L21" i="60"/>
  <c r="L22" i="60"/>
  <c r="L23" i="60"/>
  <c r="L24" i="60"/>
  <c r="L25" i="60"/>
  <c r="L26" i="60"/>
  <c r="L27" i="60"/>
  <c r="L28" i="60"/>
  <c r="L29" i="60"/>
  <c r="L30" i="60"/>
  <c r="L31" i="60"/>
  <c r="L32" i="60"/>
  <c r="L33" i="60"/>
  <c r="L34" i="60"/>
  <c r="L35" i="60"/>
  <c r="L36" i="60"/>
  <c r="L37" i="60"/>
  <c r="L38" i="60"/>
  <c r="L39" i="60"/>
  <c r="L40" i="60"/>
  <c r="L41" i="60"/>
  <c r="L42" i="60"/>
  <c r="L43" i="60"/>
  <c r="L44" i="60"/>
  <c r="L45" i="60"/>
  <c r="L46" i="60"/>
  <c r="L47" i="60"/>
  <c r="L48" i="60"/>
  <c r="L49" i="60"/>
  <c r="L50" i="60"/>
  <c r="L51" i="60"/>
  <c r="L52" i="60"/>
  <c r="L53" i="60"/>
  <c r="L54" i="60"/>
  <c r="L55" i="60"/>
  <c r="L56" i="60"/>
  <c r="L57" i="60"/>
  <c r="L58" i="60"/>
  <c r="L59" i="60"/>
  <c r="L60" i="60"/>
  <c r="L61" i="60"/>
  <c r="L62" i="60"/>
  <c r="L63" i="60"/>
  <c r="L64" i="60"/>
  <c r="L65" i="60"/>
  <c r="L66" i="60"/>
  <c r="L67" i="60"/>
  <c r="L68" i="60"/>
  <c r="L69" i="60"/>
  <c r="L70" i="60"/>
  <c r="L71" i="60"/>
  <c r="L72" i="60"/>
  <c r="L73" i="60"/>
  <c r="L74" i="60"/>
  <c r="L75" i="60"/>
  <c r="L76" i="60"/>
  <c r="L77" i="60"/>
  <c r="L78" i="60"/>
  <c r="L79" i="60"/>
  <c r="L80" i="60"/>
  <c r="L81" i="60"/>
  <c r="L82" i="60"/>
  <c r="L83" i="60"/>
  <c r="L84" i="60"/>
  <c r="L85" i="60"/>
  <c r="L86" i="60"/>
  <c r="L87" i="60"/>
  <c r="L88" i="60"/>
  <c r="L89" i="60"/>
  <c r="L90" i="60"/>
  <c r="L91" i="60"/>
  <c r="L92" i="60"/>
  <c r="L93" i="60"/>
  <c r="L94" i="60"/>
  <c r="L95" i="60"/>
  <c r="L96" i="60"/>
  <c r="L97" i="60"/>
  <c r="L98" i="60"/>
  <c r="L99" i="60"/>
  <c r="L100" i="60"/>
  <c r="L5" i="60"/>
  <c r="U100" i="60"/>
  <c r="O100" i="60"/>
  <c r="U99" i="60"/>
  <c r="O99" i="60"/>
  <c r="U98" i="60"/>
  <c r="O98" i="60"/>
  <c r="U97" i="60"/>
  <c r="O97" i="60"/>
  <c r="U96" i="60"/>
  <c r="O96" i="60"/>
  <c r="U95" i="60"/>
  <c r="O95" i="60"/>
  <c r="U94" i="60"/>
  <c r="O94" i="60"/>
  <c r="U93" i="60"/>
  <c r="O93" i="60"/>
  <c r="U92" i="60"/>
  <c r="O92" i="60"/>
  <c r="U91" i="60"/>
  <c r="O91" i="60"/>
  <c r="U90" i="60"/>
  <c r="O90" i="60"/>
  <c r="U89" i="60"/>
  <c r="O89" i="60"/>
  <c r="U88" i="60"/>
  <c r="O88" i="60"/>
  <c r="U87" i="60"/>
  <c r="O87" i="60"/>
  <c r="U86" i="60"/>
  <c r="O86" i="60"/>
  <c r="U85" i="60"/>
  <c r="O85" i="60"/>
  <c r="U84" i="60"/>
  <c r="O84" i="60"/>
  <c r="U83" i="60"/>
  <c r="O83" i="60"/>
  <c r="U82" i="60"/>
  <c r="O82" i="60"/>
  <c r="U81" i="60"/>
  <c r="O81" i="60"/>
  <c r="U80" i="60"/>
  <c r="O80" i="60"/>
  <c r="U79" i="60"/>
  <c r="O79" i="60"/>
  <c r="U78" i="60"/>
  <c r="O78" i="60"/>
  <c r="U77" i="60"/>
  <c r="O77" i="60"/>
  <c r="U76" i="60"/>
  <c r="O76" i="60"/>
  <c r="U75" i="60"/>
  <c r="O75" i="60"/>
  <c r="U74" i="60"/>
  <c r="O74" i="60"/>
  <c r="U73" i="60"/>
  <c r="O73" i="60"/>
  <c r="U72" i="60"/>
  <c r="O72" i="60"/>
  <c r="U71" i="60"/>
  <c r="O71" i="60"/>
  <c r="U70" i="60"/>
  <c r="O70" i="60"/>
  <c r="U69" i="60"/>
  <c r="O69" i="60"/>
  <c r="U68" i="60"/>
  <c r="O68" i="60"/>
  <c r="U67" i="60"/>
  <c r="O67" i="60"/>
  <c r="U66" i="60"/>
  <c r="O66" i="60"/>
  <c r="U65" i="60"/>
  <c r="O65" i="60"/>
  <c r="U64" i="60"/>
  <c r="O64" i="60"/>
  <c r="U63" i="60"/>
  <c r="O63" i="60"/>
  <c r="U62" i="60"/>
  <c r="O62" i="60"/>
  <c r="U61" i="60"/>
  <c r="O61" i="60"/>
  <c r="U60" i="60"/>
  <c r="O60" i="60"/>
  <c r="U59" i="60"/>
  <c r="O59" i="60"/>
  <c r="U58" i="60"/>
  <c r="O58" i="60"/>
  <c r="Y57" i="60"/>
  <c r="U57" i="60"/>
  <c r="O57" i="60"/>
  <c r="Y56" i="60"/>
  <c r="U56" i="60"/>
  <c r="O56" i="60"/>
  <c r="Y55" i="60"/>
  <c r="U55" i="60"/>
  <c r="O55" i="60"/>
  <c r="Y54" i="60"/>
  <c r="U54" i="60"/>
  <c r="O54" i="60"/>
  <c r="Y53" i="60"/>
  <c r="U53" i="60"/>
  <c r="O53" i="60"/>
  <c r="Y52" i="60"/>
  <c r="U52" i="60"/>
  <c r="O52" i="60"/>
  <c r="Y51" i="60"/>
  <c r="U51" i="60"/>
  <c r="O51" i="60"/>
  <c r="Y50" i="60"/>
  <c r="U50" i="60"/>
  <c r="O50" i="60"/>
  <c r="Y49" i="60"/>
  <c r="U49" i="60"/>
  <c r="O49" i="60"/>
  <c r="Y48" i="60"/>
  <c r="U48" i="60"/>
  <c r="O48" i="60"/>
  <c r="Y47" i="60"/>
  <c r="U47" i="60"/>
  <c r="O47" i="60"/>
  <c r="Y46" i="60"/>
  <c r="U46" i="60"/>
  <c r="O46" i="60"/>
  <c r="Y45" i="60"/>
  <c r="U45" i="60"/>
  <c r="O45" i="60"/>
  <c r="Y44" i="60"/>
  <c r="U44" i="60"/>
  <c r="O44" i="60"/>
  <c r="Y43" i="60"/>
  <c r="U43" i="60"/>
  <c r="O43" i="60"/>
  <c r="Y42" i="60"/>
  <c r="U42" i="60"/>
  <c r="O42" i="60"/>
  <c r="Y41" i="60"/>
  <c r="U41" i="60"/>
  <c r="O41" i="60"/>
  <c r="Y40" i="60"/>
  <c r="U40" i="60"/>
  <c r="O40" i="60"/>
  <c r="Y39" i="60"/>
  <c r="U39" i="60"/>
  <c r="O39" i="60"/>
  <c r="Y38" i="60"/>
  <c r="U38" i="60"/>
  <c r="O38" i="60"/>
  <c r="Y37" i="60"/>
  <c r="U37" i="60"/>
  <c r="O37" i="60"/>
  <c r="Y36" i="60"/>
  <c r="U36" i="60"/>
  <c r="O36" i="60"/>
  <c r="Y35" i="60"/>
  <c r="U35" i="60"/>
  <c r="O35" i="60"/>
  <c r="Y34" i="60"/>
  <c r="U34" i="60"/>
  <c r="O34" i="60"/>
  <c r="Y33" i="60"/>
  <c r="U33" i="60"/>
  <c r="O33" i="60"/>
  <c r="Y32" i="60"/>
  <c r="U32" i="60"/>
  <c r="O32" i="60"/>
  <c r="Y31" i="60"/>
  <c r="U31" i="60"/>
  <c r="O31" i="60"/>
  <c r="Y30" i="60"/>
  <c r="U30" i="60"/>
  <c r="O30" i="60"/>
  <c r="Y29" i="60"/>
  <c r="U29" i="60"/>
  <c r="O29" i="60"/>
  <c r="Y28" i="60"/>
  <c r="U28" i="60"/>
  <c r="O28" i="60"/>
  <c r="Y27" i="60"/>
  <c r="U27" i="60"/>
  <c r="O27" i="60"/>
  <c r="Y26" i="60"/>
  <c r="U26" i="60"/>
  <c r="O26" i="60"/>
  <c r="Y25" i="60"/>
  <c r="U25" i="60"/>
  <c r="O25" i="60"/>
  <c r="Y24" i="60"/>
  <c r="U24" i="60"/>
  <c r="O24" i="60"/>
  <c r="Y23" i="60"/>
  <c r="U23" i="60"/>
  <c r="O23" i="60"/>
  <c r="Y22" i="60"/>
  <c r="U22" i="60"/>
  <c r="O22" i="60"/>
  <c r="Y21" i="60"/>
  <c r="U21" i="60"/>
  <c r="O21" i="60"/>
  <c r="Y20" i="60"/>
  <c r="U20" i="60"/>
  <c r="O20" i="60"/>
  <c r="Y19" i="60"/>
  <c r="U19" i="60"/>
  <c r="O19" i="60"/>
  <c r="Y18" i="60"/>
  <c r="U18" i="60"/>
  <c r="O18" i="60"/>
  <c r="Y17" i="60"/>
  <c r="U17" i="60"/>
  <c r="O17" i="60"/>
  <c r="Y16" i="60"/>
  <c r="U16" i="60"/>
  <c r="O16" i="60"/>
  <c r="Y15" i="60"/>
  <c r="U15" i="60"/>
  <c r="O15" i="60"/>
  <c r="Y14" i="60"/>
  <c r="U14" i="60"/>
  <c r="O14" i="60"/>
  <c r="Y13" i="60"/>
  <c r="U13" i="60"/>
  <c r="O13" i="60"/>
  <c r="Y12" i="60"/>
  <c r="U12" i="60"/>
  <c r="O12" i="60"/>
  <c r="Y11" i="60"/>
  <c r="U11" i="60"/>
  <c r="O11" i="60"/>
  <c r="Y10" i="60"/>
  <c r="U10" i="60"/>
  <c r="O10" i="60"/>
  <c r="Y9" i="60"/>
  <c r="U9" i="60"/>
  <c r="O9" i="60"/>
  <c r="Y8" i="60"/>
  <c r="U8" i="60"/>
  <c r="O8" i="60"/>
  <c r="Y7" i="60"/>
  <c r="U7" i="60"/>
  <c r="O7" i="60"/>
  <c r="Y6" i="60"/>
  <c r="U6" i="60"/>
  <c r="O6" i="60"/>
  <c r="Y5" i="60"/>
  <c r="AS5" i="60" s="1"/>
  <c r="U5" i="60"/>
  <c r="AO5" i="60" s="1"/>
  <c r="O5" i="60"/>
  <c r="AY4" i="60"/>
  <c r="AX4" i="60"/>
  <c r="AW4" i="60"/>
  <c r="AW6" i="60" s="1"/>
  <c r="AU4" i="60"/>
  <c r="AT4" i="60"/>
  <c r="AS4" i="60"/>
  <c r="AR4" i="60"/>
  <c r="AQ4" i="60"/>
  <c r="AP4" i="60"/>
  <c r="AO4" i="60"/>
  <c r="AN4" i="60"/>
  <c r="AM4" i="60"/>
  <c r="AL4" i="60"/>
  <c r="AK4" i="60"/>
  <c r="AJ4" i="60"/>
  <c r="AI4" i="60"/>
  <c r="AH4" i="60"/>
  <c r="AG4" i="60"/>
  <c r="AU42" i="60"/>
  <c r="AO36" i="60"/>
  <c r="AT60" i="60"/>
  <c r="AW98" i="60"/>
  <c r="AY35" i="60"/>
  <c r="AL68" i="60"/>
  <c r="AL34" i="60"/>
  <c r="AT82" i="60"/>
  <c r="AK73" i="60"/>
  <c r="AS23" i="60"/>
  <c r="AI38" i="60"/>
  <c r="AL28" i="60"/>
  <c r="AW79" i="60"/>
  <c r="AL56" i="60"/>
  <c r="AW44" i="60"/>
  <c r="AY89" i="60"/>
  <c r="AV77" i="60"/>
  <c r="AU82" i="60"/>
  <c r="AW40" i="60"/>
  <c r="AY17" i="60"/>
  <c r="AV42" i="60"/>
  <c r="AX21" i="60"/>
  <c r="AT26" i="60"/>
  <c r="AL10" i="60"/>
  <c r="AS92" i="60"/>
  <c r="AK79" i="60"/>
  <c r="AT57" i="60"/>
  <c r="AG32" i="60"/>
  <c r="AS36" i="60"/>
  <c r="AG96" i="60"/>
  <c r="AO94" i="60"/>
  <c r="AW15" i="60"/>
  <c r="AY69" i="60"/>
  <c r="AY25" i="60"/>
  <c r="AX34" i="60"/>
  <c r="AX29" i="60"/>
  <c r="AW26" i="60"/>
  <c r="AT80" i="60"/>
  <c r="AX94" i="60"/>
  <c r="AY83" i="60"/>
  <c r="AT94" i="60"/>
  <c r="AW8" i="60"/>
  <c r="AS39" i="60"/>
  <c r="AV31" i="60"/>
  <c r="AS82" i="60"/>
  <c r="AX83" i="60"/>
  <c r="AU6" i="60"/>
  <c r="AI47" i="60"/>
  <c r="AV76" i="60"/>
  <c r="AL85" i="60"/>
  <c r="AS64" i="60"/>
  <c r="AX37" i="60"/>
  <c r="AS95" i="60"/>
  <c r="AV54" i="60"/>
  <c r="AU53" i="60"/>
  <c r="AU97" i="60"/>
  <c r="AT18" i="60"/>
  <c r="AO96" i="60"/>
  <c r="AU29" i="60"/>
  <c r="AY84" i="60"/>
  <c r="AT30" i="60"/>
  <c r="AX97" i="60"/>
  <c r="AW36" i="60"/>
  <c r="AW28" i="60"/>
  <c r="AV97" i="60"/>
  <c r="AX50" i="60"/>
  <c r="AO61" i="60"/>
  <c r="AX80" i="60"/>
  <c r="AO7" i="60"/>
  <c r="AS8" i="60"/>
  <c r="AI20" i="60"/>
  <c r="AP99" i="60"/>
  <c r="AG23" i="60"/>
  <c r="AK85" i="60"/>
  <c r="AW83" i="60"/>
  <c r="AI77" i="60"/>
  <c r="AY38" i="60"/>
  <c r="AT59" i="60"/>
  <c r="AV20" i="60"/>
  <c r="AX18" i="60"/>
  <c r="AG14" i="60"/>
  <c r="AJ20" i="60"/>
  <c r="AK60" i="60"/>
  <c r="AT96" i="60"/>
  <c r="AJ6" i="60"/>
  <c r="AX64" i="60"/>
  <c r="AU32" i="60"/>
  <c r="AU80" i="60"/>
  <c r="AT34" i="60"/>
  <c r="AX75" i="60"/>
  <c r="AS47" i="60"/>
  <c r="AX77" i="60"/>
  <c r="AY14" i="60"/>
  <c r="AT14" i="60"/>
  <c r="AT32" i="60"/>
  <c r="AU66" i="60"/>
  <c r="AU87" i="60"/>
  <c r="AY44" i="60"/>
  <c r="AT93" i="60"/>
  <c r="AJ99" i="60"/>
  <c r="AK46" i="60"/>
  <c r="AX57" i="60"/>
  <c r="AX82" i="60"/>
  <c r="AP49" i="60"/>
  <c r="AS19" i="60"/>
  <c r="AK47" i="60"/>
  <c r="AG57" i="60"/>
  <c r="AV34" i="60"/>
  <c r="AO75" i="60"/>
  <c r="AI68" i="60"/>
  <c r="AI88" i="60"/>
  <c r="AO13" i="60"/>
  <c r="AI63" i="60"/>
  <c r="AO14" i="60"/>
  <c r="AI91" i="60"/>
  <c r="AV30" i="60"/>
  <c r="AW46" i="60"/>
  <c r="AW14" i="60"/>
  <c r="AY92" i="60"/>
  <c r="AY75" i="60"/>
  <c r="AX28" i="60"/>
  <c r="AY72" i="60"/>
  <c r="AT74" i="60"/>
  <c r="AP71" i="60"/>
  <c r="AG20" i="60"/>
  <c r="AJ54" i="60"/>
  <c r="AV99" i="60"/>
  <c r="AU25" i="60"/>
  <c r="AU93" i="60"/>
  <c r="AU74" i="60"/>
  <c r="AL84" i="60"/>
  <c r="AY73" i="60"/>
  <c r="AX63" i="60"/>
  <c r="AS89" i="60"/>
  <c r="AW85" i="60"/>
  <c r="AU7" i="60"/>
  <c r="AG89" i="60"/>
  <c r="AT29" i="60"/>
  <c r="AW56" i="60"/>
  <c r="AV65" i="60"/>
  <c r="AV50" i="60"/>
  <c r="AS46" i="60"/>
  <c r="AW93" i="60"/>
  <c r="AV100" i="60"/>
  <c r="AX20" i="60"/>
  <c r="AS48" i="60"/>
  <c r="AS49" i="60"/>
  <c r="AP67" i="60"/>
  <c r="AY79" i="60"/>
  <c r="AO27" i="60"/>
  <c r="AU18" i="60"/>
  <c r="AY43" i="60"/>
  <c r="AW50" i="60"/>
  <c r="AT58" i="60"/>
  <c r="AX72" i="60"/>
  <c r="AT42" i="60"/>
  <c r="AT24" i="60"/>
  <c r="AX22" i="60"/>
  <c r="AW82" i="60"/>
  <c r="AK30" i="60"/>
  <c r="AS85" i="60"/>
  <c r="AV70" i="60"/>
  <c r="AV26" i="60"/>
  <c r="AW57" i="60"/>
  <c r="AL99" i="60"/>
  <c r="AK55" i="60"/>
  <c r="AS37" i="60"/>
  <c r="AV96" i="60"/>
  <c r="AO23" i="60"/>
  <c r="AU94" i="60"/>
  <c r="AV35" i="60"/>
  <c r="AT54" i="60"/>
  <c r="AX70" i="60"/>
  <c r="AX17" i="60"/>
  <c r="AV16" i="60"/>
  <c r="AV58" i="60"/>
  <c r="AY80" i="60"/>
  <c r="AS26" i="60"/>
  <c r="AT68" i="60"/>
  <c r="AW7" i="60"/>
  <c r="AV14" i="60"/>
  <c r="AP88" i="60"/>
  <c r="AS30" i="60"/>
  <c r="AS41" i="60"/>
  <c r="AY27" i="60"/>
  <c r="AX10" i="60"/>
  <c r="AW59" i="60"/>
  <c r="AG18" i="60"/>
  <c r="AY6" i="60"/>
  <c r="AY96" i="60"/>
  <c r="AG84" i="60"/>
  <c r="AY22" i="60"/>
  <c r="AT81" i="60"/>
  <c r="AY58" i="60"/>
  <c r="AY32" i="60"/>
  <c r="AX53" i="60"/>
  <c r="AW45" i="60"/>
  <c r="AL78" i="60"/>
  <c r="AK69" i="60"/>
  <c r="AU38" i="60"/>
  <c r="AY20" i="60"/>
  <c r="AK64" i="60"/>
  <c r="AK6" i="60"/>
  <c r="AV62" i="60"/>
  <c r="AV69" i="60"/>
  <c r="AW92" i="60"/>
  <c r="AJ78" i="60"/>
  <c r="AG6" i="60"/>
  <c r="AY82" i="60"/>
  <c r="AK11" i="60"/>
  <c r="AG5" i="60"/>
  <c r="AJ98" i="60"/>
  <c r="AL81" i="60"/>
  <c r="AI34" i="60"/>
  <c r="AK96" i="60"/>
  <c r="AX33" i="60"/>
  <c r="AP97" i="60"/>
  <c r="AX30" i="60"/>
  <c r="AY63" i="60"/>
  <c r="AT70" i="60"/>
  <c r="AV44" i="60"/>
  <c r="AX84" i="60"/>
  <c r="AG56" i="60"/>
  <c r="AO86" i="60"/>
  <c r="AS50" i="60"/>
  <c r="AT38" i="60"/>
  <c r="AG59" i="60"/>
  <c r="AL80" i="60"/>
  <c r="AO51" i="60"/>
  <c r="AW13" i="60"/>
  <c r="AV61" i="60"/>
  <c r="AI89" i="60"/>
  <c r="AI62" i="60"/>
  <c r="AV11" i="60"/>
  <c r="AJ56" i="60"/>
  <c r="AK39" i="60"/>
  <c r="AY48" i="60"/>
  <c r="AO40" i="60"/>
  <c r="AJ80" i="60"/>
  <c r="AG70" i="60"/>
  <c r="AL98" i="60"/>
  <c r="AS63" i="60"/>
  <c r="AI80" i="60"/>
  <c r="AI39" i="60"/>
  <c r="AK15" i="60"/>
  <c r="AU24" i="60"/>
  <c r="AW63" i="60"/>
  <c r="AW20" i="60"/>
  <c r="AT15" i="60"/>
  <c r="AW58" i="60"/>
  <c r="AY71" i="60"/>
  <c r="AV89" i="60"/>
  <c r="AJ17" i="60"/>
  <c r="AV56" i="60"/>
  <c r="AT45" i="60"/>
  <c r="AU30" i="60"/>
  <c r="AT46" i="60"/>
  <c r="AX100" i="60"/>
  <c r="AS61" i="60"/>
  <c r="AU64" i="60"/>
  <c r="AT85" i="60"/>
  <c r="AW54" i="60"/>
  <c r="AV94" i="60"/>
  <c r="AW12" i="60"/>
  <c r="AV55" i="60"/>
  <c r="AX49" i="60"/>
  <c r="AT65" i="60"/>
  <c r="AS54" i="60"/>
  <c r="AI28" i="60"/>
  <c r="AP59" i="60"/>
  <c r="AU84" i="60"/>
  <c r="AY29" i="60"/>
  <c r="AX5" i="60"/>
  <c r="AX31" i="60"/>
  <c r="AY93" i="60"/>
  <c r="AV38" i="60"/>
  <c r="AW88" i="60"/>
  <c r="AW22" i="60"/>
  <c r="AK66" i="60"/>
  <c r="AW43" i="60"/>
  <c r="AL95" i="60"/>
  <c r="AI41" i="60"/>
  <c r="AX71" i="60"/>
  <c r="AP36" i="60"/>
  <c r="AG98" i="60"/>
  <c r="AY10" i="60"/>
  <c r="AT35" i="60"/>
  <c r="AY34" i="60"/>
  <c r="AX92" i="60"/>
  <c r="AW69" i="60"/>
  <c r="AT12" i="60"/>
  <c r="AX6" i="60"/>
  <c r="AW78" i="60"/>
  <c r="AV53" i="60"/>
  <c r="AS75" i="60"/>
  <c r="AS20" i="60"/>
  <c r="AY23" i="60"/>
  <c r="AT77" i="60"/>
  <c r="AO20" i="60"/>
  <c r="AX66" i="60"/>
  <c r="AK48" i="60"/>
  <c r="AX46" i="60"/>
  <c r="AU65" i="60"/>
  <c r="AT49" i="60"/>
  <c r="AS81" i="60"/>
  <c r="AL74" i="60"/>
  <c r="AY53" i="60"/>
  <c r="AV74" i="60"/>
  <c r="AT79" i="60"/>
  <c r="AJ74" i="60"/>
  <c r="AY61" i="60"/>
  <c r="AV40" i="60"/>
  <c r="AK32" i="60"/>
  <c r="AG50" i="60"/>
  <c r="AO8" i="60"/>
  <c r="AV10" i="60"/>
  <c r="AY40" i="60"/>
  <c r="AJ35" i="60"/>
  <c r="AG60" i="60"/>
  <c r="AW100" i="60"/>
  <c r="AU36" i="60"/>
  <c r="AY66" i="60"/>
  <c r="AY39" i="60"/>
  <c r="AG36" i="60"/>
  <c r="AL19" i="60"/>
  <c r="AY62" i="60"/>
  <c r="AL88" i="60"/>
  <c r="AI55" i="60"/>
  <c r="AV57" i="60"/>
  <c r="AT48" i="60"/>
  <c r="AV33" i="60"/>
  <c r="AJ45" i="60"/>
  <c r="AG88" i="60"/>
  <c r="AV19" i="60"/>
  <c r="AV72" i="60"/>
  <c r="AP83" i="60"/>
  <c r="AP40" i="60"/>
  <c r="AJ67" i="60"/>
  <c r="AI59" i="60"/>
  <c r="AS62" i="60"/>
  <c r="AY50" i="60"/>
  <c r="AY28" i="60"/>
  <c r="AX62" i="60"/>
  <c r="AY98" i="60"/>
  <c r="AS14" i="60"/>
  <c r="AP79" i="60"/>
  <c r="AG64" i="60"/>
  <c r="AT69" i="60"/>
  <c r="AU51" i="60"/>
  <c r="AW89" i="60"/>
  <c r="AT66" i="60"/>
  <c r="AK59" i="60"/>
  <c r="AJ69" i="60"/>
  <c r="AU83" i="60"/>
  <c r="AS11" i="60"/>
  <c r="AT62" i="60"/>
  <c r="AV68" i="60"/>
  <c r="AX48" i="60"/>
  <c r="AK78" i="60"/>
  <c r="AK71" i="60"/>
  <c r="AP16" i="60"/>
  <c r="AO24" i="60"/>
  <c r="AS53" i="60"/>
  <c r="AG8" i="60"/>
  <c r="AV13" i="60"/>
  <c r="AS35" i="60"/>
  <c r="AI92" i="60"/>
  <c r="AG74" i="60"/>
  <c r="AV48" i="60"/>
  <c r="AT98" i="60"/>
  <c r="AI81" i="60"/>
  <c r="AO15" i="60"/>
  <c r="AS40" i="60"/>
  <c r="AI56" i="60"/>
  <c r="AX73" i="60"/>
  <c r="AG93" i="60"/>
  <c r="AU22" i="60"/>
  <c r="AI86" i="60"/>
  <c r="AL97" i="60"/>
  <c r="AG13" i="60"/>
  <c r="AX86" i="60"/>
  <c r="AY91" i="60"/>
  <c r="AG73" i="60"/>
  <c r="AV45" i="60"/>
  <c r="AP65" i="60"/>
  <c r="AG82" i="60"/>
  <c r="AU63" i="60"/>
  <c r="AX42" i="60"/>
  <c r="AK97" i="60"/>
  <c r="AU34" i="60"/>
  <c r="AS93" i="60"/>
  <c r="AV79" i="60"/>
  <c r="AL76" i="60"/>
  <c r="AL62" i="60"/>
  <c r="AJ86" i="60"/>
  <c r="AP81" i="60"/>
  <c r="AJ19" i="60"/>
  <c r="AO97" i="60"/>
  <c r="AW9" i="60"/>
  <c r="AP21" i="60"/>
  <c r="AO10" i="60"/>
  <c r="AP6" i="60"/>
  <c r="AS43" i="60"/>
  <c r="AU56" i="60"/>
  <c r="AP38" i="60"/>
  <c r="AJ11" i="60"/>
  <c r="AX58" i="60"/>
  <c r="AP7" i="60"/>
  <c r="AO70" i="60"/>
  <c r="AX68" i="60"/>
  <c r="AP70" i="60"/>
  <c r="AL47" i="60"/>
  <c r="AO50" i="60"/>
  <c r="AW95" i="60"/>
  <c r="AL92" i="60"/>
  <c r="AG39" i="60"/>
  <c r="AK21" i="60"/>
  <c r="AG12" i="60"/>
  <c r="AS15" i="60"/>
  <c r="AJ18" i="60"/>
  <c r="AK10" i="60"/>
  <c r="AT100" i="60"/>
  <c r="AX61" i="60"/>
  <c r="AW42" i="60"/>
  <c r="AJ83" i="60"/>
  <c r="AJ61" i="60"/>
  <c r="AP47" i="60"/>
  <c r="AI67" i="60"/>
  <c r="AL45" i="60"/>
  <c r="AT37" i="60"/>
  <c r="AY68" i="60"/>
  <c r="AO6" i="60"/>
  <c r="AS56" i="60"/>
  <c r="AX99" i="60"/>
  <c r="AW94" i="60"/>
  <c r="AJ48" i="60"/>
  <c r="AO67" i="60"/>
  <c r="AT20" i="60"/>
  <c r="AK49" i="60"/>
  <c r="AI85" i="60"/>
  <c r="AI11" i="60"/>
  <c r="AU27" i="60"/>
  <c r="AP84" i="60"/>
  <c r="AG79" i="60"/>
  <c r="AU59" i="60"/>
  <c r="AX96" i="60"/>
  <c r="AW5" i="60"/>
  <c r="AO53" i="60"/>
  <c r="AP64" i="60"/>
  <c r="AP44" i="60"/>
  <c r="AX93" i="60"/>
  <c r="AX45" i="60"/>
  <c r="AU95" i="60"/>
  <c r="AJ36" i="60"/>
  <c r="AK50" i="60"/>
  <c r="AK12" i="60"/>
  <c r="AK62" i="60"/>
  <c r="AK95" i="60"/>
  <c r="AI64" i="60"/>
  <c r="AI24" i="60"/>
  <c r="AK25" i="60"/>
  <c r="AX95" i="60"/>
  <c r="AK7" i="60"/>
  <c r="AO54" i="60"/>
  <c r="AK29" i="60"/>
  <c r="AP93" i="60"/>
  <c r="AG17" i="60"/>
  <c r="AW18" i="60"/>
  <c r="AW96" i="60"/>
  <c r="AK91" i="60"/>
  <c r="AP96" i="60"/>
  <c r="AP29" i="60"/>
  <c r="AG67" i="60"/>
  <c r="AP27" i="60"/>
  <c r="AL12" i="60"/>
  <c r="AG30" i="60"/>
  <c r="AP72" i="60"/>
  <c r="AJ92" i="60"/>
  <c r="AK93" i="60"/>
  <c r="AP31" i="60"/>
  <c r="AP63" i="60"/>
  <c r="AO33" i="60"/>
  <c r="AS73" i="60"/>
  <c r="AS72" i="60"/>
  <c r="AL57" i="60"/>
  <c r="AI83" i="60"/>
  <c r="AJ33" i="60"/>
  <c r="AJ59" i="60"/>
  <c r="AT88" i="60"/>
  <c r="AJ82" i="60"/>
  <c r="AS80" i="60"/>
  <c r="AK77" i="60"/>
  <c r="AK14" i="60"/>
  <c r="AP50" i="60"/>
  <c r="AO17" i="60"/>
  <c r="AO82" i="60"/>
  <c r="AT53" i="60"/>
  <c r="AG62" i="60"/>
  <c r="AW52" i="60"/>
  <c r="AO56" i="60"/>
  <c r="AS6" i="60"/>
  <c r="AJ23" i="60"/>
  <c r="AU35" i="60"/>
  <c r="AP56" i="60"/>
  <c r="AO55" i="60"/>
  <c r="AL30" i="60"/>
  <c r="AS59" i="60"/>
  <c r="AV8" i="60"/>
  <c r="AU60" i="60"/>
  <c r="AY54" i="60"/>
  <c r="AL65" i="60"/>
  <c r="AS68" i="60"/>
  <c r="AP34" i="60"/>
  <c r="AT25" i="60"/>
  <c r="AW91" i="60"/>
  <c r="AP91" i="60"/>
  <c r="AW90" i="60"/>
  <c r="AX54" i="60"/>
  <c r="AW99" i="60"/>
  <c r="AO46" i="60"/>
  <c r="AU28" i="60"/>
  <c r="AY77" i="60"/>
  <c r="AY87" i="60"/>
  <c r="AT95" i="60"/>
  <c r="AY56" i="60"/>
  <c r="AS58" i="60"/>
  <c r="AP12" i="60"/>
  <c r="AV43" i="60"/>
  <c r="AL31" i="60"/>
  <c r="AY55" i="60"/>
  <c r="AV63" i="60"/>
  <c r="AO39" i="60"/>
  <c r="AY31" i="60"/>
  <c r="AU10" i="60"/>
  <c r="AS76" i="60"/>
  <c r="AP23" i="60"/>
  <c r="AX40" i="60"/>
  <c r="AS27" i="60"/>
  <c r="AP51" i="60"/>
  <c r="AY100" i="60"/>
  <c r="AU62" i="60"/>
  <c r="AY13" i="60"/>
  <c r="AT67" i="60"/>
  <c r="AK84" i="60"/>
  <c r="AU77" i="60"/>
  <c r="AX85" i="60"/>
  <c r="AY78" i="60"/>
  <c r="AJ38" i="60"/>
  <c r="AS87" i="60"/>
  <c r="AK67" i="60"/>
  <c r="AT73" i="60"/>
  <c r="AP78" i="60"/>
  <c r="AJ97" i="60"/>
  <c r="AK68" i="60"/>
  <c r="AW47" i="60"/>
  <c r="AK24" i="60"/>
  <c r="AU81" i="60"/>
  <c r="AX36" i="60"/>
  <c r="AW70" i="60"/>
  <c r="AU26" i="60"/>
  <c r="AT23" i="60"/>
  <c r="AG76" i="60"/>
  <c r="AO41" i="60"/>
  <c r="AG43" i="60"/>
  <c r="AT86" i="60"/>
  <c r="AV85" i="60"/>
  <c r="AI26" i="60"/>
  <c r="AU86" i="60"/>
  <c r="AW75" i="60"/>
  <c r="AO69" i="60"/>
  <c r="AO63" i="60"/>
  <c r="AL77" i="60"/>
  <c r="AL89" i="60"/>
  <c r="AP37" i="60"/>
  <c r="AY16" i="60"/>
  <c r="AY57" i="60"/>
  <c r="AX59" i="60"/>
  <c r="AV24" i="60"/>
  <c r="AJ73" i="60"/>
  <c r="AS79" i="60"/>
  <c r="AW64" i="60"/>
  <c r="AW32" i="60"/>
  <c r="AJ40" i="60"/>
  <c r="AK90" i="60"/>
  <c r="AU43" i="60"/>
  <c r="AU58" i="60"/>
  <c r="AV28" i="60"/>
  <c r="AO16" i="60"/>
  <c r="AY70" i="60"/>
  <c r="AW24" i="60"/>
  <c r="AV60" i="60"/>
  <c r="AV67" i="60"/>
  <c r="AK40" i="60"/>
  <c r="AI74" i="60"/>
  <c r="AI84" i="60"/>
  <c r="AO44" i="60"/>
  <c r="AI5" i="60"/>
  <c r="AI16" i="60"/>
  <c r="AT55" i="60"/>
  <c r="AS52" i="60"/>
  <c r="AG91" i="60"/>
  <c r="AG28" i="60"/>
  <c r="AL61" i="60"/>
  <c r="AU54" i="60"/>
  <c r="AU69" i="60"/>
  <c r="AP28" i="60"/>
  <c r="AJ27" i="60"/>
  <c r="AO45" i="60"/>
  <c r="AK22" i="60"/>
  <c r="AO49" i="60"/>
  <c r="AK8" i="60"/>
  <c r="AL29" i="60"/>
  <c r="AP58" i="60"/>
  <c r="AI72" i="60"/>
  <c r="AK44" i="60"/>
  <c r="AI65" i="60"/>
  <c r="AO26" i="60"/>
  <c r="AJ60" i="60"/>
  <c r="AW39" i="60"/>
  <c r="AP68" i="60"/>
  <c r="AT91" i="60"/>
  <c r="AG21" i="60"/>
  <c r="AJ37" i="60"/>
  <c r="AJ13" i="60"/>
  <c r="AI53" i="60"/>
  <c r="AS42" i="60"/>
  <c r="AI57" i="60"/>
  <c r="AI58" i="60"/>
  <c r="AK51" i="60"/>
  <c r="AJ32" i="60"/>
  <c r="AL83" i="60"/>
  <c r="AP10" i="60"/>
  <c r="AU11" i="60"/>
  <c r="AW21" i="60"/>
  <c r="AL16" i="60"/>
  <c r="AL39" i="60"/>
  <c r="AY36" i="60"/>
  <c r="AI40" i="60"/>
  <c r="AJ28" i="60"/>
  <c r="AO29" i="60"/>
  <c r="AI78" i="60"/>
  <c r="AV9" i="60"/>
  <c r="AP45" i="60"/>
  <c r="AL8" i="60"/>
  <c r="AK38" i="60"/>
  <c r="AY47" i="60"/>
  <c r="AL25" i="60"/>
  <c r="AT72" i="60"/>
  <c r="AJ93" i="60"/>
  <c r="AI82" i="60"/>
  <c r="AY76" i="60"/>
  <c r="AT17" i="60"/>
  <c r="AO12" i="60"/>
  <c r="AI37" i="60"/>
  <c r="AV39" i="60"/>
  <c r="AL90" i="60"/>
  <c r="AG26" i="60"/>
  <c r="AU76" i="60"/>
  <c r="AI45" i="60"/>
  <c r="AK43" i="60"/>
  <c r="AG40" i="60"/>
  <c r="AG41" i="60"/>
  <c r="AG29" i="60"/>
  <c r="AV73" i="60"/>
  <c r="AT41" i="60"/>
  <c r="AI76" i="60"/>
  <c r="AV23" i="60"/>
  <c r="AP19" i="60"/>
  <c r="AK56" i="60"/>
  <c r="AT36" i="60"/>
  <c r="AL49" i="60"/>
  <c r="AK70" i="60"/>
  <c r="AT92" i="60"/>
  <c r="AW23" i="60"/>
  <c r="AG34" i="60"/>
  <c r="AP53" i="60"/>
  <c r="AG80" i="60"/>
  <c r="AV92" i="60"/>
  <c r="AS84" i="60"/>
  <c r="AX35" i="60"/>
  <c r="AJ87" i="60"/>
  <c r="AK80" i="60"/>
  <c r="AJ58" i="60"/>
  <c r="AK75" i="60"/>
  <c r="AS97" i="60"/>
  <c r="AI25" i="60"/>
  <c r="AT7" i="60"/>
  <c r="AP69" i="60"/>
  <c r="AO52" i="60"/>
  <c r="AJ62" i="60"/>
  <c r="AS100" i="60"/>
  <c r="AJ14" i="60"/>
  <c r="AU96" i="60"/>
  <c r="AP75" i="60"/>
  <c r="AO91" i="60"/>
  <c r="AJ63" i="60"/>
  <c r="AI73" i="60"/>
  <c r="AJ85" i="60"/>
  <c r="AI99" i="60"/>
  <c r="AK37" i="60"/>
  <c r="AJ68" i="60"/>
  <c r="AT39" i="60"/>
  <c r="AK87" i="60"/>
  <c r="AK53" i="60"/>
  <c r="AY46" i="60"/>
  <c r="AL41" i="60"/>
  <c r="AJ39" i="60"/>
  <c r="AJ21" i="60"/>
  <c r="AK99" i="60"/>
  <c r="AV12" i="60"/>
  <c r="AI71" i="60"/>
  <c r="AI44" i="60"/>
  <c r="AO64" i="60"/>
  <c r="AP94" i="60"/>
  <c r="AL66" i="60"/>
  <c r="AJ46" i="60"/>
  <c r="AV22" i="60"/>
  <c r="AU90" i="60"/>
  <c r="AT89" i="60"/>
  <c r="AT40" i="60"/>
  <c r="AW74" i="60"/>
  <c r="AT52" i="60"/>
  <c r="AO98" i="60"/>
  <c r="AS51" i="60"/>
  <c r="AW38" i="60"/>
  <c r="AP57" i="60"/>
  <c r="AT63" i="60"/>
  <c r="AU98" i="60"/>
  <c r="AY15" i="60"/>
  <c r="AO25" i="60"/>
  <c r="AY52" i="60"/>
  <c r="AW84" i="60"/>
  <c r="AU12" i="60"/>
  <c r="AU45" i="60"/>
  <c r="AS83" i="60"/>
  <c r="AK16" i="60"/>
  <c r="AY37" i="60"/>
  <c r="AO58" i="60"/>
  <c r="AY5" i="60"/>
  <c r="AV25" i="60"/>
  <c r="AO48" i="60"/>
  <c r="AU49" i="60"/>
  <c r="AT56" i="60"/>
  <c r="AW68" i="60"/>
  <c r="AX78" i="60"/>
  <c r="AS31" i="60"/>
  <c r="AS34" i="60"/>
  <c r="AS38" i="60"/>
  <c r="AP25" i="60"/>
  <c r="AX7" i="60"/>
  <c r="AO66" i="60"/>
  <c r="AS86" i="60"/>
  <c r="AV59" i="60"/>
  <c r="AT31" i="60"/>
  <c r="AX13" i="60"/>
  <c r="AX15" i="60"/>
  <c r="AK98" i="60"/>
  <c r="AV81" i="60"/>
  <c r="AS44" i="60"/>
  <c r="AV90" i="60"/>
  <c r="AP11" i="60"/>
  <c r="AI22" i="60"/>
  <c r="AO80" i="60"/>
  <c r="AS13" i="60"/>
  <c r="AP82" i="60"/>
  <c r="AW60" i="60"/>
  <c r="AP98" i="60"/>
  <c r="AY59" i="60"/>
  <c r="AY11" i="60"/>
  <c r="AG51" i="60"/>
  <c r="AU78" i="60"/>
  <c r="AS9" i="60"/>
  <c r="AV6" i="60"/>
  <c r="AS16" i="60"/>
  <c r="AI93" i="60"/>
  <c r="AS32" i="60"/>
  <c r="AJ94" i="60"/>
  <c r="AJ65" i="60"/>
  <c r="AW41" i="60"/>
  <c r="AJ75" i="60"/>
  <c r="AX24" i="60"/>
  <c r="AU19" i="60"/>
  <c r="AP85" i="60"/>
  <c r="AP77" i="60"/>
  <c r="AS17" i="60"/>
  <c r="AO35" i="60"/>
  <c r="AS70" i="60"/>
  <c r="AG97" i="60"/>
  <c r="AO76" i="60"/>
  <c r="AX9" i="60"/>
  <c r="AP43" i="60"/>
  <c r="AL58" i="60"/>
  <c r="AO28" i="60"/>
  <c r="AI21" i="60"/>
  <c r="AI79" i="60"/>
  <c r="AL52" i="60"/>
  <c r="AG78" i="60"/>
  <c r="AG37" i="60"/>
  <c r="AS10" i="60"/>
  <c r="AI95" i="60"/>
  <c r="AP35" i="60"/>
  <c r="AS60" i="60"/>
  <c r="AI51" i="60"/>
  <c r="AT99" i="60"/>
  <c r="AK5" i="60"/>
  <c r="AU70" i="60"/>
  <c r="AW25" i="60"/>
  <c r="AO79" i="60"/>
  <c r="AT22" i="60"/>
  <c r="AL6" i="60"/>
  <c r="AW81" i="60"/>
  <c r="AU99" i="60"/>
  <c r="AV83" i="60"/>
  <c r="AS55" i="60"/>
  <c r="AW11" i="60"/>
  <c r="AJ44" i="60"/>
  <c r="AO73" i="60"/>
  <c r="AU5" i="60"/>
  <c r="AI29" i="60"/>
  <c r="AW31" i="60"/>
  <c r="AV37" i="60"/>
  <c r="AY95" i="60"/>
  <c r="AX25" i="60"/>
  <c r="AW65" i="60"/>
  <c r="AO32" i="60"/>
  <c r="AS74" i="60"/>
  <c r="AV27" i="60"/>
  <c r="AY99" i="60"/>
  <c r="AX91" i="60"/>
  <c r="AX60" i="60"/>
  <c r="AK33" i="60"/>
  <c r="AY12" i="60"/>
  <c r="AJ24" i="60"/>
  <c r="AP66" i="60"/>
  <c r="AG83" i="60"/>
  <c r="AL67" i="60"/>
  <c r="AX39" i="60"/>
  <c r="AX90" i="60"/>
  <c r="AY9" i="60"/>
  <c r="AX38" i="60"/>
  <c r="AI13" i="60"/>
  <c r="AY26" i="60"/>
  <c r="AI75" i="60"/>
  <c r="AW76" i="60"/>
  <c r="AY65" i="60"/>
  <c r="AP41" i="60"/>
  <c r="AX88" i="60"/>
  <c r="AP33" i="60"/>
  <c r="AJ51" i="60"/>
  <c r="AG71" i="60"/>
  <c r="AX67" i="60"/>
  <c r="AU100" i="60"/>
  <c r="AL100" i="60"/>
  <c r="AG47" i="60"/>
  <c r="AS77" i="60"/>
  <c r="AV15" i="60"/>
  <c r="AJ12" i="60"/>
  <c r="AV78" i="60"/>
  <c r="AG75" i="60"/>
  <c r="AL53" i="60"/>
  <c r="AJ34" i="60"/>
  <c r="AP52" i="60"/>
  <c r="AV75" i="60"/>
  <c r="AU91" i="60"/>
  <c r="AL17" i="60"/>
  <c r="AJ7" i="60"/>
  <c r="AI17" i="60"/>
  <c r="AG10" i="60"/>
  <c r="AJ41" i="60"/>
  <c r="AG72" i="60"/>
  <c r="AG87" i="60"/>
  <c r="AK34" i="60"/>
  <c r="AS28" i="60"/>
  <c r="AG99" i="60"/>
  <c r="AG33" i="60"/>
  <c r="AP15" i="60"/>
  <c r="AX89" i="60"/>
  <c r="AI12" i="60"/>
  <c r="AU15" i="60"/>
  <c r="AI69" i="60"/>
  <c r="AY97" i="60"/>
  <c r="AG11" i="60"/>
  <c r="AS21" i="60"/>
  <c r="AU75" i="60"/>
  <c r="AV52" i="60"/>
  <c r="AT19" i="60"/>
  <c r="AV17" i="60"/>
  <c r="AW49" i="60"/>
  <c r="AO89" i="60"/>
  <c r="AW53" i="60"/>
  <c r="AX69" i="60"/>
  <c r="AW29" i="60"/>
  <c r="AY74" i="60"/>
  <c r="AK65" i="60"/>
  <c r="AP62" i="60"/>
  <c r="AK42" i="60"/>
  <c r="AL93" i="60"/>
  <c r="AX55" i="60"/>
  <c r="AT84" i="60"/>
  <c r="AP61" i="60"/>
  <c r="AY8" i="60"/>
  <c r="AL50" i="60"/>
  <c r="AP32" i="60"/>
  <c r="AT75" i="60"/>
  <c r="AK81" i="60"/>
  <c r="AK9" i="60"/>
  <c r="AW33" i="60"/>
  <c r="AU73" i="60"/>
  <c r="AP92" i="60"/>
  <c r="AT87" i="60"/>
  <c r="AU71" i="60"/>
  <c r="AK18" i="60"/>
  <c r="AP54" i="60"/>
  <c r="AV32" i="60"/>
  <c r="AT50" i="60"/>
  <c r="AK41" i="60"/>
  <c r="AT6" i="60"/>
  <c r="AK35" i="60"/>
  <c r="AV21" i="60"/>
  <c r="AO65" i="60"/>
  <c r="AG38" i="60"/>
  <c r="AO78" i="60"/>
  <c r="AI18" i="60"/>
  <c r="AU20" i="60"/>
  <c r="AY49" i="60"/>
  <c r="AV84" i="60"/>
  <c r="AJ53" i="60"/>
  <c r="AV80" i="60"/>
  <c r="AT51" i="60"/>
  <c r="AL24" i="60"/>
  <c r="AV87" i="60"/>
  <c r="AP95" i="60"/>
  <c r="AO62" i="60"/>
  <c r="AG48" i="60"/>
  <c r="AY21" i="60"/>
  <c r="AG54" i="60"/>
  <c r="AL21" i="60"/>
  <c r="AO68" i="60"/>
  <c r="AW48" i="60"/>
  <c r="AO30" i="60"/>
  <c r="AJ71" i="60"/>
  <c r="AU44" i="60"/>
  <c r="AL11" i="60"/>
  <c r="AP90" i="60"/>
  <c r="AY24" i="60"/>
  <c r="AU89" i="60"/>
  <c r="AS24" i="60"/>
  <c r="AX32" i="60"/>
  <c r="AP8" i="60"/>
  <c r="AT97" i="60"/>
  <c r="AW55" i="60"/>
  <c r="AP80" i="60"/>
  <c r="AJ88" i="60"/>
  <c r="AK74" i="60"/>
  <c r="AK23" i="60"/>
  <c r="AP76" i="60"/>
  <c r="AI97" i="60"/>
  <c r="AU67" i="60"/>
  <c r="AS78" i="60"/>
  <c r="AJ66" i="60"/>
  <c r="AK88" i="60"/>
  <c r="AL71" i="60"/>
  <c r="AO87" i="60"/>
  <c r="AU79" i="60"/>
  <c r="AI49" i="60"/>
  <c r="AY81" i="60"/>
  <c r="AG90" i="60"/>
  <c r="AV86" i="60"/>
  <c r="AV51" i="60"/>
  <c r="AL26" i="60"/>
  <c r="AU17" i="60"/>
  <c r="AJ15" i="60"/>
  <c r="AU48" i="60"/>
  <c r="AK57" i="60"/>
  <c r="AI48" i="60"/>
  <c r="AP87" i="60"/>
  <c r="AP46" i="60"/>
  <c r="AK28" i="60"/>
  <c r="AP5" i="60"/>
  <c r="AK61" i="60"/>
  <c r="AG100" i="60"/>
  <c r="AS94" i="60"/>
  <c r="AV91" i="60"/>
  <c r="AL51" i="60"/>
  <c r="AL87" i="60"/>
  <c r="AK82" i="60"/>
  <c r="AU39" i="60"/>
  <c r="AI61" i="60"/>
  <c r="AK13" i="60"/>
  <c r="AI8" i="60"/>
  <c r="AK17" i="60"/>
  <c r="AT76" i="60"/>
  <c r="AI32" i="60"/>
  <c r="AW62" i="60"/>
  <c r="AI52" i="60"/>
  <c r="AJ55" i="60"/>
  <c r="AG7" i="60"/>
  <c r="AO19" i="60"/>
  <c r="AW27" i="60"/>
  <c r="AU72" i="60"/>
  <c r="AS88" i="60"/>
  <c r="AG27" i="60"/>
  <c r="AL40" i="60"/>
  <c r="AS90" i="60"/>
  <c r="AX65" i="60"/>
  <c r="AI70" i="60"/>
  <c r="AX56" i="60"/>
  <c r="AJ57" i="60"/>
  <c r="AL15" i="60"/>
  <c r="AK52" i="60"/>
  <c r="AW97" i="60"/>
  <c r="AI6" i="60"/>
  <c r="AP89" i="60"/>
  <c r="AL69" i="60"/>
  <c r="AJ47" i="60"/>
  <c r="AU14" i="60"/>
  <c r="AW61" i="60"/>
  <c r="AX81" i="60"/>
  <c r="AG85" i="60"/>
  <c r="AJ91" i="60"/>
  <c r="AG31" i="60"/>
  <c r="AO34" i="60"/>
  <c r="AL36" i="60"/>
  <c r="AI96" i="60"/>
  <c r="AJ81" i="60"/>
  <c r="AW19" i="60"/>
  <c r="AP73" i="60"/>
  <c r="AU23" i="60"/>
  <c r="AU31" i="60"/>
  <c r="AY90" i="60"/>
  <c r="AP55" i="60"/>
  <c r="AW17" i="60"/>
  <c r="AY41" i="60"/>
  <c r="AW72" i="60"/>
  <c r="AG16" i="60"/>
  <c r="AY60" i="60"/>
  <c r="AX8" i="60"/>
  <c r="AW73" i="60"/>
  <c r="AX16" i="60"/>
  <c r="AK100" i="60"/>
  <c r="AL44" i="60"/>
  <c r="AW34" i="60"/>
  <c r="AO22" i="60"/>
  <c r="AV29" i="60"/>
  <c r="AX19" i="60"/>
  <c r="AG45" i="60"/>
  <c r="AW67" i="60"/>
  <c r="AY51" i="60"/>
  <c r="AV41" i="60"/>
  <c r="AJ5" i="60"/>
  <c r="AP26" i="60"/>
  <c r="AI9" i="60"/>
  <c r="AO88" i="60"/>
  <c r="AJ52" i="60"/>
  <c r="AP86" i="60"/>
  <c r="AW35" i="60"/>
  <c r="AG86" i="60"/>
  <c r="AU40" i="60"/>
  <c r="AL72" i="60"/>
  <c r="AO59" i="60"/>
  <c r="AI87" i="60"/>
  <c r="AU47" i="60"/>
  <c r="AS25" i="60"/>
  <c r="AY18" i="60"/>
  <c r="AK19" i="60"/>
  <c r="AJ8" i="60"/>
  <c r="AX41" i="60"/>
  <c r="AP20" i="60"/>
  <c r="AS99" i="60"/>
  <c r="AX47" i="60"/>
  <c r="AU21" i="60"/>
  <c r="AV98" i="60"/>
  <c r="AK26" i="60"/>
  <c r="AL54" i="60"/>
  <c r="AY94" i="60"/>
  <c r="AU8" i="60"/>
  <c r="AK63" i="60"/>
  <c r="AS65" i="60"/>
  <c r="AG94" i="60"/>
  <c r="AJ29" i="60"/>
  <c r="AU50" i="60"/>
  <c r="AI10" i="60"/>
  <c r="AL7" i="60"/>
  <c r="AI30" i="60"/>
  <c r="AP30" i="60"/>
  <c r="AG19" i="60"/>
  <c r="AG44" i="60"/>
  <c r="AX26" i="60"/>
  <c r="AT21" i="60"/>
  <c r="AT28" i="60"/>
  <c r="AU41" i="60"/>
  <c r="AT27" i="60"/>
  <c r="AO71" i="60"/>
  <c r="AG46" i="60"/>
  <c r="AL82" i="60"/>
  <c r="AO72" i="60"/>
  <c r="AL5" i="60"/>
  <c r="AU33" i="60"/>
  <c r="AP39" i="60"/>
  <c r="AG68" i="60"/>
  <c r="AI90" i="60"/>
  <c r="AJ10" i="60"/>
  <c r="AS67" i="60"/>
  <c r="AK45" i="60"/>
  <c r="AI33" i="60"/>
  <c r="AL22" i="60"/>
  <c r="AS33" i="60"/>
  <c r="AY67" i="60"/>
  <c r="AP60" i="60"/>
  <c r="AP22" i="60"/>
  <c r="AS69" i="60"/>
  <c r="AU13" i="60"/>
  <c r="AP24" i="60"/>
  <c r="AI35" i="60"/>
  <c r="AI100" i="60"/>
  <c r="AV7" i="60"/>
  <c r="AG22" i="60"/>
  <c r="AG49" i="60"/>
  <c r="AI98" i="60"/>
  <c r="AJ42" i="60"/>
  <c r="AO38" i="60"/>
  <c r="AJ79" i="60"/>
  <c r="AI60" i="60"/>
  <c r="AL86" i="60"/>
  <c r="AW87" i="60"/>
  <c r="AS29" i="60"/>
  <c r="AO21" i="60"/>
  <c r="AS22" i="60"/>
  <c r="AL94" i="60"/>
  <c r="AG61" i="60"/>
  <c r="AU9" i="60"/>
  <c r="AI42" i="60"/>
  <c r="AJ16" i="60"/>
  <c r="AG63" i="60"/>
  <c r="AG35" i="60"/>
  <c r="AO60" i="60"/>
  <c r="AI43" i="60"/>
  <c r="AJ89" i="60"/>
  <c r="AL63" i="60"/>
  <c r="AU52" i="60"/>
  <c r="AG53" i="60"/>
  <c r="AL46" i="60"/>
  <c r="AS7" i="60"/>
  <c r="AJ30" i="60"/>
  <c r="AJ49" i="60"/>
  <c r="AO93" i="60"/>
  <c r="AP100" i="60"/>
  <c r="AP9" i="60"/>
  <c r="AO42" i="60"/>
  <c r="AP18" i="60"/>
  <c r="AV47" i="60"/>
  <c r="AU61" i="60"/>
  <c r="AP48" i="60"/>
  <c r="AU68" i="60"/>
  <c r="AV93" i="60"/>
  <c r="AL33" i="60"/>
  <c r="AV66" i="60"/>
  <c r="AG55" i="60"/>
  <c r="AI94" i="60"/>
  <c r="AU55" i="60"/>
  <c r="AL48" i="60"/>
  <c r="AS45" i="60"/>
  <c r="AK58" i="60"/>
  <c r="AT90" i="60"/>
  <c r="AV36" i="60"/>
  <c r="AK27" i="60"/>
  <c r="AS91" i="60"/>
  <c r="AX23" i="60"/>
  <c r="AT44" i="60"/>
  <c r="AL55" i="60"/>
  <c r="AK54" i="60"/>
  <c r="AJ26" i="60"/>
  <c r="AS96" i="60"/>
  <c r="AT71" i="60"/>
  <c r="AO57" i="60"/>
  <c r="AV71" i="60"/>
  <c r="AL37" i="60"/>
  <c r="AT64" i="60"/>
  <c r="AO83" i="60"/>
  <c r="AT11" i="60"/>
  <c r="AY86" i="60"/>
  <c r="AG95" i="60"/>
  <c r="AV49" i="60"/>
  <c r="AW66" i="60"/>
  <c r="AL60" i="60"/>
  <c r="AX27" i="60"/>
  <c r="AS18" i="60"/>
  <c r="AY33" i="60"/>
  <c r="AJ90" i="60"/>
  <c r="AI19" i="60"/>
  <c r="AV88" i="60"/>
  <c r="AW10" i="60"/>
  <c r="AP42" i="60"/>
  <c r="AK86" i="60"/>
  <c r="AU57" i="60"/>
  <c r="AL70" i="60"/>
  <c r="AO11" i="60"/>
  <c r="AU88" i="60"/>
  <c r="AW37" i="60"/>
  <c r="AW77" i="60"/>
  <c r="AW86" i="60"/>
  <c r="AS71" i="60"/>
  <c r="AT33" i="60"/>
  <c r="AU46" i="60"/>
  <c r="AL14" i="60"/>
  <c r="AO31" i="60"/>
  <c r="AO74" i="60"/>
  <c r="AI66" i="60"/>
  <c r="AG24" i="60"/>
  <c r="AT13" i="60"/>
  <c r="AV95" i="60"/>
  <c r="AP14" i="60"/>
  <c r="AT5" i="60"/>
  <c r="AU37" i="60"/>
  <c r="AG25" i="60"/>
  <c r="AS98" i="60"/>
  <c r="AO81" i="60"/>
  <c r="AL35" i="60"/>
  <c r="AJ96" i="60"/>
  <c r="AY30" i="60"/>
  <c r="AJ95" i="60"/>
  <c r="AG65" i="60"/>
  <c r="AK76" i="60"/>
  <c r="AV64" i="60"/>
  <c r="AL38" i="60"/>
  <c r="AY88" i="60"/>
  <c r="AX44" i="60"/>
  <c r="AW16" i="60"/>
  <c r="AO9" i="60"/>
  <c r="AO37" i="60"/>
  <c r="AO43" i="60"/>
  <c r="AG58" i="60"/>
  <c r="AL75" i="60"/>
  <c r="AX76" i="60"/>
  <c r="AV82" i="60"/>
  <c r="AL9" i="60"/>
  <c r="AK89" i="60"/>
  <c r="AI15" i="60"/>
  <c r="AI50" i="60"/>
  <c r="AI7" i="60"/>
  <c r="AK20" i="60"/>
  <c r="AG69" i="60"/>
  <c r="AP13" i="60"/>
  <c r="AJ76" i="60"/>
  <c r="AL27" i="60"/>
  <c r="AJ43" i="60"/>
  <c r="AJ50" i="60"/>
  <c r="AJ70" i="60"/>
  <c r="AO84" i="60"/>
  <c r="AX74" i="60"/>
  <c r="AG77" i="60"/>
  <c r="AW80" i="60"/>
  <c r="AO95" i="60"/>
  <c r="AK83" i="60"/>
  <c r="AG42" i="60"/>
  <c r="AI36" i="60"/>
  <c r="AL59" i="60"/>
  <c r="AX14" i="60"/>
  <c r="AP17" i="60"/>
  <c r="AW51" i="60"/>
  <c r="AK36" i="60"/>
  <c r="AT10" i="60"/>
  <c r="AO18" i="60"/>
  <c r="AU92" i="60"/>
  <c r="AO100" i="60"/>
  <c r="AL64" i="60"/>
  <c r="AI46" i="60"/>
  <c r="AY64" i="60"/>
  <c r="AW71" i="60"/>
  <c r="AS66" i="60"/>
  <c r="AT16" i="60"/>
  <c r="AL79" i="60"/>
  <c r="AX51" i="60"/>
  <c r="AX52" i="60"/>
  <c r="AU16" i="60"/>
  <c r="AL73" i="60"/>
  <c r="AX79" i="60"/>
  <c r="AY45" i="60"/>
  <c r="AS57" i="60"/>
  <c r="AT47" i="60"/>
  <c r="AX11" i="60"/>
  <c r="AX12" i="60"/>
  <c r="AT8" i="60"/>
  <c r="AX43" i="60"/>
  <c r="AV18" i="60"/>
  <c r="AK92" i="60"/>
  <c r="AL23" i="60"/>
  <c r="AY19" i="60"/>
  <c r="AL18" i="60"/>
  <c r="AI27" i="60"/>
  <c r="AT78" i="60"/>
  <c r="AY42" i="60"/>
  <c r="AX87" i="60"/>
  <c r="AG15" i="60"/>
  <c r="AK94" i="60"/>
  <c r="AK72" i="60"/>
  <c r="AG52" i="60"/>
  <c r="AV5" i="60"/>
  <c r="AO85" i="60"/>
  <c r="AJ77" i="60"/>
  <c r="AW30" i="60"/>
  <c r="AK31" i="60"/>
  <c r="AI14" i="60"/>
  <c r="AI54" i="60"/>
  <c r="AT83" i="60"/>
  <c r="AL20" i="60"/>
  <c r="AO77" i="60"/>
  <c r="AP74" i="60"/>
  <c r="AJ64" i="60"/>
  <c r="AL43" i="60"/>
  <c r="AY7" i="60"/>
  <c r="AO92" i="60"/>
  <c r="AO47" i="60"/>
  <c r="AL42" i="60"/>
  <c r="AG81" i="60"/>
  <c r="AJ31" i="60"/>
  <c r="AJ22" i="60"/>
  <c r="AL96" i="60"/>
  <c r="AL91" i="60"/>
  <c r="AJ84" i="60"/>
  <c r="AU85" i="60"/>
  <c r="AJ9" i="60"/>
  <c r="AG9" i="60"/>
  <c r="AY85" i="60"/>
  <c r="AG92" i="60"/>
  <c r="AG66" i="60"/>
  <c r="AJ72" i="60"/>
  <c r="AS12" i="60"/>
  <c r="AJ25" i="60"/>
  <c r="AO99" i="60"/>
  <c r="AL13" i="60"/>
  <c r="AV46" i="60"/>
  <c r="AL32" i="60"/>
  <c r="AI31" i="60"/>
  <c r="AT9" i="60"/>
  <c r="AI23" i="60"/>
  <c r="AT61" i="60"/>
  <c r="AO90" i="60"/>
  <c r="AJ100" i="60"/>
  <c r="AX98" i="60"/>
  <c r="AT43" i="60"/>
  <c r="BD44" i="50" l="1"/>
  <c r="BD40" i="50"/>
  <c r="BD36" i="50"/>
  <c r="BD32" i="50"/>
  <c r="BD22" i="50"/>
  <c r="BD29" i="50"/>
  <c r="BD23" i="50"/>
  <c r="BD5" i="50"/>
  <c r="BD14" i="50"/>
  <c r="BD10" i="50"/>
  <c r="BD43" i="50"/>
  <c r="BD39" i="50"/>
  <c r="BD16" i="50"/>
  <c r="BD35" i="50"/>
  <c r="BD26" i="50"/>
  <c r="BD25" i="50"/>
  <c r="BD17" i="50"/>
  <c r="BD19" i="50"/>
  <c r="BD9" i="50"/>
  <c r="BD7" i="50"/>
  <c r="BD46" i="50"/>
  <c r="BD42" i="50"/>
  <c r="BD38" i="50"/>
  <c r="BD34" i="50"/>
  <c r="BD33" i="50"/>
  <c r="BD24" i="50"/>
  <c r="BD27" i="50"/>
  <c r="BD8" i="50"/>
  <c r="BD11" i="50"/>
  <c r="BD20" i="50"/>
  <c r="BD15" i="50"/>
  <c r="BD6" i="50"/>
  <c r="BD45" i="50"/>
  <c r="BD41" i="50"/>
  <c r="BD37" i="50"/>
  <c r="BD31" i="50"/>
  <c r="BD13" i="50"/>
  <c r="BD30" i="50"/>
  <c r="BD21" i="50"/>
  <c r="BD12" i="50"/>
  <c r="BD18" i="50"/>
  <c r="BA98" i="60"/>
  <c r="BD98" i="60" s="1"/>
  <c r="BE98" i="60" s="1"/>
  <c r="BF98" i="60" s="1"/>
  <c r="BG98" i="60" s="1"/>
  <c r="BA94" i="60"/>
  <c r="BD94" i="60" s="1"/>
  <c r="BE94" i="60" s="1"/>
  <c r="BF94" i="60" s="1"/>
  <c r="BG94" i="60" s="1"/>
  <c r="BA90" i="60"/>
  <c r="BD90" i="60" s="1"/>
  <c r="BE90" i="60" s="1"/>
  <c r="BF90" i="60" s="1"/>
  <c r="BG90" i="60" s="1"/>
  <c r="BA86" i="60"/>
  <c r="BD86" i="60" s="1"/>
  <c r="BE86" i="60" s="1"/>
  <c r="BF86" i="60" s="1"/>
  <c r="BG86" i="60" s="1"/>
  <c r="BA82" i="60"/>
  <c r="BD82" i="60" s="1"/>
  <c r="BE82" i="60" s="1"/>
  <c r="BF82" i="60" s="1"/>
  <c r="BG82" i="60" s="1"/>
  <c r="BA78" i="60"/>
  <c r="BD78" i="60" s="1"/>
  <c r="BE78" i="60" s="1"/>
  <c r="BF78" i="60" s="1"/>
  <c r="BG78" i="60" s="1"/>
  <c r="BA74" i="60"/>
  <c r="BD74" i="60" s="1"/>
  <c r="BE74" i="60" s="1"/>
  <c r="BF74" i="60" s="1"/>
  <c r="BG74" i="60" s="1"/>
  <c r="BA70" i="60"/>
  <c r="BD70" i="60" s="1"/>
  <c r="BE70" i="60" s="1"/>
  <c r="BF70" i="60" s="1"/>
  <c r="BG70" i="60" s="1"/>
  <c r="BA66" i="60"/>
  <c r="BD66" i="60" s="1"/>
  <c r="BE66" i="60" s="1"/>
  <c r="BF66" i="60" s="1"/>
  <c r="BG66" i="60" s="1"/>
  <c r="BA62" i="60"/>
  <c r="BD62" i="60" s="1"/>
  <c r="BE62" i="60" s="1"/>
  <c r="BF62" i="60" s="1"/>
  <c r="BG62" i="60" s="1"/>
  <c r="BA58" i="60"/>
  <c r="BD58" i="60" s="1"/>
  <c r="BE58" i="60" s="1"/>
  <c r="BF58" i="60" s="1"/>
  <c r="BG58" i="60" s="1"/>
  <c r="BA54" i="60"/>
  <c r="BD54" i="60" s="1"/>
  <c r="BE54" i="60" s="1"/>
  <c r="BF54" i="60" s="1"/>
  <c r="BG54" i="60" s="1"/>
  <c r="BA50" i="60"/>
  <c r="BD50" i="60" s="1"/>
  <c r="BE50" i="60" s="1"/>
  <c r="BF50" i="60" s="1"/>
  <c r="BG50" i="60" s="1"/>
  <c r="BA46" i="60"/>
  <c r="BD46" i="60" s="1"/>
  <c r="BE46" i="60" s="1"/>
  <c r="BF46" i="60" s="1"/>
  <c r="BG46" i="60" s="1"/>
  <c r="BA42" i="60"/>
  <c r="BD42" i="60" s="1"/>
  <c r="BE42" i="60" s="1"/>
  <c r="BF42" i="60" s="1"/>
  <c r="BG42" i="60" s="1"/>
  <c r="BA38" i="60"/>
  <c r="BD38" i="60" s="1"/>
  <c r="BE38" i="60" s="1"/>
  <c r="BF38" i="60" s="1"/>
  <c r="BG38" i="60" s="1"/>
  <c r="BA34" i="60"/>
  <c r="BD34" i="60" s="1"/>
  <c r="BE34" i="60" s="1"/>
  <c r="BF34" i="60" s="1"/>
  <c r="BG34" i="60" s="1"/>
  <c r="BA30" i="60"/>
  <c r="BD30" i="60" s="1"/>
  <c r="BE30" i="60" s="1"/>
  <c r="BF30" i="60" s="1"/>
  <c r="BG30" i="60" s="1"/>
  <c r="BA26" i="60"/>
  <c r="BD26" i="60" s="1"/>
  <c r="BE26" i="60" s="1"/>
  <c r="BF26" i="60" s="1"/>
  <c r="BG26" i="60" s="1"/>
  <c r="BA22" i="60"/>
  <c r="BD22" i="60" s="1"/>
  <c r="BE22" i="60" s="1"/>
  <c r="BF22" i="60" s="1"/>
  <c r="BG22" i="60" s="1"/>
  <c r="BA18" i="60"/>
  <c r="BD18" i="60" s="1"/>
  <c r="BE18" i="60" s="1"/>
  <c r="BF18" i="60" s="1"/>
  <c r="BG18" i="60" s="1"/>
  <c r="BA14" i="60"/>
  <c r="BD14" i="60" s="1"/>
  <c r="BE14" i="60" s="1"/>
  <c r="BF14" i="60" s="1"/>
  <c r="BG14" i="60" s="1"/>
  <c r="BA10" i="60"/>
  <c r="BD10" i="60" s="1"/>
  <c r="BE10" i="60" s="1"/>
  <c r="BF10" i="60" s="1"/>
  <c r="BG10" i="60" s="1"/>
  <c r="BA99" i="60"/>
  <c r="BD99" i="60" s="1"/>
  <c r="BE99" i="60" s="1"/>
  <c r="BF99" i="60" s="1"/>
  <c r="BG99" i="60" s="1"/>
  <c r="BA95" i="60"/>
  <c r="BD95" i="60" s="1"/>
  <c r="BE95" i="60" s="1"/>
  <c r="BF95" i="60" s="1"/>
  <c r="BG95" i="60" s="1"/>
  <c r="BA91" i="60"/>
  <c r="BD91" i="60" s="1"/>
  <c r="BE91" i="60" s="1"/>
  <c r="BF91" i="60" s="1"/>
  <c r="BG91" i="60" s="1"/>
  <c r="BA87" i="60"/>
  <c r="BD87" i="60" s="1"/>
  <c r="BE87" i="60" s="1"/>
  <c r="BF87" i="60" s="1"/>
  <c r="BG87" i="60" s="1"/>
  <c r="BA83" i="60"/>
  <c r="BD83" i="60" s="1"/>
  <c r="BE83" i="60" s="1"/>
  <c r="BF83" i="60" s="1"/>
  <c r="BG83" i="60" s="1"/>
  <c r="BA79" i="60"/>
  <c r="BA75" i="60"/>
  <c r="BD75" i="60" s="1"/>
  <c r="BE75" i="60" s="1"/>
  <c r="BF75" i="60" s="1"/>
  <c r="BG75" i="60" s="1"/>
  <c r="BA71" i="60"/>
  <c r="BD71" i="60" s="1"/>
  <c r="BE71" i="60" s="1"/>
  <c r="BF71" i="60" s="1"/>
  <c r="BG71" i="60" s="1"/>
  <c r="BA67" i="60"/>
  <c r="BD67" i="60" s="1"/>
  <c r="BE67" i="60" s="1"/>
  <c r="BF67" i="60" s="1"/>
  <c r="BG67" i="60" s="1"/>
  <c r="BA63" i="60"/>
  <c r="BD63" i="60" s="1"/>
  <c r="BE63" i="60" s="1"/>
  <c r="BF63" i="60" s="1"/>
  <c r="BG63" i="60" s="1"/>
  <c r="BA59" i="60"/>
  <c r="BD59" i="60" s="1"/>
  <c r="BE59" i="60" s="1"/>
  <c r="BF59" i="60" s="1"/>
  <c r="BG59" i="60" s="1"/>
  <c r="BA55" i="60"/>
  <c r="BD55" i="60" s="1"/>
  <c r="BE55" i="60" s="1"/>
  <c r="BF55" i="60" s="1"/>
  <c r="BG55" i="60" s="1"/>
  <c r="BA51" i="60"/>
  <c r="BD51" i="60" s="1"/>
  <c r="BE51" i="60" s="1"/>
  <c r="BF51" i="60" s="1"/>
  <c r="BG51" i="60" s="1"/>
  <c r="BA47" i="60"/>
  <c r="BD47" i="60" s="1"/>
  <c r="BE47" i="60" s="1"/>
  <c r="BF47" i="60" s="1"/>
  <c r="BG47" i="60" s="1"/>
  <c r="BA43" i="60"/>
  <c r="BD43" i="60" s="1"/>
  <c r="BE43" i="60" s="1"/>
  <c r="BF43" i="60" s="1"/>
  <c r="BG43" i="60" s="1"/>
  <c r="BA39" i="60"/>
  <c r="BD39" i="60" s="1"/>
  <c r="BE39" i="60" s="1"/>
  <c r="BF39" i="60" s="1"/>
  <c r="BG39" i="60" s="1"/>
  <c r="BA35" i="60"/>
  <c r="BD35" i="60" s="1"/>
  <c r="BE35" i="60" s="1"/>
  <c r="BF35" i="60" s="1"/>
  <c r="BG35" i="60" s="1"/>
  <c r="BA31" i="60"/>
  <c r="BD31" i="60" s="1"/>
  <c r="BE31" i="60" s="1"/>
  <c r="BF31" i="60" s="1"/>
  <c r="BG31" i="60" s="1"/>
  <c r="BA27" i="60"/>
  <c r="BD27" i="60" s="1"/>
  <c r="BE27" i="60" s="1"/>
  <c r="BF27" i="60" s="1"/>
  <c r="BG27" i="60" s="1"/>
  <c r="BA23" i="60"/>
  <c r="BD23" i="60" s="1"/>
  <c r="BE23" i="60" s="1"/>
  <c r="BF23" i="60" s="1"/>
  <c r="BG23" i="60" s="1"/>
  <c r="BA19" i="60"/>
  <c r="BD19" i="60" s="1"/>
  <c r="BE19" i="60" s="1"/>
  <c r="BF19" i="60" s="1"/>
  <c r="BG19" i="60" s="1"/>
  <c r="BA15" i="60"/>
  <c r="BD15" i="60" s="1"/>
  <c r="BE15" i="60" s="1"/>
  <c r="BF15" i="60" s="1"/>
  <c r="BG15" i="60" s="1"/>
  <c r="BA11" i="60"/>
  <c r="BD11" i="60" s="1"/>
  <c r="BE11" i="60" s="1"/>
  <c r="BF11" i="60" s="1"/>
  <c r="BG11" i="60" s="1"/>
  <c r="BA100" i="60"/>
  <c r="BD100" i="60" s="1"/>
  <c r="BE100" i="60" s="1"/>
  <c r="BF100" i="60" s="1"/>
  <c r="BG100" i="60" s="1"/>
  <c r="BA96" i="60"/>
  <c r="BA92" i="60"/>
  <c r="BD92" i="60" s="1"/>
  <c r="BE92" i="60" s="1"/>
  <c r="BF92" i="60" s="1"/>
  <c r="BG92" i="60" s="1"/>
  <c r="BA88" i="60"/>
  <c r="BD88" i="60" s="1"/>
  <c r="BE88" i="60" s="1"/>
  <c r="BF88" i="60" s="1"/>
  <c r="BG88" i="60" s="1"/>
  <c r="BA84" i="60"/>
  <c r="BD84" i="60" s="1"/>
  <c r="BE84" i="60" s="1"/>
  <c r="BF84" i="60" s="1"/>
  <c r="BG84" i="60" s="1"/>
  <c r="BA80" i="60"/>
  <c r="BD80" i="60" s="1"/>
  <c r="BE80" i="60" s="1"/>
  <c r="BF80" i="60" s="1"/>
  <c r="BG80" i="60" s="1"/>
  <c r="BA76" i="60"/>
  <c r="BD76" i="60" s="1"/>
  <c r="BE76" i="60" s="1"/>
  <c r="BF76" i="60" s="1"/>
  <c r="BG76" i="60" s="1"/>
  <c r="BA72" i="60"/>
  <c r="BD72" i="60" s="1"/>
  <c r="BE72" i="60" s="1"/>
  <c r="BF72" i="60" s="1"/>
  <c r="BG72" i="60" s="1"/>
  <c r="BA68" i="60"/>
  <c r="BD68" i="60" s="1"/>
  <c r="BE68" i="60" s="1"/>
  <c r="BF68" i="60" s="1"/>
  <c r="BG68" i="60" s="1"/>
  <c r="BA64" i="60"/>
  <c r="BD64" i="60" s="1"/>
  <c r="BE64" i="60" s="1"/>
  <c r="BF64" i="60" s="1"/>
  <c r="BG64" i="60" s="1"/>
  <c r="BA60" i="60"/>
  <c r="BD60" i="60" s="1"/>
  <c r="BE60" i="60" s="1"/>
  <c r="BF60" i="60" s="1"/>
  <c r="BG60" i="60" s="1"/>
  <c r="BA56" i="60"/>
  <c r="BD56" i="60" s="1"/>
  <c r="BE56" i="60" s="1"/>
  <c r="BF56" i="60" s="1"/>
  <c r="BG56" i="60" s="1"/>
  <c r="BA52" i="60"/>
  <c r="BD52" i="60" s="1"/>
  <c r="BE52" i="60" s="1"/>
  <c r="BF52" i="60" s="1"/>
  <c r="BG52" i="60" s="1"/>
  <c r="BA48" i="60"/>
  <c r="BD48" i="60" s="1"/>
  <c r="BE48" i="60" s="1"/>
  <c r="BF48" i="60" s="1"/>
  <c r="BG48" i="60" s="1"/>
  <c r="BA44" i="60"/>
  <c r="BD44" i="60" s="1"/>
  <c r="BE44" i="60" s="1"/>
  <c r="BF44" i="60" s="1"/>
  <c r="BG44" i="60" s="1"/>
  <c r="BA40" i="60"/>
  <c r="BD40" i="60" s="1"/>
  <c r="BE40" i="60" s="1"/>
  <c r="BF40" i="60" s="1"/>
  <c r="BG40" i="60" s="1"/>
  <c r="BA36" i="60"/>
  <c r="BD36" i="60" s="1"/>
  <c r="BE36" i="60" s="1"/>
  <c r="BF36" i="60" s="1"/>
  <c r="BG36" i="60" s="1"/>
  <c r="BA32" i="60"/>
  <c r="BD32" i="60" s="1"/>
  <c r="BE32" i="60" s="1"/>
  <c r="BF32" i="60" s="1"/>
  <c r="BG32" i="60" s="1"/>
  <c r="BA28" i="60"/>
  <c r="BD28" i="60" s="1"/>
  <c r="BE28" i="60" s="1"/>
  <c r="BF28" i="60" s="1"/>
  <c r="BG28" i="60" s="1"/>
  <c r="BA24" i="60"/>
  <c r="BD24" i="60" s="1"/>
  <c r="BE24" i="60" s="1"/>
  <c r="BF24" i="60" s="1"/>
  <c r="BG24" i="60" s="1"/>
  <c r="BA20" i="60"/>
  <c r="BD20" i="60" s="1"/>
  <c r="BE20" i="60" s="1"/>
  <c r="BF20" i="60" s="1"/>
  <c r="BG20" i="60" s="1"/>
  <c r="BA16" i="60"/>
  <c r="BD16" i="60" s="1"/>
  <c r="BE16" i="60" s="1"/>
  <c r="BF16" i="60" s="1"/>
  <c r="BG16" i="60" s="1"/>
  <c r="BA12" i="60"/>
  <c r="BD12" i="60" s="1"/>
  <c r="BE12" i="60" s="1"/>
  <c r="BF12" i="60" s="1"/>
  <c r="BG12" i="60" s="1"/>
  <c r="BA97" i="60"/>
  <c r="BD97" i="60" s="1"/>
  <c r="BE97" i="60" s="1"/>
  <c r="BF97" i="60" s="1"/>
  <c r="BG97" i="60" s="1"/>
  <c r="BA93" i="60"/>
  <c r="BD93" i="60" s="1"/>
  <c r="BE93" i="60" s="1"/>
  <c r="BF93" i="60" s="1"/>
  <c r="BG93" i="60" s="1"/>
  <c r="BA89" i="60"/>
  <c r="BD89" i="60" s="1"/>
  <c r="BE89" i="60" s="1"/>
  <c r="BF89" i="60" s="1"/>
  <c r="BG89" i="60" s="1"/>
  <c r="BA85" i="60"/>
  <c r="BD85" i="60" s="1"/>
  <c r="BE85" i="60" s="1"/>
  <c r="BF85" i="60" s="1"/>
  <c r="BG85" i="60" s="1"/>
  <c r="BA81" i="60"/>
  <c r="BD81" i="60" s="1"/>
  <c r="BE81" i="60" s="1"/>
  <c r="BF81" i="60" s="1"/>
  <c r="BG81" i="60" s="1"/>
  <c r="BA77" i="60"/>
  <c r="BD77" i="60" s="1"/>
  <c r="BE77" i="60" s="1"/>
  <c r="BF77" i="60" s="1"/>
  <c r="BG77" i="60" s="1"/>
  <c r="BA73" i="60"/>
  <c r="BD73" i="60" s="1"/>
  <c r="BE73" i="60" s="1"/>
  <c r="BF73" i="60" s="1"/>
  <c r="BG73" i="60" s="1"/>
  <c r="BA69" i="60"/>
  <c r="BD69" i="60" s="1"/>
  <c r="BE69" i="60" s="1"/>
  <c r="BF69" i="60" s="1"/>
  <c r="BG69" i="60" s="1"/>
  <c r="BA65" i="60"/>
  <c r="BD65" i="60" s="1"/>
  <c r="BE65" i="60" s="1"/>
  <c r="BF65" i="60" s="1"/>
  <c r="BG65" i="60" s="1"/>
  <c r="BA61" i="60"/>
  <c r="BD61" i="60" s="1"/>
  <c r="BE61" i="60" s="1"/>
  <c r="BF61" i="60" s="1"/>
  <c r="BG61" i="60" s="1"/>
  <c r="BA57" i="60"/>
  <c r="BD57" i="60" s="1"/>
  <c r="BE57" i="60" s="1"/>
  <c r="BF57" i="60" s="1"/>
  <c r="BG57" i="60" s="1"/>
  <c r="BA53" i="60"/>
  <c r="BD53" i="60" s="1"/>
  <c r="BE53" i="60" s="1"/>
  <c r="BF53" i="60" s="1"/>
  <c r="BG53" i="60" s="1"/>
  <c r="BA49" i="60"/>
  <c r="BD49" i="60" s="1"/>
  <c r="BE49" i="60" s="1"/>
  <c r="BF49" i="60" s="1"/>
  <c r="BG49" i="60" s="1"/>
  <c r="BA45" i="60"/>
  <c r="BD45" i="60" s="1"/>
  <c r="BE45" i="60" s="1"/>
  <c r="BF45" i="60" s="1"/>
  <c r="BG45" i="60" s="1"/>
  <c r="BA41" i="60"/>
  <c r="BD41" i="60" s="1"/>
  <c r="BE41" i="60" s="1"/>
  <c r="BF41" i="60" s="1"/>
  <c r="BG41" i="60" s="1"/>
  <c r="BA37" i="60"/>
  <c r="BD37" i="60" s="1"/>
  <c r="BE37" i="60" s="1"/>
  <c r="BF37" i="60" s="1"/>
  <c r="BG37" i="60" s="1"/>
  <c r="BA33" i="60"/>
  <c r="BD33" i="60" s="1"/>
  <c r="BE33" i="60" s="1"/>
  <c r="BF33" i="60" s="1"/>
  <c r="BG33" i="60" s="1"/>
  <c r="BA29" i="60"/>
  <c r="BD29" i="60" s="1"/>
  <c r="BE29" i="60" s="1"/>
  <c r="BF29" i="60" s="1"/>
  <c r="BG29" i="60" s="1"/>
  <c r="BA25" i="60"/>
  <c r="BD25" i="60" s="1"/>
  <c r="BE25" i="60" s="1"/>
  <c r="BF25" i="60" s="1"/>
  <c r="BG25" i="60" s="1"/>
  <c r="BA21" i="60"/>
  <c r="BD21" i="60" s="1"/>
  <c r="BE21" i="60" s="1"/>
  <c r="BF21" i="60" s="1"/>
  <c r="BG21" i="60" s="1"/>
  <c r="BA17" i="60"/>
  <c r="BD17" i="60" s="1"/>
  <c r="BE17" i="60" s="1"/>
  <c r="BF17" i="60" s="1"/>
  <c r="BG17" i="60" s="1"/>
  <c r="BA13" i="60"/>
  <c r="BD13" i="60" s="1"/>
  <c r="BE13" i="60" s="1"/>
  <c r="BF13" i="60" s="1"/>
  <c r="BG13" i="60" s="1"/>
  <c r="BA9" i="60"/>
  <c r="BD9" i="60" s="1"/>
  <c r="BE9" i="60" s="1"/>
  <c r="BF9" i="60" s="1"/>
  <c r="BG9" i="60" s="1"/>
  <c r="BA6" i="60"/>
  <c r="BA7" i="60"/>
  <c r="BA8" i="60"/>
  <c r="BB8" i="60" s="1"/>
  <c r="BC8" i="60" s="1"/>
  <c r="BD96" i="60"/>
  <c r="BE96" i="60" s="1"/>
  <c r="BF96" i="60" s="1"/>
  <c r="BG96" i="60" s="1"/>
  <c r="BD79" i="60"/>
  <c r="BE79" i="60" s="1"/>
  <c r="BF79" i="60" s="1"/>
  <c r="BG79" i="60" s="1"/>
  <c r="BA5" i="60"/>
  <c r="BB5" i="60" s="1"/>
  <c r="C12" i="35"/>
  <c r="C13" i="35"/>
  <c r="B12" i="35"/>
  <c r="BB7" i="60" l="1"/>
  <c r="BD7" i="60" s="1"/>
  <c r="BE7" i="60" s="1"/>
  <c r="BF7" i="60" s="1"/>
  <c r="BG7" i="60" s="1"/>
  <c r="BB6" i="60"/>
  <c r="BC6" i="60" s="1"/>
  <c r="BD8" i="60"/>
  <c r="BE8" i="60" s="1"/>
  <c r="BF8" i="60" s="1"/>
  <c r="BG8" i="60" s="1"/>
  <c r="BD5" i="60"/>
  <c r="BE5" i="60" s="1"/>
  <c r="BF5" i="60" s="1"/>
  <c r="BG5" i="60" s="1"/>
  <c r="K3" i="36"/>
  <c r="K2" i="36"/>
  <c r="K4" i="36"/>
  <c r="K5" i="36"/>
  <c r="CE4" i="50"/>
  <c r="CH56" i="50"/>
  <c r="CH57" i="50"/>
  <c r="CH58" i="50"/>
  <c r="CH59" i="50"/>
  <c r="CH60" i="50"/>
  <c r="CH61" i="50"/>
  <c r="CH62" i="50"/>
  <c r="CH63" i="50"/>
  <c r="CH64" i="50"/>
  <c r="CH65" i="50"/>
  <c r="CH66" i="50"/>
  <c r="CH67" i="50"/>
  <c r="CH68" i="50"/>
  <c r="CH69" i="50"/>
  <c r="CH70" i="50"/>
  <c r="CH71" i="50"/>
  <c r="CH72" i="50"/>
  <c r="CH73" i="50"/>
  <c r="CH74" i="50"/>
  <c r="CH75" i="50"/>
  <c r="CH76" i="50"/>
  <c r="CH77" i="50"/>
  <c r="CH78" i="50"/>
  <c r="CH79" i="50"/>
  <c r="CH80" i="50"/>
  <c r="CH81" i="50"/>
  <c r="CH82" i="50"/>
  <c r="CH83" i="50"/>
  <c r="CH84" i="50"/>
  <c r="CH85" i="50"/>
  <c r="CH86" i="50"/>
  <c r="CH87" i="50"/>
  <c r="CH88" i="50"/>
  <c r="CH89" i="50"/>
  <c r="CH90" i="50"/>
  <c r="CH91" i="50"/>
  <c r="CH92" i="50"/>
  <c r="CH93" i="50"/>
  <c r="CH94" i="50"/>
  <c r="CH95" i="50"/>
  <c r="CH96" i="50"/>
  <c r="CH97" i="50"/>
  <c r="CH98" i="50"/>
  <c r="CH99" i="50"/>
  <c r="CH100" i="50"/>
  <c r="AQ51" i="52"/>
  <c r="AQ52" i="52"/>
  <c r="AQ53" i="52"/>
  <c r="AQ54" i="52"/>
  <c r="AQ55" i="52"/>
  <c r="AQ56" i="52"/>
  <c r="AQ57" i="52"/>
  <c r="AQ58" i="52"/>
  <c r="AQ59" i="52"/>
  <c r="AQ60" i="52"/>
  <c r="AQ61" i="52"/>
  <c r="AQ62" i="52"/>
  <c r="AQ63" i="52"/>
  <c r="AQ64" i="52"/>
  <c r="AQ65" i="52"/>
  <c r="AQ66" i="52"/>
  <c r="AQ67" i="52"/>
  <c r="AQ68" i="52"/>
  <c r="AQ69" i="52"/>
  <c r="AQ70" i="52"/>
  <c r="AQ71" i="52"/>
  <c r="AQ72" i="52"/>
  <c r="AQ73" i="52"/>
  <c r="AQ74" i="52"/>
  <c r="AQ75" i="52"/>
  <c r="AQ76" i="52"/>
  <c r="AQ77" i="52"/>
  <c r="AQ78" i="52"/>
  <c r="AQ79" i="52"/>
  <c r="AQ80" i="52"/>
  <c r="AQ81" i="52"/>
  <c r="AQ82" i="52"/>
  <c r="AQ83" i="52"/>
  <c r="AQ84" i="52"/>
  <c r="AQ85" i="52"/>
  <c r="AQ86" i="52"/>
  <c r="AQ87" i="52"/>
  <c r="AQ88" i="52"/>
  <c r="AQ89" i="52"/>
  <c r="AQ90" i="52"/>
  <c r="AQ91" i="52"/>
  <c r="AQ92" i="52"/>
  <c r="AQ93" i="52"/>
  <c r="AQ94" i="52"/>
  <c r="AQ95" i="52"/>
  <c r="AQ96" i="52"/>
  <c r="AQ97" i="52"/>
  <c r="AQ98" i="52"/>
  <c r="AQ99" i="52"/>
  <c r="AQ100" i="52"/>
  <c r="CI56" i="50"/>
  <c r="CI57" i="50"/>
  <c r="CI58" i="50"/>
  <c r="CI59" i="50"/>
  <c r="CI60" i="50"/>
  <c r="CI61" i="50"/>
  <c r="CI62" i="50"/>
  <c r="CI63" i="50"/>
  <c r="CI64" i="50"/>
  <c r="CI65" i="50"/>
  <c r="CI66" i="50"/>
  <c r="CI67" i="50"/>
  <c r="CI68" i="50"/>
  <c r="CI69" i="50"/>
  <c r="CI70" i="50"/>
  <c r="CI71" i="50"/>
  <c r="CI72" i="50"/>
  <c r="CI73" i="50"/>
  <c r="CI74" i="50"/>
  <c r="CI75" i="50"/>
  <c r="CI76" i="50"/>
  <c r="CI77" i="50"/>
  <c r="CI78" i="50"/>
  <c r="CI79" i="50"/>
  <c r="CI80" i="50"/>
  <c r="CI81" i="50"/>
  <c r="CI82" i="50"/>
  <c r="CI83" i="50"/>
  <c r="CI84" i="50"/>
  <c r="CI85" i="50"/>
  <c r="CI86" i="50"/>
  <c r="CI87" i="50"/>
  <c r="CI88" i="50"/>
  <c r="CI89" i="50"/>
  <c r="CI90" i="50"/>
  <c r="CI91" i="50"/>
  <c r="CI92" i="50"/>
  <c r="CI93" i="50"/>
  <c r="CI94" i="50"/>
  <c r="CI95" i="50"/>
  <c r="CI96" i="50"/>
  <c r="CI97" i="50"/>
  <c r="CI98" i="50"/>
  <c r="CI99" i="50"/>
  <c r="CI100" i="50"/>
  <c r="AK47" i="50"/>
  <c r="AN47" i="50"/>
  <c r="AO47" i="50"/>
  <c r="AP47" i="50"/>
  <c r="AT47" i="50"/>
  <c r="BA47" i="50"/>
  <c r="BB47" i="50"/>
  <c r="BC47" i="50"/>
  <c r="BE47" i="50"/>
  <c r="BF47" i="50"/>
  <c r="BG47" i="50"/>
  <c r="AK48" i="50"/>
  <c r="AN48" i="50"/>
  <c r="AO48" i="50"/>
  <c r="AP48" i="50"/>
  <c r="AS48" i="50"/>
  <c r="AT48" i="50"/>
  <c r="AV48" i="50"/>
  <c r="AZ48" i="50"/>
  <c r="BA48" i="50"/>
  <c r="BB48" i="50"/>
  <c r="BC48" i="50"/>
  <c r="BE48" i="50"/>
  <c r="BF48" i="50"/>
  <c r="BG48" i="50"/>
  <c r="AK49" i="50"/>
  <c r="AM49" i="50"/>
  <c r="AN49" i="50"/>
  <c r="AO49" i="50"/>
  <c r="AP49" i="50"/>
  <c r="AS49" i="50"/>
  <c r="AT49" i="50"/>
  <c r="AV49" i="50"/>
  <c r="AZ49" i="50"/>
  <c r="BA49" i="50"/>
  <c r="BB49" i="50"/>
  <c r="BC49" i="50"/>
  <c r="BE49" i="50"/>
  <c r="BF49" i="50"/>
  <c r="BG49" i="50"/>
  <c r="AK50" i="50"/>
  <c r="AM50" i="50"/>
  <c r="AN50" i="50"/>
  <c r="AO50" i="50"/>
  <c r="AP50" i="50"/>
  <c r="AS50" i="50"/>
  <c r="AT50" i="50"/>
  <c r="AV50" i="50"/>
  <c r="AZ50" i="50"/>
  <c r="BA50" i="50"/>
  <c r="BB50" i="50"/>
  <c r="BC50" i="50"/>
  <c r="BE50" i="50"/>
  <c r="BF50" i="50"/>
  <c r="BG50" i="50"/>
  <c r="AK51" i="50"/>
  <c r="AM51" i="50"/>
  <c r="AN51" i="50"/>
  <c r="AO51" i="50"/>
  <c r="AP51" i="50"/>
  <c r="AS51" i="50"/>
  <c r="AT51" i="50"/>
  <c r="AV51" i="50"/>
  <c r="AZ51" i="50"/>
  <c r="BA51" i="50"/>
  <c r="BB51" i="50"/>
  <c r="BC51" i="50"/>
  <c r="BE51" i="50"/>
  <c r="BF51" i="50"/>
  <c r="BG51" i="50"/>
  <c r="AK52" i="50"/>
  <c r="AM52" i="50"/>
  <c r="AN52" i="50"/>
  <c r="AO52" i="50"/>
  <c r="AP52" i="50"/>
  <c r="AS52" i="50"/>
  <c r="AT52" i="50"/>
  <c r="AV52" i="50"/>
  <c r="AZ52" i="50"/>
  <c r="BA52" i="50"/>
  <c r="BB52" i="50"/>
  <c r="BC52" i="50"/>
  <c r="BE52" i="50"/>
  <c r="BF52" i="50"/>
  <c r="BG52" i="50"/>
  <c r="AK53" i="50"/>
  <c r="AM53" i="50"/>
  <c r="AN53" i="50"/>
  <c r="AO53" i="50"/>
  <c r="AP53" i="50"/>
  <c r="AS53" i="50"/>
  <c r="AT53" i="50"/>
  <c r="AV53" i="50"/>
  <c r="AZ53" i="50"/>
  <c r="BA53" i="50"/>
  <c r="BB53" i="50"/>
  <c r="BC53" i="50"/>
  <c r="BE53" i="50"/>
  <c r="BF53" i="50"/>
  <c r="BG53" i="50"/>
  <c r="AK54" i="50"/>
  <c r="AM54" i="50"/>
  <c r="AN54" i="50"/>
  <c r="AO54" i="50"/>
  <c r="AP54" i="50"/>
  <c r="AS54" i="50"/>
  <c r="AT54" i="50"/>
  <c r="AV54" i="50"/>
  <c r="AZ54" i="50"/>
  <c r="BA54" i="50"/>
  <c r="BB54" i="50"/>
  <c r="BC54" i="50"/>
  <c r="BE54" i="50"/>
  <c r="BF54" i="50"/>
  <c r="BG54" i="50"/>
  <c r="AK55" i="50"/>
  <c r="AM55" i="50"/>
  <c r="AN55" i="50"/>
  <c r="AO55" i="50"/>
  <c r="AP55" i="50"/>
  <c r="AS55" i="50"/>
  <c r="AT55" i="50"/>
  <c r="AV55" i="50"/>
  <c r="AZ55" i="50"/>
  <c r="BA55" i="50"/>
  <c r="BB55" i="50"/>
  <c r="BC55" i="50"/>
  <c r="BE55" i="50"/>
  <c r="BF55" i="50"/>
  <c r="BG55" i="50"/>
  <c r="AK56" i="50"/>
  <c r="AM56" i="50"/>
  <c r="AN56" i="50"/>
  <c r="AO56" i="50"/>
  <c r="AP56" i="50"/>
  <c r="AS56" i="50"/>
  <c r="AT56" i="50"/>
  <c r="AV56" i="50"/>
  <c r="AZ56" i="50"/>
  <c r="BA56" i="50"/>
  <c r="BB56" i="50"/>
  <c r="BC56" i="50"/>
  <c r="BE56" i="50"/>
  <c r="BF56" i="50"/>
  <c r="BG56" i="50"/>
  <c r="AK57" i="50"/>
  <c r="AM57" i="50"/>
  <c r="AN57" i="50"/>
  <c r="AO57" i="50"/>
  <c r="AP57" i="50"/>
  <c r="AS57" i="50"/>
  <c r="AT57" i="50"/>
  <c r="AV57" i="50"/>
  <c r="AZ57" i="50"/>
  <c r="BA57" i="50"/>
  <c r="BB57" i="50"/>
  <c r="BC57" i="50"/>
  <c r="BE57" i="50"/>
  <c r="BF57" i="50"/>
  <c r="BG57" i="50"/>
  <c r="AK58" i="50"/>
  <c r="AM58" i="50"/>
  <c r="AN58" i="50"/>
  <c r="AO58" i="50"/>
  <c r="AP58" i="50"/>
  <c r="AS58" i="50"/>
  <c r="AT58" i="50"/>
  <c r="AV58" i="50"/>
  <c r="AZ58" i="50"/>
  <c r="BA58" i="50"/>
  <c r="BB58" i="50"/>
  <c r="BC58" i="50"/>
  <c r="BE58" i="50"/>
  <c r="BF58" i="50"/>
  <c r="BG58" i="50"/>
  <c r="AK59" i="50"/>
  <c r="AM59" i="50"/>
  <c r="AN59" i="50"/>
  <c r="AO59" i="50"/>
  <c r="AP59" i="50"/>
  <c r="AS59" i="50"/>
  <c r="AT59" i="50"/>
  <c r="AV59" i="50"/>
  <c r="AZ59" i="50"/>
  <c r="BA59" i="50"/>
  <c r="BB59" i="50"/>
  <c r="BC59" i="50"/>
  <c r="BE59" i="50"/>
  <c r="BF59" i="50"/>
  <c r="BG59" i="50"/>
  <c r="AK60" i="50"/>
  <c r="AM60" i="50"/>
  <c r="AN60" i="50"/>
  <c r="AO60" i="50"/>
  <c r="AP60" i="50"/>
  <c r="AS60" i="50"/>
  <c r="AT60" i="50"/>
  <c r="AV60" i="50"/>
  <c r="AZ60" i="50"/>
  <c r="BA60" i="50"/>
  <c r="BB60" i="50"/>
  <c r="BC60" i="50"/>
  <c r="BE60" i="50"/>
  <c r="BF60" i="50"/>
  <c r="BG60" i="50"/>
  <c r="AK61" i="50"/>
  <c r="AM61" i="50"/>
  <c r="AN61" i="50"/>
  <c r="AO61" i="50"/>
  <c r="AP61" i="50"/>
  <c r="AS61" i="50"/>
  <c r="AT61" i="50"/>
  <c r="AV61" i="50"/>
  <c r="AZ61" i="50"/>
  <c r="BA61" i="50"/>
  <c r="BB61" i="50"/>
  <c r="BC61" i="50"/>
  <c r="BE61" i="50"/>
  <c r="BF61" i="50"/>
  <c r="BG61" i="50"/>
  <c r="AK62" i="50"/>
  <c r="AM62" i="50"/>
  <c r="AN62" i="50"/>
  <c r="AO62" i="50"/>
  <c r="AP62" i="50"/>
  <c r="AS62" i="50"/>
  <c r="AT62" i="50"/>
  <c r="AV62" i="50"/>
  <c r="AZ62" i="50"/>
  <c r="BA62" i="50"/>
  <c r="BB62" i="50"/>
  <c r="BC62" i="50"/>
  <c r="BE62" i="50"/>
  <c r="BF62" i="50"/>
  <c r="BG62" i="50"/>
  <c r="AK63" i="50"/>
  <c r="AM63" i="50"/>
  <c r="AN63" i="50"/>
  <c r="AO63" i="50"/>
  <c r="AP63" i="50"/>
  <c r="AS63" i="50"/>
  <c r="AT63" i="50"/>
  <c r="AV63" i="50"/>
  <c r="AZ63" i="50"/>
  <c r="BA63" i="50"/>
  <c r="BB63" i="50"/>
  <c r="BC63" i="50"/>
  <c r="BE63" i="50"/>
  <c r="BF63" i="50"/>
  <c r="BG63" i="50"/>
  <c r="AK64" i="50"/>
  <c r="AM64" i="50"/>
  <c r="AN64" i="50"/>
  <c r="AO64" i="50"/>
  <c r="AP64" i="50"/>
  <c r="AS64" i="50"/>
  <c r="AT64" i="50"/>
  <c r="AV64" i="50"/>
  <c r="AZ64" i="50"/>
  <c r="BA64" i="50"/>
  <c r="BB64" i="50"/>
  <c r="BC64" i="50"/>
  <c r="BE64" i="50"/>
  <c r="BF64" i="50"/>
  <c r="BG64" i="50"/>
  <c r="AK65" i="50"/>
  <c r="AM65" i="50"/>
  <c r="AN65" i="50"/>
  <c r="AO65" i="50"/>
  <c r="AP65" i="50"/>
  <c r="AS65" i="50"/>
  <c r="AT65" i="50"/>
  <c r="AV65" i="50"/>
  <c r="AZ65" i="50"/>
  <c r="BA65" i="50"/>
  <c r="BB65" i="50"/>
  <c r="BC65" i="50"/>
  <c r="BE65" i="50"/>
  <c r="BF65" i="50"/>
  <c r="BG65" i="50"/>
  <c r="AK66" i="50"/>
  <c r="AM66" i="50"/>
  <c r="AN66" i="50"/>
  <c r="AO66" i="50"/>
  <c r="AP66" i="50"/>
  <c r="AS66" i="50"/>
  <c r="AT66" i="50"/>
  <c r="AV66" i="50"/>
  <c r="AZ66" i="50"/>
  <c r="BA66" i="50"/>
  <c r="BB66" i="50"/>
  <c r="BC66" i="50"/>
  <c r="BE66" i="50"/>
  <c r="BF66" i="50"/>
  <c r="BG66" i="50"/>
  <c r="AK67" i="50"/>
  <c r="AM67" i="50"/>
  <c r="AN67" i="50"/>
  <c r="AO67" i="50"/>
  <c r="AP67" i="50"/>
  <c r="AS67" i="50"/>
  <c r="AT67" i="50"/>
  <c r="AV67" i="50"/>
  <c r="AZ67" i="50"/>
  <c r="BA67" i="50"/>
  <c r="BB67" i="50"/>
  <c r="BC67" i="50"/>
  <c r="BE67" i="50"/>
  <c r="BF67" i="50"/>
  <c r="BG67" i="50"/>
  <c r="AK68" i="50"/>
  <c r="AM68" i="50"/>
  <c r="AN68" i="50"/>
  <c r="AO68" i="50"/>
  <c r="AP68" i="50"/>
  <c r="AS68" i="50"/>
  <c r="AT68" i="50"/>
  <c r="AV68" i="50"/>
  <c r="AZ68" i="50"/>
  <c r="BA68" i="50"/>
  <c r="BB68" i="50"/>
  <c r="BC68" i="50"/>
  <c r="BE68" i="50"/>
  <c r="BF68" i="50"/>
  <c r="BG68" i="50"/>
  <c r="AK69" i="50"/>
  <c r="AM69" i="50"/>
  <c r="AN69" i="50"/>
  <c r="AO69" i="50"/>
  <c r="AP69" i="50"/>
  <c r="AS69" i="50"/>
  <c r="AT69" i="50"/>
  <c r="AV69" i="50"/>
  <c r="AZ69" i="50"/>
  <c r="BA69" i="50"/>
  <c r="BB69" i="50"/>
  <c r="BC69" i="50"/>
  <c r="BE69" i="50"/>
  <c r="BF69" i="50"/>
  <c r="BG69" i="50"/>
  <c r="AK70" i="50"/>
  <c r="AM70" i="50"/>
  <c r="AN70" i="50"/>
  <c r="AO70" i="50"/>
  <c r="AP70" i="50"/>
  <c r="AS70" i="50"/>
  <c r="AT70" i="50"/>
  <c r="AV70" i="50"/>
  <c r="AZ70" i="50"/>
  <c r="BA70" i="50"/>
  <c r="BB70" i="50"/>
  <c r="BC70" i="50"/>
  <c r="BE70" i="50"/>
  <c r="BF70" i="50"/>
  <c r="BG70" i="50"/>
  <c r="AK71" i="50"/>
  <c r="AM71" i="50"/>
  <c r="AN71" i="50"/>
  <c r="AO71" i="50"/>
  <c r="AP71" i="50"/>
  <c r="AS71" i="50"/>
  <c r="AT71" i="50"/>
  <c r="AV71" i="50"/>
  <c r="AZ71" i="50"/>
  <c r="BA71" i="50"/>
  <c r="BB71" i="50"/>
  <c r="BC71" i="50"/>
  <c r="BE71" i="50"/>
  <c r="BF71" i="50"/>
  <c r="BG71" i="50"/>
  <c r="AK72" i="50"/>
  <c r="AM72" i="50"/>
  <c r="AN72" i="50"/>
  <c r="AO72" i="50"/>
  <c r="AP72" i="50"/>
  <c r="AS72" i="50"/>
  <c r="AT72" i="50"/>
  <c r="AV72" i="50"/>
  <c r="AZ72" i="50"/>
  <c r="BA72" i="50"/>
  <c r="BB72" i="50"/>
  <c r="BC72" i="50"/>
  <c r="BE72" i="50"/>
  <c r="BF72" i="50"/>
  <c r="BG72" i="50"/>
  <c r="AK73" i="50"/>
  <c r="AM73" i="50"/>
  <c r="AN73" i="50"/>
  <c r="AO73" i="50"/>
  <c r="AP73" i="50"/>
  <c r="AS73" i="50"/>
  <c r="AT73" i="50"/>
  <c r="AV73" i="50"/>
  <c r="AZ73" i="50"/>
  <c r="BA73" i="50"/>
  <c r="BB73" i="50"/>
  <c r="BC73" i="50"/>
  <c r="BE73" i="50"/>
  <c r="BF73" i="50"/>
  <c r="BG73" i="50"/>
  <c r="AK74" i="50"/>
  <c r="AM74" i="50"/>
  <c r="AN74" i="50"/>
  <c r="AO74" i="50"/>
  <c r="AP74" i="50"/>
  <c r="AS74" i="50"/>
  <c r="AT74" i="50"/>
  <c r="AV74" i="50"/>
  <c r="AZ74" i="50"/>
  <c r="BA74" i="50"/>
  <c r="BB74" i="50"/>
  <c r="BC74" i="50"/>
  <c r="BE74" i="50"/>
  <c r="BF74" i="50"/>
  <c r="BG74" i="50"/>
  <c r="AK75" i="50"/>
  <c r="AM75" i="50"/>
  <c r="AN75" i="50"/>
  <c r="AO75" i="50"/>
  <c r="AP75" i="50"/>
  <c r="AS75" i="50"/>
  <c r="AT75" i="50"/>
  <c r="AV75" i="50"/>
  <c r="AZ75" i="50"/>
  <c r="BA75" i="50"/>
  <c r="BB75" i="50"/>
  <c r="BC75" i="50"/>
  <c r="BE75" i="50"/>
  <c r="BF75" i="50"/>
  <c r="BG75" i="50"/>
  <c r="AK76" i="50"/>
  <c r="AM76" i="50"/>
  <c r="AN76" i="50"/>
  <c r="AO76" i="50"/>
  <c r="AP76" i="50"/>
  <c r="AS76" i="50"/>
  <c r="AT76" i="50"/>
  <c r="AV76" i="50"/>
  <c r="AZ76" i="50"/>
  <c r="BA76" i="50"/>
  <c r="BB76" i="50"/>
  <c r="BC76" i="50"/>
  <c r="BE76" i="50"/>
  <c r="BF76" i="50"/>
  <c r="BG76" i="50"/>
  <c r="AK77" i="50"/>
  <c r="AM77" i="50"/>
  <c r="AN77" i="50"/>
  <c r="AO77" i="50"/>
  <c r="AP77" i="50"/>
  <c r="AS77" i="50"/>
  <c r="AT77" i="50"/>
  <c r="AV77" i="50"/>
  <c r="AZ77" i="50"/>
  <c r="BA77" i="50"/>
  <c r="BB77" i="50"/>
  <c r="BC77" i="50"/>
  <c r="BE77" i="50"/>
  <c r="BF77" i="50"/>
  <c r="BG77" i="50"/>
  <c r="AK78" i="50"/>
  <c r="AM78" i="50"/>
  <c r="AN78" i="50"/>
  <c r="AO78" i="50"/>
  <c r="AP78" i="50"/>
  <c r="AS78" i="50"/>
  <c r="AT78" i="50"/>
  <c r="AV78" i="50"/>
  <c r="AZ78" i="50"/>
  <c r="BA78" i="50"/>
  <c r="BB78" i="50"/>
  <c r="BC78" i="50"/>
  <c r="BE78" i="50"/>
  <c r="BF78" i="50"/>
  <c r="BG78" i="50"/>
  <c r="AK79" i="50"/>
  <c r="AM79" i="50"/>
  <c r="AN79" i="50"/>
  <c r="AO79" i="50"/>
  <c r="AP79" i="50"/>
  <c r="AS79" i="50"/>
  <c r="AT79" i="50"/>
  <c r="AV79" i="50"/>
  <c r="AZ79" i="50"/>
  <c r="BA79" i="50"/>
  <c r="BB79" i="50"/>
  <c r="BC79" i="50"/>
  <c r="BE79" i="50"/>
  <c r="BF79" i="50"/>
  <c r="BG79" i="50"/>
  <c r="AK80" i="50"/>
  <c r="AM80" i="50"/>
  <c r="AN80" i="50"/>
  <c r="AO80" i="50"/>
  <c r="AP80" i="50"/>
  <c r="AS80" i="50"/>
  <c r="AT80" i="50"/>
  <c r="AV80" i="50"/>
  <c r="AZ80" i="50"/>
  <c r="BA80" i="50"/>
  <c r="BB80" i="50"/>
  <c r="BC80" i="50"/>
  <c r="BE80" i="50"/>
  <c r="BF80" i="50"/>
  <c r="BG80" i="50"/>
  <c r="AK81" i="50"/>
  <c r="AM81" i="50"/>
  <c r="AN81" i="50"/>
  <c r="AO81" i="50"/>
  <c r="AP81" i="50"/>
  <c r="AS81" i="50"/>
  <c r="AT81" i="50"/>
  <c r="AV81" i="50"/>
  <c r="AZ81" i="50"/>
  <c r="BA81" i="50"/>
  <c r="BB81" i="50"/>
  <c r="BC81" i="50"/>
  <c r="BE81" i="50"/>
  <c r="BF81" i="50"/>
  <c r="BG81" i="50"/>
  <c r="AK82" i="50"/>
  <c r="AM82" i="50"/>
  <c r="AN82" i="50"/>
  <c r="AO82" i="50"/>
  <c r="AP82" i="50"/>
  <c r="AS82" i="50"/>
  <c r="AT82" i="50"/>
  <c r="AV82" i="50"/>
  <c r="AZ82" i="50"/>
  <c r="BA82" i="50"/>
  <c r="BB82" i="50"/>
  <c r="BC82" i="50"/>
  <c r="BE82" i="50"/>
  <c r="BF82" i="50"/>
  <c r="BG82" i="50"/>
  <c r="AK83" i="50"/>
  <c r="AM83" i="50"/>
  <c r="AN83" i="50"/>
  <c r="AO83" i="50"/>
  <c r="AP83" i="50"/>
  <c r="AS83" i="50"/>
  <c r="AT83" i="50"/>
  <c r="AV83" i="50"/>
  <c r="AZ83" i="50"/>
  <c r="BA83" i="50"/>
  <c r="BB83" i="50"/>
  <c r="BC83" i="50"/>
  <c r="BE83" i="50"/>
  <c r="BF83" i="50"/>
  <c r="BG83" i="50"/>
  <c r="AK84" i="50"/>
  <c r="AM84" i="50"/>
  <c r="AN84" i="50"/>
  <c r="AO84" i="50"/>
  <c r="AP84" i="50"/>
  <c r="AS84" i="50"/>
  <c r="AT84" i="50"/>
  <c r="AV84" i="50"/>
  <c r="AZ84" i="50"/>
  <c r="BA84" i="50"/>
  <c r="BB84" i="50"/>
  <c r="BC84" i="50"/>
  <c r="BE84" i="50"/>
  <c r="BF84" i="50"/>
  <c r="BG84" i="50"/>
  <c r="AK85" i="50"/>
  <c r="AM85" i="50"/>
  <c r="AN85" i="50"/>
  <c r="AO85" i="50"/>
  <c r="AP85" i="50"/>
  <c r="AS85" i="50"/>
  <c r="AT85" i="50"/>
  <c r="AV85" i="50"/>
  <c r="AZ85" i="50"/>
  <c r="BA85" i="50"/>
  <c r="BB85" i="50"/>
  <c r="BC85" i="50"/>
  <c r="BE85" i="50"/>
  <c r="BF85" i="50"/>
  <c r="BG85" i="50"/>
  <c r="AK86" i="50"/>
  <c r="AM86" i="50"/>
  <c r="AN86" i="50"/>
  <c r="AO86" i="50"/>
  <c r="AP86" i="50"/>
  <c r="AS86" i="50"/>
  <c r="AT86" i="50"/>
  <c r="AV86" i="50"/>
  <c r="AZ86" i="50"/>
  <c r="BA86" i="50"/>
  <c r="BB86" i="50"/>
  <c r="BC86" i="50"/>
  <c r="BE86" i="50"/>
  <c r="BF86" i="50"/>
  <c r="BG86" i="50"/>
  <c r="AK87" i="50"/>
  <c r="AM87" i="50"/>
  <c r="AN87" i="50"/>
  <c r="AO87" i="50"/>
  <c r="AP87" i="50"/>
  <c r="AS87" i="50"/>
  <c r="AT87" i="50"/>
  <c r="AV87" i="50"/>
  <c r="AZ87" i="50"/>
  <c r="BA87" i="50"/>
  <c r="BB87" i="50"/>
  <c r="BC87" i="50"/>
  <c r="BE87" i="50"/>
  <c r="BF87" i="50"/>
  <c r="BG87" i="50"/>
  <c r="AK88" i="50"/>
  <c r="AM88" i="50"/>
  <c r="AN88" i="50"/>
  <c r="AO88" i="50"/>
  <c r="AP88" i="50"/>
  <c r="AS88" i="50"/>
  <c r="AT88" i="50"/>
  <c r="AV88" i="50"/>
  <c r="AZ88" i="50"/>
  <c r="BA88" i="50"/>
  <c r="BB88" i="50"/>
  <c r="BC88" i="50"/>
  <c r="BE88" i="50"/>
  <c r="BF88" i="50"/>
  <c r="BG88" i="50"/>
  <c r="AK89" i="50"/>
  <c r="AM89" i="50"/>
  <c r="AN89" i="50"/>
  <c r="AO89" i="50"/>
  <c r="AP89" i="50"/>
  <c r="AS89" i="50"/>
  <c r="AT89" i="50"/>
  <c r="AV89" i="50"/>
  <c r="AZ89" i="50"/>
  <c r="BA89" i="50"/>
  <c r="BB89" i="50"/>
  <c r="BC89" i="50"/>
  <c r="BE89" i="50"/>
  <c r="BF89" i="50"/>
  <c r="BG89" i="50"/>
  <c r="AK90" i="50"/>
  <c r="AM90" i="50"/>
  <c r="AN90" i="50"/>
  <c r="AO90" i="50"/>
  <c r="AP90" i="50"/>
  <c r="AS90" i="50"/>
  <c r="AT90" i="50"/>
  <c r="AV90" i="50"/>
  <c r="AZ90" i="50"/>
  <c r="BA90" i="50"/>
  <c r="BB90" i="50"/>
  <c r="BC90" i="50"/>
  <c r="BE90" i="50"/>
  <c r="BF90" i="50"/>
  <c r="BG90" i="50"/>
  <c r="AK91" i="50"/>
  <c r="AM91" i="50"/>
  <c r="AN91" i="50"/>
  <c r="AO91" i="50"/>
  <c r="AP91" i="50"/>
  <c r="AS91" i="50"/>
  <c r="AT91" i="50"/>
  <c r="AV91" i="50"/>
  <c r="AZ91" i="50"/>
  <c r="BA91" i="50"/>
  <c r="BB91" i="50"/>
  <c r="BC91" i="50"/>
  <c r="BE91" i="50"/>
  <c r="BF91" i="50"/>
  <c r="BG91" i="50"/>
  <c r="AK92" i="50"/>
  <c r="AM92" i="50"/>
  <c r="AN92" i="50"/>
  <c r="AO92" i="50"/>
  <c r="AP92" i="50"/>
  <c r="AS92" i="50"/>
  <c r="AT92" i="50"/>
  <c r="AV92" i="50"/>
  <c r="AZ92" i="50"/>
  <c r="BA92" i="50"/>
  <c r="BB92" i="50"/>
  <c r="BC92" i="50"/>
  <c r="BE92" i="50"/>
  <c r="BF92" i="50"/>
  <c r="BG92" i="50"/>
  <c r="AK93" i="50"/>
  <c r="AM93" i="50"/>
  <c r="AN93" i="50"/>
  <c r="AO93" i="50"/>
  <c r="AP93" i="50"/>
  <c r="AS93" i="50"/>
  <c r="AT93" i="50"/>
  <c r="AV93" i="50"/>
  <c r="AZ93" i="50"/>
  <c r="BA93" i="50"/>
  <c r="BB93" i="50"/>
  <c r="BC93" i="50"/>
  <c r="BE93" i="50"/>
  <c r="BF93" i="50"/>
  <c r="BG93" i="50"/>
  <c r="AK94" i="50"/>
  <c r="AM94" i="50"/>
  <c r="AN94" i="50"/>
  <c r="AO94" i="50"/>
  <c r="AP94" i="50"/>
  <c r="AS94" i="50"/>
  <c r="AT94" i="50"/>
  <c r="AV94" i="50"/>
  <c r="AZ94" i="50"/>
  <c r="BA94" i="50"/>
  <c r="BB94" i="50"/>
  <c r="BC94" i="50"/>
  <c r="BE94" i="50"/>
  <c r="BF94" i="50"/>
  <c r="BG94" i="50"/>
  <c r="AK95" i="50"/>
  <c r="AM95" i="50"/>
  <c r="AN95" i="50"/>
  <c r="AO95" i="50"/>
  <c r="AP95" i="50"/>
  <c r="AS95" i="50"/>
  <c r="AT95" i="50"/>
  <c r="AV95" i="50"/>
  <c r="AZ95" i="50"/>
  <c r="BA95" i="50"/>
  <c r="BB95" i="50"/>
  <c r="BC95" i="50"/>
  <c r="BE95" i="50"/>
  <c r="BF95" i="50"/>
  <c r="BG95" i="50"/>
  <c r="AK96" i="50"/>
  <c r="AM96" i="50"/>
  <c r="AN96" i="50"/>
  <c r="AO96" i="50"/>
  <c r="AP96" i="50"/>
  <c r="AS96" i="50"/>
  <c r="AT96" i="50"/>
  <c r="AV96" i="50"/>
  <c r="AZ96" i="50"/>
  <c r="BA96" i="50"/>
  <c r="BB96" i="50"/>
  <c r="BC96" i="50"/>
  <c r="BE96" i="50"/>
  <c r="BF96" i="50"/>
  <c r="BG96" i="50"/>
  <c r="AK97" i="50"/>
  <c r="AM97" i="50"/>
  <c r="AN97" i="50"/>
  <c r="AO97" i="50"/>
  <c r="AP97" i="50"/>
  <c r="AS97" i="50"/>
  <c r="AT97" i="50"/>
  <c r="AV97" i="50"/>
  <c r="AZ97" i="50"/>
  <c r="BA97" i="50"/>
  <c r="BB97" i="50"/>
  <c r="BC97" i="50"/>
  <c r="BE97" i="50"/>
  <c r="BF97" i="50"/>
  <c r="BG97" i="50"/>
  <c r="AK98" i="50"/>
  <c r="AM98" i="50"/>
  <c r="AN98" i="50"/>
  <c r="AO98" i="50"/>
  <c r="AP98" i="50"/>
  <c r="AS98" i="50"/>
  <c r="AT98" i="50"/>
  <c r="AV98" i="50"/>
  <c r="AZ98" i="50"/>
  <c r="BA98" i="50"/>
  <c r="BB98" i="50"/>
  <c r="BC98" i="50"/>
  <c r="BE98" i="50"/>
  <c r="BF98" i="50"/>
  <c r="BG98" i="50"/>
  <c r="AK99" i="50"/>
  <c r="AM99" i="50"/>
  <c r="AN99" i="50"/>
  <c r="AO99" i="50"/>
  <c r="AP99" i="50"/>
  <c r="AS99" i="50"/>
  <c r="AT99" i="50"/>
  <c r="AV99" i="50"/>
  <c r="AZ99" i="50"/>
  <c r="BA99" i="50"/>
  <c r="BB99" i="50"/>
  <c r="BC99" i="50"/>
  <c r="BE99" i="50"/>
  <c r="BF99" i="50"/>
  <c r="BG99" i="50"/>
  <c r="AK100" i="50"/>
  <c r="AM100" i="50"/>
  <c r="AN100" i="50"/>
  <c r="AO100" i="50"/>
  <c r="AP100" i="50"/>
  <c r="AS100" i="50"/>
  <c r="AT100" i="50"/>
  <c r="AV100" i="50"/>
  <c r="AZ100" i="50"/>
  <c r="BA100" i="50"/>
  <c r="BB100" i="50"/>
  <c r="BC100" i="50"/>
  <c r="BE100" i="50"/>
  <c r="BF100" i="50"/>
  <c r="BG100" i="50"/>
  <c r="AZ47" i="50"/>
  <c r="AB20" i="50"/>
  <c r="X19" i="50"/>
  <c r="X17" i="50"/>
  <c r="X18" i="50"/>
  <c r="X23" i="50"/>
  <c r="X21" i="50"/>
  <c r="X22" i="50"/>
  <c r="X9" i="50"/>
  <c r="X7" i="50"/>
  <c r="X5" i="50"/>
  <c r="X6" i="50"/>
  <c r="X8" i="50"/>
  <c r="X14" i="50"/>
  <c r="X12" i="50"/>
  <c r="X11" i="50"/>
  <c r="X15" i="50"/>
  <c r="X10" i="50"/>
  <c r="X27" i="50"/>
  <c r="X25" i="50"/>
  <c r="X29" i="50"/>
  <c r="X30" i="50"/>
  <c r="X28" i="50"/>
  <c r="X26" i="50"/>
  <c r="X31" i="50"/>
  <c r="X32" i="50"/>
  <c r="X35" i="50"/>
  <c r="X33" i="50"/>
  <c r="X34" i="50"/>
  <c r="X13" i="50"/>
  <c r="X16" i="50"/>
  <c r="X36" i="50"/>
  <c r="X37" i="50"/>
  <c r="X38" i="50"/>
  <c r="X39" i="50"/>
  <c r="X40" i="50"/>
  <c r="X41" i="50"/>
  <c r="X42" i="50"/>
  <c r="X43" i="50"/>
  <c r="X44" i="50"/>
  <c r="X45" i="50"/>
  <c r="X46" i="50"/>
  <c r="X47" i="50"/>
  <c r="AV47" i="50" s="1"/>
  <c r="X48" i="50"/>
  <c r="X49" i="50"/>
  <c r="X50" i="50"/>
  <c r="X51" i="50"/>
  <c r="X52" i="50"/>
  <c r="X53" i="50"/>
  <c r="X54" i="50"/>
  <c r="X55" i="50"/>
  <c r="X56" i="50"/>
  <c r="X57" i="50"/>
  <c r="X58" i="50"/>
  <c r="X59" i="50"/>
  <c r="X60" i="50"/>
  <c r="X61" i="50"/>
  <c r="X62" i="50"/>
  <c r="X63" i="50"/>
  <c r="X64" i="50"/>
  <c r="X65" i="50"/>
  <c r="X66" i="50"/>
  <c r="X67" i="50"/>
  <c r="X68" i="50"/>
  <c r="X69" i="50"/>
  <c r="X70" i="50"/>
  <c r="X71" i="50"/>
  <c r="X72" i="50"/>
  <c r="X73" i="50"/>
  <c r="X74" i="50"/>
  <c r="X75" i="50"/>
  <c r="X76" i="50"/>
  <c r="X77" i="50"/>
  <c r="X78" i="50"/>
  <c r="X79" i="50"/>
  <c r="X80" i="50"/>
  <c r="X81" i="50"/>
  <c r="X82" i="50"/>
  <c r="X83" i="50"/>
  <c r="X84" i="50"/>
  <c r="X85" i="50"/>
  <c r="X86" i="50"/>
  <c r="X87" i="50"/>
  <c r="X88" i="50"/>
  <c r="X89" i="50"/>
  <c r="X90" i="50"/>
  <c r="X91" i="50"/>
  <c r="X92" i="50"/>
  <c r="X93" i="50"/>
  <c r="X94" i="50"/>
  <c r="X95" i="50"/>
  <c r="X96" i="50"/>
  <c r="X97" i="50"/>
  <c r="X98" i="50"/>
  <c r="X99" i="50"/>
  <c r="X100" i="50"/>
  <c r="X20" i="50"/>
  <c r="U19" i="50"/>
  <c r="U17" i="50"/>
  <c r="U18" i="50"/>
  <c r="U23" i="50"/>
  <c r="U21" i="50"/>
  <c r="U22" i="50"/>
  <c r="U9" i="50"/>
  <c r="U7" i="50"/>
  <c r="U5" i="50"/>
  <c r="U6" i="50"/>
  <c r="U8" i="50"/>
  <c r="U14" i="50"/>
  <c r="U12" i="50"/>
  <c r="U11" i="50"/>
  <c r="U15" i="50"/>
  <c r="U10" i="50"/>
  <c r="U27" i="50"/>
  <c r="U25" i="50"/>
  <c r="U29" i="50"/>
  <c r="U30" i="50"/>
  <c r="U24" i="50"/>
  <c r="U28" i="50"/>
  <c r="U26" i="50"/>
  <c r="U31" i="50"/>
  <c r="U32" i="50"/>
  <c r="U35" i="50"/>
  <c r="U33" i="50"/>
  <c r="U34" i="50"/>
  <c r="U13" i="50"/>
  <c r="U16" i="50"/>
  <c r="U36" i="50"/>
  <c r="U37" i="50"/>
  <c r="U38" i="50"/>
  <c r="U39" i="50"/>
  <c r="U40" i="50"/>
  <c r="U41" i="50"/>
  <c r="U42" i="50"/>
  <c r="U43" i="50"/>
  <c r="U44" i="50"/>
  <c r="U45" i="50"/>
  <c r="U46" i="50"/>
  <c r="U47" i="50"/>
  <c r="AS47" i="50" s="1"/>
  <c r="U48" i="50"/>
  <c r="U49" i="50"/>
  <c r="U50" i="50"/>
  <c r="U51" i="50"/>
  <c r="U52" i="50"/>
  <c r="U53" i="50"/>
  <c r="U54" i="50"/>
  <c r="U55" i="50"/>
  <c r="U56" i="50"/>
  <c r="U57" i="50"/>
  <c r="U58" i="50"/>
  <c r="U59" i="50"/>
  <c r="U60" i="50"/>
  <c r="U61" i="50"/>
  <c r="U62" i="50"/>
  <c r="U63" i="50"/>
  <c r="U64" i="50"/>
  <c r="U65" i="50"/>
  <c r="U66" i="50"/>
  <c r="U67" i="50"/>
  <c r="U68" i="50"/>
  <c r="U69" i="50"/>
  <c r="U70" i="50"/>
  <c r="U71" i="50"/>
  <c r="U72" i="50"/>
  <c r="U73" i="50"/>
  <c r="U74" i="50"/>
  <c r="U75" i="50"/>
  <c r="U76" i="50"/>
  <c r="U77" i="50"/>
  <c r="U78" i="50"/>
  <c r="U79" i="50"/>
  <c r="U80" i="50"/>
  <c r="U81" i="50"/>
  <c r="U82" i="50"/>
  <c r="U83" i="50"/>
  <c r="U84" i="50"/>
  <c r="U85" i="50"/>
  <c r="U86" i="50"/>
  <c r="U87" i="50"/>
  <c r="U88" i="50"/>
  <c r="U89" i="50"/>
  <c r="U90" i="50"/>
  <c r="U91" i="50"/>
  <c r="U92" i="50"/>
  <c r="U93" i="50"/>
  <c r="U94" i="50"/>
  <c r="U95" i="50"/>
  <c r="U96" i="50"/>
  <c r="U97" i="50"/>
  <c r="U98" i="50"/>
  <c r="U99" i="50"/>
  <c r="U100" i="50"/>
  <c r="U20" i="50"/>
  <c r="O19" i="50"/>
  <c r="O17" i="50"/>
  <c r="O18" i="50"/>
  <c r="O23" i="50"/>
  <c r="O21" i="50"/>
  <c r="O22" i="50"/>
  <c r="O9" i="50"/>
  <c r="O7" i="50"/>
  <c r="O5" i="50"/>
  <c r="O6" i="50"/>
  <c r="O8" i="50"/>
  <c r="O14" i="50"/>
  <c r="O12" i="50"/>
  <c r="O11" i="50"/>
  <c r="O15" i="50"/>
  <c r="O10" i="50"/>
  <c r="O27" i="50"/>
  <c r="O25" i="50"/>
  <c r="O29" i="50"/>
  <c r="O30" i="50"/>
  <c r="O24" i="50"/>
  <c r="O28" i="50"/>
  <c r="O26" i="50"/>
  <c r="O31" i="50"/>
  <c r="O32" i="50"/>
  <c r="O35" i="50"/>
  <c r="O33" i="50"/>
  <c r="O34" i="50"/>
  <c r="O13" i="50"/>
  <c r="O16" i="50"/>
  <c r="O36" i="50"/>
  <c r="O37" i="50"/>
  <c r="O38" i="50"/>
  <c r="O39" i="50"/>
  <c r="O40" i="50"/>
  <c r="O41" i="50"/>
  <c r="O42" i="50"/>
  <c r="O43" i="50"/>
  <c r="O44" i="50"/>
  <c r="O45" i="50"/>
  <c r="O46" i="50"/>
  <c r="O47" i="50"/>
  <c r="AM47" i="50" s="1"/>
  <c r="O48" i="50"/>
  <c r="AM48" i="50" s="1"/>
  <c r="O49" i="50"/>
  <c r="O50" i="50"/>
  <c r="O51" i="50"/>
  <c r="O52" i="50"/>
  <c r="O53" i="50"/>
  <c r="O54" i="50"/>
  <c r="O55" i="50"/>
  <c r="O56" i="50"/>
  <c r="O57" i="50"/>
  <c r="O58" i="50"/>
  <c r="O59" i="50"/>
  <c r="O60" i="50"/>
  <c r="O61" i="50"/>
  <c r="O62" i="50"/>
  <c r="O63" i="50"/>
  <c r="O64" i="50"/>
  <c r="O65" i="50"/>
  <c r="O66" i="50"/>
  <c r="O67" i="50"/>
  <c r="O68" i="50"/>
  <c r="O69" i="50"/>
  <c r="O70" i="50"/>
  <c r="O71" i="50"/>
  <c r="O72" i="50"/>
  <c r="O73" i="50"/>
  <c r="O74" i="50"/>
  <c r="O75" i="50"/>
  <c r="O76" i="50"/>
  <c r="O77" i="50"/>
  <c r="O78" i="50"/>
  <c r="O79" i="50"/>
  <c r="O80" i="50"/>
  <c r="O81" i="50"/>
  <c r="O82" i="50"/>
  <c r="O83" i="50"/>
  <c r="O84" i="50"/>
  <c r="O85" i="50"/>
  <c r="O86" i="50"/>
  <c r="O87" i="50"/>
  <c r="O88" i="50"/>
  <c r="O89" i="50"/>
  <c r="O90" i="50"/>
  <c r="O91" i="50"/>
  <c r="O92" i="50"/>
  <c r="O93" i="50"/>
  <c r="O94" i="50"/>
  <c r="O95" i="50"/>
  <c r="O96" i="50"/>
  <c r="O97" i="50"/>
  <c r="O98" i="50"/>
  <c r="O99" i="50"/>
  <c r="O100" i="50"/>
  <c r="R43" i="52"/>
  <c r="R15" i="52"/>
  <c r="R12" i="52"/>
  <c r="R24" i="52"/>
  <c r="R19" i="52"/>
  <c r="R44" i="52"/>
  <c r="R20" i="52"/>
  <c r="R29" i="52"/>
  <c r="R37" i="52"/>
  <c r="R33" i="52"/>
  <c r="R38" i="52"/>
  <c r="AF38" i="52" s="1"/>
  <c r="R26" i="52"/>
  <c r="R22" i="52"/>
  <c r="R28" i="52"/>
  <c r="R30" i="52"/>
  <c r="R45" i="52"/>
  <c r="R34" i="52"/>
  <c r="R41" i="52"/>
  <c r="R42" i="52"/>
  <c r="R32" i="52"/>
  <c r="R21" i="52"/>
  <c r="R16" i="52"/>
  <c r="R18" i="52"/>
  <c r="R23" i="52"/>
  <c r="R17" i="52"/>
  <c r="R25" i="52"/>
  <c r="R35" i="52"/>
  <c r="R39" i="52"/>
  <c r="R40" i="52"/>
  <c r="R36" i="52"/>
  <c r="R31" i="52"/>
  <c r="R27" i="52"/>
  <c r="R14" i="52"/>
  <c r="R13" i="52"/>
  <c r="R6" i="52"/>
  <c r="R9" i="52"/>
  <c r="R7" i="52"/>
  <c r="R11" i="52"/>
  <c r="R5" i="52"/>
  <c r="R10" i="52"/>
  <c r="R46" i="52"/>
  <c r="R47" i="52"/>
  <c r="AF47" i="52" s="1"/>
  <c r="R48" i="52"/>
  <c r="R49" i="52"/>
  <c r="R50" i="52"/>
  <c r="R51" i="52"/>
  <c r="R52" i="52"/>
  <c r="R53" i="52"/>
  <c r="R54" i="52"/>
  <c r="R55" i="52"/>
  <c r="R56" i="52"/>
  <c r="R57" i="52"/>
  <c r="R58" i="52"/>
  <c r="R59" i="52"/>
  <c r="R60" i="52"/>
  <c r="R61" i="52"/>
  <c r="R62" i="52"/>
  <c r="R63" i="52"/>
  <c r="R64" i="52"/>
  <c r="R65" i="52"/>
  <c r="R66" i="52"/>
  <c r="R67" i="52"/>
  <c r="R68" i="52"/>
  <c r="R69" i="52"/>
  <c r="R70" i="52"/>
  <c r="R71" i="52"/>
  <c r="R72" i="52"/>
  <c r="R73" i="52"/>
  <c r="R74" i="52"/>
  <c r="R75" i="52"/>
  <c r="R76" i="52"/>
  <c r="R77" i="52"/>
  <c r="R78" i="52"/>
  <c r="R79" i="52"/>
  <c r="R80" i="52"/>
  <c r="R81" i="52"/>
  <c r="R82" i="52"/>
  <c r="R83" i="52"/>
  <c r="R84" i="52"/>
  <c r="R85" i="52"/>
  <c r="R86" i="52"/>
  <c r="R87" i="52"/>
  <c r="R88" i="52"/>
  <c r="R89" i="52"/>
  <c r="R90" i="52"/>
  <c r="R91" i="52"/>
  <c r="R92" i="52"/>
  <c r="R93" i="52"/>
  <c r="R94" i="52"/>
  <c r="R95" i="52"/>
  <c r="R96" i="52"/>
  <c r="R97" i="52"/>
  <c r="R98" i="52"/>
  <c r="R99" i="52"/>
  <c r="R100" i="52"/>
  <c r="R8" i="52"/>
  <c r="L19" i="50"/>
  <c r="L17" i="50"/>
  <c r="L18" i="50"/>
  <c r="L26" i="50"/>
  <c r="L31" i="50"/>
  <c r="L32" i="50"/>
  <c r="L35" i="50"/>
  <c r="L33" i="50"/>
  <c r="L34" i="50"/>
  <c r="L13" i="50"/>
  <c r="L16" i="50"/>
  <c r="L36" i="50"/>
  <c r="L37" i="50"/>
  <c r="L38" i="50"/>
  <c r="L39" i="50"/>
  <c r="L40" i="50"/>
  <c r="L41" i="50"/>
  <c r="L42" i="50"/>
  <c r="L43" i="50"/>
  <c r="L44" i="50"/>
  <c r="L45" i="50"/>
  <c r="L46" i="50"/>
  <c r="L47" i="50"/>
  <c r="L48" i="50"/>
  <c r="L49" i="50"/>
  <c r="L50" i="50"/>
  <c r="L51" i="50"/>
  <c r="L52" i="50"/>
  <c r="L53" i="50"/>
  <c r="L54" i="50"/>
  <c r="L55" i="50"/>
  <c r="L56" i="50"/>
  <c r="L57" i="50"/>
  <c r="L58" i="50"/>
  <c r="L59" i="50"/>
  <c r="L60" i="50"/>
  <c r="L61" i="50"/>
  <c r="L62" i="50"/>
  <c r="L63" i="50"/>
  <c r="L64" i="50"/>
  <c r="L65" i="50"/>
  <c r="L66" i="50"/>
  <c r="L67" i="50"/>
  <c r="L68" i="50"/>
  <c r="L69" i="50"/>
  <c r="L70" i="50"/>
  <c r="L71" i="50"/>
  <c r="L72" i="50"/>
  <c r="L73" i="50"/>
  <c r="L74" i="50"/>
  <c r="L75" i="50"/>
  <c r="L76" i="50"/>
  <c r="L77" i="50"/>
  <c r="L78" i="50"/>
  <c r="L79" i="50"/>
  <c r="L80" i="50"/>
  <c r="L81" i="50"/>
  <c r="L82" i="50"/>
  <c r="L83" i="50"/>
  <c r="L84" i="50"/>
  <c r="L85" i="50"/>
  <c r="L86" i="50"/>
  <c r="L87" i="50"/>
  <c r="L88" i="50"/>
  <c r="L89" i="50"/>
  <c r="L90" i="50"/>
  <c r="L91" i="50"/>
  <c r="L92" i="50"/>
  <c r="L93" i="50"/>
  <c r="L94" i="50"/>
  <c r="L95" i="50"/>
  <c r="L96" i="50"/>
  <c r="L97" i="50"/>
  <c r="L98" i="50"/>
  <c r="L99" i="50"/>
  <c r="L100" i="50"/>
  <c r="L20" i="50"/>
  <c r="AL16" i="52"/>
  <c r="AG16" i="52"/>
  <c r="AB16" i="52"/>
  <c r="AC16" i="52"/>
  <c r="AA16" i="52"/>
  <c r="AP51" i="52"/>
  <c r="AP52" i="52"/>
  <c r="AP53" i="52"/>
  <c r="AP54" i="52"/>
  <c r="AP55" i="52"/>
  <c r="AP56" i="52"/>
  <c r="AP57" i="52"/>
  <c r="AP58" i="52"/>
  <c r="AP59" i="52"/>
  <c r="AP60" i="52"/>
  <c r="AP61" i="52"/>
  <c r="AP62" i="52"/>
  <c r="AP63" i="52"/>
  <c r="AP64" i="52"/>
  <c r="AP65" i="52"/>
  <c r="AP66" i="52"/>
  <c r="AP67" i="52"/>
  <c r="AP68" i="52"/>
  <c r="AP69" i="52"/>
  <c r="AP70" i="52"/>
  <c r="AP71" i="52"/>
  <c r="AP72" i="52"/>
  <c r="AP73" i="52"/>
  <c r="AP74" i="52"/>
  <c r="AP75" i="52"/>
  <c r="AP76" i="52"/>
  <c r="AP77" i="52"/>
  <c r="AP78" i="52"/>
  <c r="AP79" i="52"/>
  <c r="AP80" i="52"/>
  <c r="AP81" i="52"/>
  <c r="AP82" i="52"/>
  <c r="AP83" i="52"/>
  <c r="AP84" i="52"/>
  <c r="AP85" i="52"/>
  <c r="AP86" i="52"/>
  <c r="AP87" i="52"/>
  <c r="AP88" i="52"/>
  <c r="AP89" i="52"/>
  <c r="AP90" i="52"/>
  <c r="AP91" i="52"/>
  <c r="AP92" i="52"/>
  <c r="AP93" i="52"/>
  <c r="AP94" i="52"/>
  <c r="AP95" i="52"/>
  <c r="AP96" i="52"/>
  <c r="AP97" i="52"/>
  <c r="AP98" i="52"/>
  <c r="AP99" i="52"/>
  <c r="AP100" i="52"/>
  <c r="AA5" i="52"/>
  <c r="AB5" i="52"/>
  <c r="AC5" i="52"/>
  <c r="AG5" i="52"/>
  <c r="AH5" i="52"/>
  <c r="AI5" i="52"/>
  <c r="AK5" i="52"/>
  <c r="AL5" i="52"/>
  <c r="AA11" i="52"/>
  <c r="AB11" i="52"/>
  <c r="AC11" i="52"/>
  <c r="AG11" i="52"/>
  <c r="AH11" i="52"/>
  <c r="AI11" i="52"/>
  <c r="AK11" i="52"/>
  <c r="AL11" i="52"/>
  <c r="AA7" i="52"/>
  <c r="AB7" i="52"/>
  <c r="AC7" i="52"/>
  <c r="AG7" i="52"/>
  <c r="AH7" i="52"/>
  <c r="AI7" i="52"/>
  <c r="AK7" i="52"/>
  <c r="AL7" i="52"/>
  <c r="AA9" i="52"/>
  <c r="AB9" i="52"/>
  <c r="AC9" i="52"/>
  <c r="AG9" i="52"/>
  <c r="AH9" i="52"/>
  <c r="AI9" i="52"/>
  <c r="AK9" i="52"/>
  <c r="AL9" i="52"/>
  <c r="AA8" i="52"/>
  <c r="AB8" i="52"/>
  <c r="AC8" i="52"/>
  <c r="AG8" i="52"/>
  <c r="AH8" i="52"/>
  <c r="AI8" i="52"/>
  <c r="AK8" i="52"/>
  <c r="AL8" i="52"/>
  <c r="AA6" i="52"/>
  <c r="AB6" i="52"/>
  <c r="AC6" i="52"/>
  <c r="AG6" i="52"/>
  <c r="AH6" i="52"/>
  <c r="AI6" i="52"/>
  <c r="AK6" i="52"/>
  <c r="AL6" i="52"/>
  <c r="AA15" i="52"/>
  <c r="AB15" i="52"/>
  <c r="AC15" i="52"/>
  <c r="AG15" i="52"/>
  <c r="AH15" i="52"/>
  <c r="AI15" i="52"/>
  <c r="AK15" i="52"/>
  <c r="AL15" i="52"/>
  <c r="AH16" i="52"/>
  <c r="AI16" i="52"/>
  <c r="AK16" i="52"/>
  <c r="AA13" i="52"/>
  <c r="AB13" i="52"/>
  <c r="AC13" i="52"/>
  <c r="AG13" i="52"/>
  <c r="AH13" i="52"/>
  <c r="AI13" i="52"/>
  <c r="AK13" i="52"/>
  <c r="AL13" i="52"/>
  <c r="AA12" i="52"/>
  <c r="AB12" i="52"/>
  <c r="AC12" i="52"/>
  <c r="AG12" i="52"/>
  <c r="AH12" i="52"/>
  <c r="AI12" i="52"/>
  <c r="AK12" i="52"/>
  <c r="AL12" i="52"/>
  <c r="AA18" i="52"/>
  <c r="AB18" i="52"/>
  <c r="AC18" i="52"/>
  <c r="AG18" i="52"/>
  <c r="AH18" i="52"/>
  <c r="AI18" i="52"/>
  <c r="AK18" i="52"/>
  <c r="AL18" i="52"/>
  <c r="AA17" i="52"/>
  <c r="AB17" i="52"/>
  <c r="AC17" i="52"/>
  <c r="AG17" i="52"/>
  <c r="AH17" i="52"/>
  <c r="AI17" i="52"/>
  <c r="AK17" i="52"/>
  <c r="AL17" i="52"/>
  <c r="AA14" i="52"/>
  <c r="AB14" i="52"/>
  <c r="AC14" i="52"/>
  <c r="AG14" i="52"/>
  <c r="AH14" i="52"/>
  <c r="AI14" i="52"/>
  <c r="AK14" i="52"/>
  <c r="AL14" i="52"/>
  <c r="AA24" i="52"/>
  <c r="AB24" i="52"/>
  <c r="AC24" i="52"/>
  <c r="AG24" i="52"/>
  <c r="AH24" i="52"/>
  <c r="AI24" i="52"/>
  <c r="AK24" i="52"/>
  <c r="AL24" i="52"/>
  <c r="AA23" i="52"/>
  <c r="AB23" i="52"/>
  <c r="AC23" i="52"/>
  <c r="AG23" i="52"/>
  <c r="AH23" i="52"/>
  <c r="AI23" i="52"/>
  <c r="AK23" i="52"/>
  <c r="AL23" i="52"/>
  <c r="AA25" i="52"/>
  <c r="AB25" i="52"/>
  <c r="AC25" i="52"/>
  <c r="AG25" i="52"/>
  <c r="AH25" i="52"/>
  <c r="AI25" i="52"/>
  <c r="AK25" i="52"/>
  <c r="AL25" i="52"/>
  <c r="AA21" i="52"/>
  <c r="AB21" i="52"/>
  <c r="AC21" i="52"/>
  <c r="AG21" i="52"/>
  <c r="AH21" i="52"/>
  <c r="AI21" i="52"/>
  <c r="AK21" i="52"/>
  <c r="AL21" i="52"/>
  <c r="AA19" i="52"/>
  <c r="AB19" i="52"/>
  <c r="AC19" i="52"/>
  <c r="AG19" i="52"/>
  <c r="AH19" i="52"/>
  <c r="AI19" i="52"/>
  <c r="AK19" i="52"/>
  <c r="AL19" i="52"/>
  <c r="AA22" i="52"/>
  <c r="AB22" i="52"/>
  <c r="AC22" i="52"/>
  <c r="AG22" i="52"/>
  <c r="AH22" i="52"/>
  <c r="AI22" i="52"/>
  <c r="AK22" i="52"/>
  <c r="AL22" i="52"/>
  <c r="AA20" i="52"/>
  <c r="AB20" i="52"/>
  <c r="AC20" i="52"/>
  <c r="AG20" i="52"/>
  <c r="AH20" i="52"/>
  <c r="AI20" i="52"/>
  <c r="AK20" i="52"/>
  <c r="AL20" i="52"/>
  <c r="AA28" i="52"/>
  <c r="AB28" i="52"/>
  <c r="AC28" i="52"/>
  <c r="AG28" i="52"/>
  <c r="AH28" i="52"/>
  <c r="AI28" i="52"/>
  <c r="AK28" i="52"/>
  <c r="AL28" i="52"/>
  <c r="AA26" i="52"/>
  <c r="AB26" i="52"/>
  <c r="AC26" i="52"/>
  <c r="AG26" i="52"/>
  <c r="AH26" i="52"/>
  <c r="AI26" i="52"/>
  <c r="AK26" i="52"/>
  <c r="AL26" i="52"/>
  <c r="AA27" i="52"/>
  <c r="AB27" i="52"/>
  <c r="AC27" i="52"/>
  <c r="AG27" i="52"/>
  <c r="AH27" i="52"/>
  <c r="AI27" i="52"/>
  <c r="AK27" i="52"/>
  <c r="AL27" i="52"/>
  <c r="AA29" i="52"/>
  <c r="AB29" i="52"/>
  <c r="AC29" i="52"/>
  <c r="AG29" i="52"/>
  <c r="AH29" i="52"/>
  <c r="AI29" i="52"/>
  <c r="AK29" i="52"/>
  <c r="AL29" i="52"/>
  <c r="AA30" i="52"/>
  <c r="AB30" i="52"/>
  <c r="AC30" i="52"/>
  <c r="AG30" i="52"/>
  <c r="AH30" i="52"/>
  <c r="AI30" i="52"/>
  <c r="AK30" i="52"/>
  <c r="AL30" i="52"/>
  <c r="AA31" i="52"/>
  <c r="AB31" i="52"/>
  <c r="AC31" i="52"/>
  <c r="AG31" i="52"/>
  <c r="AH31" i="52"/>
  <c r="AI31" i="52"/>
  <c r="AK31" i="52"/>
  <c r="AL31" i="52"/>
  <c r="AA33" i="52"/>
  <c r="AB33" i="52"/>
  <c r="AC33" i="52"/>
  <c r="AG33" i="52"/>
  <c r="AH33" i="52"/>
  <c r="AI33" i="52"/>
  <c r="AK33" i="52"/>
  <c r="AL33" i="52"/>
  <c r="AA32" i="52"/>
  <c r="AB32" i="52"/>
  <c r="AC32" i="52"/>
  <c r="AG32" i="52"/>
  <c r="AH32" i="52"/>
  <c r="AI32" i="52"/>
  <c r="AK32" i="52"/>
  <c r="AL32" i="52"/>
  <c r="AA35" i="52"/>
  <c r="AB35" i="52"/>
  <c r="AC35" i="52"/>
  <c r="AG35" i="52"/>
  <c r="AH35" i="52"/>
  <c r="AI35" i="52"/>
  <c r="AK35" i="52"/>
  <c r="AL35" i="52"/>
  <c r="AA40" i="52"/>
  <c r="AB40" i="52"/>
  <c r="AC40" i="52"/>
  <c r="AG40" i="52"/>
  <c r="AH40" i="52"/>
  <c r="AI40" i="52"/>
  <c r="AK40" i="52"/>
  <c r="AL40" i="52"/>
  <c r="AM40" i="52"/>
  <c r="AA37" i="52"/>
  <c r="AB37" i="52"/>
  <c r="AC37" i="52"/>
  <c r="AG37" i="52"/>
  <c r="AH37" i="52"/>
  <c r="AI37" i="52"/>
  <c r="AK37" i="52"/>
  <c r="AL37" i="52"/>
  <c r="AM37" i="52"/>
  <c r="AA34" i="52"/>
  <c r="AB34" i="52"/>
  <c r="AC34" i="52"/>
  <c r="AG34" i="52"/>
  <c r="AH34" i="52"/>
  <c r="AI34" i="52"/>
  <c r="AK34" i="52"/>
  <c r="AL34" i="52"/>
  <c r="AM34" i="52"/>
  <c r="AA39" i="52"/>
  <c r="AB39" i="52"/>
  <c r="AC39" i="52"/>
  <c r="AG39" i="52"/>
  <c r="AH39" i="52"/>
  <c r="AI39" i="52"/>
  <c r="AK39" i="52"/>
  <c r="AL39" i="52"/>
  <c r="AM39" i="52"/>
  <c r="AA41" i="52"/>
  <c r="AB41" i="52"/>
  <c r="AC41" i="52"/>
  <c r="AG41" i="52"/>
  <c r="AH41" i="52"/>
  <c r="AI41" i="52"/>
  <c r="AK41" i="52"/>
  <c r="AL41" i="52"/>
  <c r="AM41" i="52"/>
  <c r="AA38" i="52"/>
  <c r="AB38" i="52"/>
  <c r="AC38" i="52"/>
  <c r="AG38" i="52"/>
  <c r="AH38" i="52"/>
  <c r="AI38" i="52"/>
  <c r="AK38" i="52"/>
  <c r="AL38" i="52"/>
  <c r="AM38" i="52"/>
  <c r="AA36" i="52"/>
  <c r="AB36" i="52"/>
  <c r="AC36" i="52"/>
  <c r="AG36" i="52"/>
  <c r="AH36" i="52"/>
  <c r="AI36" i="52"/>
  <c r="AK36" i="52"/>
  <c r="AL36" i="52"/>
  <c r="AM36" i="52"/>
  <c r="AA42" i="52"/>
  <c r="AB42" i="52"/>
  <c r="AC42" i="52"/>
  <c r="AG42" i="52"/>
  <c r="AH42" i="52"/>
  <c r="AI42" i="52"/>
  <c r="AK42" i="52"/>
  <c r="AL42" i="52"/>
  <c r="AM42" i="52"/>
  <c r="AA45" i="52"/>
  <c r="AB45" i="52"/>
  <c r="AC45" i="52"/>
  <c r="AG45" i="52"/>
  <c r="AH45" i="52"/>
  <c r="AI45" i="52"/>
  <c r="AK45" i="52"/>
  <c r="AL45" i="52"/>
  <c r="AM45" i="52"/>
  <c r="AA43" i="52"/>
  <c r="AB43" i="52"/>
  <c r="AC43" i="52"/>
  <c r="AG43" i="52"/>
  <c r="AH43" i="52"/>
  <c r="AI43" i="52"/>
  <c r="AK43" i="52"/>
  <c r="AL43" i="52"/>
  <c r="AM43" i="52"/>
  <c r="AA44" i="52"/>
  <c r="AB44" i="52"/>
  <c r="AC44" i="52"/>
  <c r="AG44" i="52"/>
  <c r="AH44" i="52"/>
  <c r="AI44" i="52"/>
  <c r="AK44" i="52"/>
  <c r="AL44" i="52"/>
  <c r="AM44" i="52"/>
  <c r="AA46" i="52"/>
  <c r="AB46" i="52"/>
  <c r="AC46" i="52"/>
  <c r="AF46" i="52"/>
  <c r="AG46" i="52"/>
  <c r="AH46" i="52"/>
  <c r="AI46" i="52"/>
  <c r="AK46" i="52"/>
  <c r="AL46" i="52"/>
  <c r="AM46" i="52"/>
  <c r="AA47" i="52"/>
  <c r="AB47" i="52"/>
  <c r="AC47" i="52"/>
  <c r="AG47" i="52"/>
  <c r="AH47" i="52"/>
  <c r="AI47" i="52"/>
  <c r="AK47" i="52"/>
  <c r="AL47" i="52"/>
  <c r="AM47" i="52"/>
  <c r="AA48" i="52"/>
  <c r="AB48" i="52"/>
  <c r="AC48" i="52"/>
  <c r="AF48" i="52"/>
  <c r="AG48" i="52"/>
  <c r="AH48" i="52"/>
  <c r="AI48" i="52"/>
  <c r="AK48" i="52"/>
  <c r="AL48" i="52"/>
  <c r="AM48" i="52"/>
  <c r="AA49" i="52"/>
  <c r="AB49" i="52"/>
  <c r="AC49" i="52"/>
  <c r="AF49" i="52"/>
  <c r="AG49" i="52"/>
  <c r="AH49" i="52"/>
  <c r="AI49" i="52"/>
  <c r="AK49" i="52"/>
  <c r="AL49" i="52"/>
  <c r="AM49" i="52"/>
  <c r="AA50" i="52"/>
  <c r="AB50" i="52"/>
  <c r="AC50" i="52"/>
  <c r="AF50" i="52"/>
  <c r="AG50" i="52"/>
  <c r="AH50" i="52"/>
  <c r="AI50" i="52"/>
  <c r="AK50" i="52"/>
  <c r="AL50" i="52"/>
  <c r="AM50" i="52"/>
  <c r="AA51" i="52"/>
  <c r="AB51" i="52"/>
  <c r="AC51" i="52"/>
  <c r="AF51" i="52"/>
  <c r="AG51" i="52"/>
  <c r="AH51" i="52"/>
  <c r="AI51" i="52"/>
  <c r="AK51" i="52"/>
  <c r="AL51" i="52"/>
  <c r="AM51" i="52"/>
  <c r="AA52" i="52"/>
  <c r="AB52" i="52"/>
  <c r="AC52" i="52"/>
  <c r="AF52" i="52"/>
  <c r="AG52" i="52"/>
  <c r="AH52" i="52"/>
  <c r="AI52" i="52"/>
  <c r="AK52" i="52"/>
  <c r="AL52" i="52"/>
  <c r="AM52" i="52"/>
  <c r="AA53" i="52"/>
  <c r="AB53" i="52"/>
  <c r="AC53" i="52"/>
  <c r="AF53" i="52"/>
  <c r="AG53" i="52"/>
  <c r="AH53" i="52"/>
  <c r="AI53" i="52"/>
  <c r="AK53" i="52"/>
  <c r="AL53" i="52"/>
  <c r="AM53" i="52"/>
  <c r="AA54" i="52"/>
  <c r="AB54" i="52"/>
  <c r="AC54" i="52"/>
  <c r="AF54" i="52"/>
  <c r="AG54" i="52"/>
  <c r="AH54" i="52"/>
  <c r="AI54" i="52"/>
  <c r="AK54" i="52"/>
  <c r="AL54" i="52"/>
  <c r="AM54" i="52"/>
  <c r="AA55" i="52"/>
  <c r="AB55" i="52"/>
  <c r="AC55" i="52"/>
  <c r="AF55" i="52"/>
  <c r="AG55" i="52"/>
  <c r="AH55" i="52"/>
  <c r="AI55" i="52"/>
  <c r="AK55" i="52"/>
  <c r="AL55" i="52"/>
  <c r="AM55" i="52"/>
  <c r="AA56" i="52"/>
  <c r="AB56" i="52"/>
  <c r="AC56" i="52"/>
  <c r="AF56" i="52"/>
  <c r="AG56" i="52"/>
  <c r="AH56" i="52"/>
  <c r="AI56" i="52"/>
  <c r="AK56" i="52"/>
  <c r="AL56" i="52"/>
  <c r="AM56" i="52"/>
  <c r="AA57" i="52"/>
  <c r="AB57" i="52"/>
  <c r="AC57" i="52"/>
  <c r="AF57" i="52"/>
  <c r="AG57" i="52"/>
  <c r="AH57" i="52"/>
  <c r="AI57" i="52"/>
  <c r="AK57" i="52"/>
  <c r="AL57" i="52"/>
  <c r="AM57" i="52"/>
  <c r="AA58" i="52"/>
  <c r="AB58" i="52"/>
  <c r="AC58" i="52"/>
  <c r="AF58" i="52"/>
  <c r="AG58" i="52"/>
  <c r="AH58" i="52"/>
  <c r="AI58" i="52"/>
  <c r="AK58" i="52"/>
  <c r="AL58" i="52"/>
  <c r="AM58" i="52"/>
  <c r="AA59" i="52"/>
  <c r="AB59" i="52"/>
  <c r="AC59" i="52"/>
  <c r="AF59" i="52"/>
  <c r="AG59" i="52"/>
  <c r="AH59" i="52"/>
  <c r="AI59" i="52"/>
  <c r="AK59" i="52"/>
  <c r="AL59" i="52"/>
  <c r="AM59" i="52"/>
  <c r="AA60" i="52"/>
  <c r="AB60" i="52"/>
  <c r="AC60" i="52"/>
  <c r="AF60" i="52"/>
  <c r="AG60" i="52"/>
  <c r="AH60" i="52"/>
  <c r="AI60" i="52"/>
  <c r="AK60" i="52"/>
  <c r="AL60" i="52"/>
  <c r="AM60" i="52"/>
  <c r="AA61" i="52"/>
  <c r="AB61" i="52"/>
  <c r="AC61" i="52"/>
  <c r="AF61" i="52"/>
  <c r="AG61" i="52"/>
  <c r="AH61" i="52"/>
  <c r="AI61" i="52"/>
  <c r="AK61" i="52"/>
  <c r="AL61" i="52"/>
  <c r="AM61" i="52"/>
  <c r="AA62" i="52"/>
  <c r="AB62" i="52"/>
  <c r="AC62" i="52"/>
  <c r="AF62" i="52"/>
  <c r="AG62" i="52"/>
  <c r="AH62" i="52"/>
  <c r="AI62" i="52"/>
  <c r="AK62" i="52"/>
  <c r="AL62" i="52"/>
  <c r="AM62" i="52"/>
  <c r="AA63" i="52"/>
  <c r="AB63" i="52"/>
  <c r="AC63" i="52"/>
  <c r="AF63" i="52"/>
  <c r="AG63" i="52"/>
  <c r="AH63" i="52"/>
  <c r="AI63" i="52"/>
  <c r="AK63" i="52"/>
  <c r="AL63" i="52"/>
  <c r="AM63" i="52"/>
  <c r="AA64" i="52"/>
  <c r="AB64" i="52"/>
  <c r="AC64" i="52"/>
  <c r="AF64" i="52"/>
  <c r="AG64" i="52"/>
  <c r="AH64" i="52"/>
  <c r="AI64" i="52"/>
  <c r="AK64" i="52"/>
  <c r="AL64" i="52"/>
  <c r="AM64" i="52"/>
  <c r="AA65" i="52"/>
  <c r="AB65" i="52"/>
  <c r="AC65" i="52"/>
  <c r="AF65" i="52"/>
  <c r="AG65" i="52"/>
  <c r="AH65" i="52"/>
  <c r="AI65" i="52"/>
  <c r="AK65" i="52"/>
  <c r="AL65" i="52"/>
  <c r="AM65" i="52"/>
  <c r="AA66" i="52"/>
  <c r="AB66" i="52"/>
  <c r="AC66" i="52"/>
  <c r="AF66" i="52"/>
  <c r="AG66" i="52"/>
  <c r="AH66" i="52"/>
  <c r="AI66" i="52"/>
  <c r="AK66" i="52"/>
  <c r="AL66" i="52"/>
  <c r="AM66" i="52"/>
  <c r="AA67" i="52"/>
  <c r="AB67" i="52"/>
  <c r="AC67" i="52"/>
  <c r="AF67" i="52"/>
  <c r="AG67" i="52"/>
  <c r="AH67" i="52"/>
  <c r="AI67" i="52"/>
  <c r="AK67" i="52"/>
  <c r="AL67" i="52"/>
  <c r="AM67" i="52"/>
  <c r="AA68" i="52"/>
  <c r="AB68" i="52"/>
  <c r="AC68" i="52"/>
  <c r="AF68" i="52"/>
  <c r="AG68" i="52"/>
  <c r="AH68" i="52"/>
  <c r="AI68" i="52"/>
  <c r="AK68" i="52"/>
  <c r="AL68" i="52"/>
  <c r="AM68" i="52"/>
  <c r="AA69" i="52"/>
  <c r="AB69" i="52"/>
  <c r="AC69" i="52"/>
  <c r="AF69" i="52"/>
  <c r="AG69" i="52"/>
  <c r="AH69" i="52"/>
  <c r="AI69" i="52"/>
  <c r="AK69" i="52"/>
  <c r="AL69" i="52"/>
  <c r="AM69" i="52"/>
  <c r="AA70" i="52"/>
  <c r="AB70" i="52"/>
  <c r="AC70" i="52"/>
  <c r="AF70" i="52"/>
  <c r="AG70" i="52"/>
  <c r="AH70" i="52"/>
  <c r="AI70" i="52"/>
  <c r="AK70" i="52"/>
  <c r="AL70" i="52"/>
  <c r="AM70" i="52"/>
  <c r="AA71" i="52"/>
  <c r="AB71" i="52"/>
  <c r="AC71" i="52"/>
  <c r="AF71" i="52"/>
  <c r="AG71" i="52"/>
  <c r="AH71" i="52"/>
  <c r="AI71" i="52"/>
  <c r="AK71" i="52"/>
  <c r="AL71" i="52"/>
  <c r="AM71" i="52"/>
  <c r="AA72" i="52"/>
  <c r="AB72" i="52"/>
  <c r="AC72" i="52"/>
  <c r="AF72" i="52"/>
  <c r="AG72" i="52"/>
  <c r="AH72" i="52"/>
  <c r="AI72" i="52"/>
  <c r="AK72" i="52"/>
  <c r="AL72" i="52"/>
  <c r="AM72" i="52"/>
  <c r="AA73" i="52"/>
  <c r="AB73" i="52"/>
  <c r="AC73" i="52"/>
  <c r="AF73" i="52"/>
  <c r="AG73" i="52"/>
  <c r="AH73" i="52"/>
  <c r="AI73" i="52"/>
  <c r="AK73" i="52"/>
  <c r="AL73" i="52"/>
  <c r="AM73" i="52"/>
  <c r="AA74" i="52"/>
  <c r="AB74" i="52"/>
  <c r="AC74" i="52"/>
  <c r="AF74" i="52"/>
  <c r="AG74" i="52"/>
  <c r="AH74" i="52"/>
  <c r="AI74" i="52"/>
  <c r="AK74" i="52"/>
  <c r="AL74" i="52"/>
  <c r="AM74" i="52"/>
  <c r="AA75" i="52"/>
  <c r="AB75" i="52"/>
  <c r="AC75" i="52"/>
  <c r="AF75" i="52"/>
  <c r="AG75" i="52"/>
  <c r="AH75" i="52"/>
  <c r="AI75" i="52"/>
  <c r="AK75" i="52"/>
  <c r="AL75" i="52"/>
  <c r="AM75" i="52"/>
  <c r="AA76" i="52"/>
  <c r="AB76" i="52"/>
  <c r="AC76" i="52"/>
  <c r="AF76" i="52"/>
  <c r="AG76" i="52"/>
  <c r="AH76" i="52"/>
  <c r="AI76" i="52"/>
  <c r="AK76" i="52"/>
  <c r="AL76" i="52"/>
  <c r="AM76" i="52"/>
  <c r="AA77" i="52"/>
  <c r="AB77" i="52"/>
  <c r="AC77" i="52"/>
  <c r="AF77" i="52"/>
  <c r="AG77" i="52"/>
  <c r="AH77" i="52"/>
  <c r="AI77" i="52"/>
  <c r="AK77" i="52"/>
  <c r="AL77" i="52"/>
  <c r="AM77" i="52"/>
  <c r="AA78" i="52"/>
  <c r="AB78" i="52"/>
  <c r="AC78" i="52"/>
  <c r="AF78" i="52"/>
  <c r="AG78" i="52"/>
  <c r="AH78" i="52"/>
  <c r="AI78" i="52"/>
  <c r="AK78" i="52"/>
  <c r="AL78" i="52"/>
  <c r="AM78" i="52"/>
  <c r="AA79" i="52"/>
  <c r="AB79" i="52"/>
  <c r="AC79" i="52"/>
  <c r="AF79" i="52"/>
  <c r="AG79" i="52"/>
  <c r="AH79" i="52"/>
  <c r="AI79" i="52"/>
  <c r="AK79" i="52"/>
  <c r="AL79" i="52"/>
  <c r="AM79" i="52"/>
  <c r="AA80" i="52"/>
  <c r="AB80" i="52"/>
  <c r="AC80" i="52"/>
  <c r="AF80" i="52"/>
  <c r="AG80" i="52"/>
  <c r="AH80" i="52"/>
  <c r="AI80" i="52"/>
  <c r="AK80" i="52"/>
  <c r="AL80" i="52"/>
  <c r="AM80" i="52"/>
  <c r="AA81" i="52"/>
  <c r="AB81" i="52"/>
  <c r="AC81" i="52"/>
  <c r="AF81" i="52"/>
  <c r="AG81" i="52"/>
  <c r="AH81" i="52"/>
  <c r="AI81" i="52"/>
  <c r="AK81" i="52"/>
  <c r="AL81" i="52"/>
  <c r="AM81" i="52"/>
  <c r="AA82" i="52"/>
  <c r="AB82" i="52"/>
  <c r="AC82" i="52"/>
  <c r="AF82" i="52"/>
  <c r="AG82" i="52"/>
  <c r="AH82" i="52"/>
  <c r="AI82" i="52"/>
  <c r="AK82" i="52"/>
  <c r="AL82" i="52"/>
  <c r="AM82" i="52"/>
  <c r="AA83" i="52"/>
  <c r="AB83" i="52"/>
  <c r="AC83" i="52"/>
  <c r="AF83" i="52"/>
  <c r="AG83" i="52"/>
  <c r="AH83" i="52"/>
  <c r="AI83" i="52"/>
  <c r="AK83" i="52"/>
  <c r="AL83" i="52"/>
  <c r="AM83" i="52"/>
  <c r="AA84" i="52"/>
  <c r="AB84" i="52"/>
  <c r="AC84" i="52"/>
  <c r="AF84" i="52"/>
  <c r="AG84" i="52"/>
  <c r="AH84" i="52"/>
  <c r="AI84" i="52"/>
  <c r="AK84" i="52"/>
  <c r="AL84" i="52"/>
  <c r="AM84" i="52"/>
  <c r="AA85" i="52"/>
  <c r="AB85" i="52"/>
  <c r="AC85" i="52"/>
  <c r="AF85" i="52"/>
  <c r="AG85" i="52"/>
  <c r="AH85" i="52"/>
  <c r="AI85" i="52"/>
  <c r="AK85" i="52"/>
  <c r="AL85" i="52"/>
  <c r="AM85" i="52"/>
  <c r="AA86" i="52"/>
  <c r="AB86" i="52"/>
  <c r="AC86" i="52"/>
  <c r="AF86" i="52"/>
  <c r="AG86" i="52"/>
  <c r="AH86" i="52"/>
  <c r="AI86" i="52"/>
  <c r="AK86" i="52"/>
  <c r="AL86" i="52"/>
  <c r="AM86" i="52"/>
  <c r="AA87" i="52"/>
  <c r="AB87" i="52"/>
  <c r="AC87" i="52"/>
  <c r="AF87" i="52"/>
  <c r="AG87" i="52"/>
  <c r="AH87" i="52"/>
  <c r="AI87" i="52"/>
  <c r="AK87" i="52"/>
  <c r="AL87" i="52"/>
  <c r="AM87" i="52"/>
  <c r="AA88" i="52"/>
  <c r="AB88" i="52"/>
  <c r="AC88" i="52"/>
  <c r="AF88" i="52"/>
  <c r="AG88" i="52"/>
  <c r="AH88" i="52"/>
  <c r="AI88" i="52"/>
  <c r="AK88" i="52"/>
  <c r="AL88" i="52"/>
  <c r="AM88" i="52"/>
  <c r="AA89" i="52"/>
  <c r="AB89" i="52"/>
  <c r="AC89" i="52"/>
  <c r="AF89" i="52"/>
  <c r="AG89" i="52"/>
  <c r="AH89" i="52"/>
  <c r="AI89" i="52"/>
  <c r="AK89" i="52"/>
  <c r="AL89" i="52"/>
  <c r="AM89" i="52"/>
  <c r="AA90" i="52"/>
  <c r="AB90" i="52"/>
  <c r="AC90" i="52"/>
  <c r="AF90" i="52"/>
  <c r="AG90" i="52"/>
  <c r="AH90" i="52"/>
  <c r="AI90" i="52"/>
  <c r="AK90" i="52"/>
  <c r="AL90" i="52"/>
  <c r="AM90" i="52"/>
  <c r="AA91" i="52"/>
  <c r="AB91" i="52"/>
  <c r="AC91" i="52"/>
  <c r="AF91" i="52"/>
  <c r="AG91" i="52"/>
  <c r="AH91" i="52"/>
  <c r="AI91" i="52"/>
  <c r="AK91" i="52"/>
  <c r="AL91" i="52"/>
  <c r="AM91" i="52"/>
  <c r="AA92" i="52"/>
  <c r="AB92" i="52"/>
  <c r="AC92" i="52"/>
  <c r="AF92" i="52"/>
  <c r="AG92" i="52"/>
  <c r="AH92" i="52"/>
  <c r="AI92" i="52"/>
  <c r="AK92" i="52"/>
  <c r="AL92" i="52"/>
  <c r="AM92" i="52"/>
  <c r="AA93" i="52"/>
  <c r="AB93" i="52"/>
  <c r="AC93" i="52"/>
  <c r="AF93" i="52"/>
  <c r="AG93" i="52"/>
  <c r="AH93" i="52"/>
  <c r="AI93" i="52"/>
  <c r="AK93" i="52"/>
  <c r="AL93" i="52"/>
  <c r="AM93" i="52"/>
  <c r="AA94" i="52"/>
  <c r="AB94" i="52"/>
  <c r="AC94" i="52"/>
  <c r="AF94" i="52"/>
  <c r="AG94" i="52"/>
  <c r="AH94" i="52"/>
  <c r="AI94" i="52"/>
  <c r="AK94" i="52"/>
  <c r="AL94" i="52"/>
  <c r="AM94" i="52"/>
  <c r="AA95" i="52"/>
  <c r="AB95" i="52"/>
  <c r="AC95" i="52"/>
  <c r="AF95" i="52"/>
  <c r="AG95" i="52"/>
  <c r="AH95" i="52"/>
  <c r="AI95" i="52"/>
  <c r="AK95" i="52"/>
  <c r="AL95" i="52"/>
  <c r="AM95" i="52"/>
  <c r="AA96" i="52"/>
  <c r="AB96" i="52"/>
  <c r="AC96" i="52"/>
  <c r="AF96" i="52"/>
  <c r="AG96" i="52"/>
  <c r="AH96" i="52"/>
  <c r="AI96" i="52"/>
  <c r="AK96" i="52"/>
  <c r="AL96" i="52"/>
  <c r="AM96" i="52"/>
  <c r="AA97" i="52"/>
  <c r="AB97" i="52"/>
  <c r="AC97" i="52"/>
  <c r="AF97" i="52"/>
  <c r="AG97" i="52"/>
  <c r="AH97" i="52"/>
  <c r="AI97" i="52"/>
  <c r="AK97" i="52"/>
  <c r="AL97" i="52"/>
  <c r="AM97" i="52"/>
  <c r="AA98" i="52"/>
  <c r="AB98" i="52"/>
  <c r="AC98" i="52"/>
  <c r="AF98" i="52"/>
  <c r="AG98" i="52"/>
  <c r="AH98" i="52"/>
  <c r="AI98" i="52"/>
  <c r="AK98" i="52"/>
  <c r="AL98" i="52"/>
  <c r="AM98" i="52"/>
  <c r="AA99" i="52"/>
  <c r="AB99" i="52"/>
  <c r="AC99" i="52"/>
  <c r="AF99" i="52"/>
  <c r="AG99" i="52"/>
  <c r="AH99" i="52"/>
  <c r="AI99" i="52"/>
  <c r="AK99" i="52"/>
  <c r="AL99" i="52"/>
  <c r="AM99" i="52"/>
  <c r="AA100" i="52"/>
  <c r="AB100" i="52"/>
  <c r="AC100" i="52"/>
  <c r="AF100" i="52"/>
  <c r="AG100" i="52"/>
  <c r="AH100" i="52"/>
  <c r="AI100" i="52"/>
  <c r="AK100" i="52"/>
  <c r="AL100" i="52"/>
  <c r="AM100" i="52"/>
  <c r="AC10" i="52"/>
  <c r="AG10" i="52"/>
  <c r="AH10" i="52"/>
  <c r="AI10" i="52"/>
  <c r="AK10" i="52"/>
  <c r="AL10" i="52"/>
  <c r="AB10" i="52"/>
  <c r="AF41" i="52" l="1"/>
  <c r="AF36" i="52"/>
  <c r="AO36" i="52" s="1"/>
  <c r="AF37" i="52"/>
  <c r="AF43" i="52"/>
  <c r="AF34" i="52"/>
  <c r="AF42" i="52"/>
  <c r="AF44" i="52"/>
  <c r="AF15" i="52"/>
  <c r="AF45" i="52"/>
  <c r="AF40" i="52"/>
  <c r="AF8" i="52"/>
  <c r="AF39" i="52"/>
  <c r="BC5" i="60"/>
  <c r="BD6" i="60"/>
  <c r="BE6" i="60" s="1"/>
  <c r="BF6" i="60" s="1"/>
  <c r="BG6" i="60" s="1"/>
  <c r="AF5" i="52"/>
  <c r="AF9" i="52"/>
  <c r="AF7" i="52"/>
  <c r="AF6" i="52"/>
  <c r="AF11" i="52"/>
  <c r="BC7" i="60"/>
  <c r="CB97" i="50"/>
  <c r="BU97" i="50"/>
  <c r="CB81" i="50"/>
  <c r="BU81" i="50"/>
  <c r="CB65" i="50"/>
  <c r="BU65" i="50"/>
  <c r="CB49" i="50"/>
  <c r="BU49" i="50"/>
  <c r="CB31" i="50"/>
  <c r="CB12" i="50"/>
  <c r="BU12" i="50"/>
  <c r="CB6" i="50"/>
  <c r="BU6" i="50"/>
  <c r="CB85" i="50"/>
  <c r="BU85" i="50"/>
  <c r="CB69" i="50"/>
  <c r="BU69" i="50"/>
  <c r="CB53" i="50"/>
  <c r="BU53" i="50"/>
  <c r="CB37" i="50"/>
  <c r="CB30" i="50"/>
  <c r="CB28" i="50"/>
  <c r="BU100" i="50"/>
  <c r="CB100" i="50"/>
  <c r="CB92" i="50"/>
  <c r="BU92" i="50"/>
  <c r="CB84" i="50"/>
  <c r="BU84" i="50"/>
  <c r="BU76" i="50"/>
  <c r="CB76" i="50"/>
  <c r="CB68" i="50"/>
  <c r="BU68" i="50"/>
  <c r="CB60" i="50"/>
  <c r="BU60" i="50"/>
  <c r="CB52" i="50"/>
  <c r="BU52" i="50"/>
  <c r="CB44" i="50"/>
  <c r="CB36" i="50"/>
  <c r="CB29" i="50"/>
  <c r="CB23" i="50"/>
  <c r="CB14" i="50"/>
  <c r="CB93" i="50"/>
  <c r="BU93" i="50"/>
  <c r="CB77" i="50"/>
  <c r="BU77" i="50"/>
  <c r="CB61" i="50"/>
  <c r="BU61" i="50"/>
  <c r="CB45" i="50"/>
  <c r="CB21" i="50"/>
  <c r="CB96" i="50"/>
  <c r="BU96" i="50"/>
  <c r="BU88" i="50"/>
  <c r="CB88" i="50"/>
  <c r="CB80" i="50"/>
  <c r="BU80" i="50"/>
  <c r="CB72" i="50"/>
  <c r="BU72" i="50"/>
  <c r="CB64" i="50"/>
  <c r="BU64" i="50"/>
  <c r="CB56" i="50"/>
  <c r="BU56" i="50"/>
  <c r="CB48" i="50"/>
  <c r="BU48" i="50"/>
  <c r="CB40" i="50"/>
  <c r="CB32" i="50"/>
  <c r="CB22" i="50"/>
  <c r="CB5" i="50"/>
  <c r="CB10" i="50"/>
  <c r="CB99" i="50"/>
  <c r="BU99" i="50"/>
  <c r="CB95" i="50"/>
  <c r="BU95" i="50"/>
  <c r="CB91" i="50"/>
  <c r="BU91" i="50"/>
  <c r="CB87" i="50"/>
  <c r="BU87" i="50"/>
  <c r="CB83" i="50"/>
  <c r="BU83" i="50"/>
  <c r="CB79" i="50"/>
  <c r="BU79" i="50"/>
  <c r="CB75" i="50"/>
  <c r="BU75" i="50"/>
  <c r="CB71" i="50"/>
  <c r="BU71" i="50"/>
  <c r="CB67" i="50"/>
  <c r="BU67" i="50"/>
  <c r="CB63" i="50"/>
  <c r="BU63" i="50"/>
  <c r="CB59" i="50"/>
  <c r="BU59" i="50"/>
  <c r="CB55" i="50"/>
  <c r="BU55" i="50"/>
  <c r="CB51" i="50"/>
  <c r="BU51" i="50"/>
  <c r="CB47" i="50"/>
  <c r="BU47" i="50"/>
  <c r="CB43" i="50"/>
  <c r="CB39" i="50"/>
  <c r="CB16" i="50"/>
  <c r="CB35" i="50"/>
  <c r="CB26" i="50"/>
  <c r="CB25" i="50"/>
  <c r="CB17" i="50"/>
  <c r="CB19" i="50"/>
  <c r="CB9" i="50"/>
  <c r="CB7" i="50"/>
  <c r="CB89" i="50"/>
  <c r="BU89" i="50"/>
  <c r="CB73" i="50"/>
  <c r="BU73" i="50"/>
  <c r="CB57" i="50"/>
  <c r="BU57" i="50"/>
  <c r="CB41" i="50"/>
  <c r="CB13" i="50"/>
  <c r="CB18" i="50"/>
  <c r="CB98" i="50"/>
  <c r="BU98" i="50"/>
  <c r="CB94" i="50"/>
  <c r="BU94" i="50"/>
  <c r="CB90" i="50"/>
  <c r="BU90" i="50"/>
  <c r="CB86" i="50"/>
  <c r="BU86" i="50"/>
  <c r="CB82" i="50"/>
  <c r="BU82" i="50"/>
  <c r="CB78" i="50"/>
  <c r="BU78" i="50"/>
  <c r="CB74" i="50"/>
  <c r="BU74" i="50"/>
  <c r="CB70" i="50"/>
  <c r="BU70" i="50"/>
  <c r="CB66" i="50"/>
  <c r="BU66" i="50"/>
  <c r="CB62" i="50"/>
  <c r="BU62" i="50"/>
  <c r="CB58" i="50"/>
  <c r="BU58" i="50"/>
  <c r="CB54" i="50"/>
  <c r="BU54" i="50"/>
  <c r="CB50" i="50"/>
  <c r="BU50" i="50"/>
  <c r="CB46" i="50"/>
  <c r="CB42" i="50"/>
  <c r="CB38" i="50"/>
  <c r="CB34" i="50"/>
  <c r="CB33" i="50"/>
  <c r="CB24" i="50"/>
  <c r="CB27" i="50"/>
  <c r="CB8" i="50"/>
  <c r="BU8" i="50"/>
  <c r="CB11" i="50"/>
  <c r="CB20" i="50"/>
  <c r="CB15" i="50"/>
  <c r="BU15" i="50"/>
  <c r="BI95" i="50"/>
  <c r="BI83" i="50"/>
  <c r="BI99" i="50"/>
  <c r="BI87" i="50"/>
  <c r="BI98" i="50"/>
  <c r="BI90" i="50"/>
  <c r="BI82" i="50"/>
  <c r="BI78" i="50"/>
  <c r="BK6" i="50"/>
  <c r="BI97" i="50"/>
  <c r="BI93" i="50"/>
  <c r="BI89" i="50"/>
  <c r="BI85" i="50"/>
  <c r="BI81" i="50"/>
  <c r="BI91" i="50"/>
  <c r="BI79" i="50"/>
  <c r="BI94" i="50"/>
  <c r="BI86" i="50"/>
  <c r="K6" i="36"/>
  <c r="AO94" i="52"/>
  <c r="AR94" i="52" s="1"/>
  <c r="AS94" i="52" s="1"/>
  <c r="AT94" i="52" s="1"/>
  <c r="AO90" i="52"/>
  <c r="AR90" i="52" s="1"/>
  <c r="AS90" i="52" s="1"/>
  <c r="AT90" i="52" s="1"/>
  <c r="AO84" i="52"/>
  <c r="AR84" i="52" s="1"/>
  <c r="AS84" i="52" s="1"/>
  <c r="AT84" i="52" s="1"/>
  <c r="AO74" i="52"/>
  <c r="AR74" i="52" s="1"/>
  <c r="AS74" i="52" s="1"/>
  <c r="AT74" i="52" s="1"/>
  <c r="AO66" i="52"/>
  <c r="AR66" i="52" s="1"/>
  <c r="AS66" i="52" s="1"/>
  <c r="AT66" i="52" s="1"/>
  <c r="AO100" i="52"/>
  <c r="AR100" i="52" s="1"/>
  <c r="AS100" i="52" s="1"/>
  <c r="AT100" i="52" s="1"/>
  <c r="AO96" i="52"/>
  <c r="AR96" i="52" s="1"/>
  <c r="AS96" i="52" s="1"/>
  <c r="AT96" i="52" s="1"/>
  <c r="AO88" i="52"/>
  <c r="AR88" i="52" s="1"/>
  <c r="AS88" i="52" s="1"/>
  <c r="AT88" i="52" s="1"/>
  <c r="AO82" i="52"/>
  <c r="AR82" i="52" s="1"/>
  <c r="AS82" i="52" s="1"/>
  <c r="AT82" i="52" s="1"/>
  <c r="AO80" i="52"/>
  <c r="AR80" i="52" s="1"/>
  <c r="AS80" i="52" s="1"/>
  <c r="AT80" i="52" s="1"/>
  <c r="AO76" i="52"/>
  <c r="AR76" i="52" s="1"/>
  <c r="AS76" i="52" s="1"/>
  <c r="AT76" i="52" s="1"/>
  <c r="AO72" i="52"/>
  <c r="AR72" i="52" s="1"/>
  <c r="AS72" i="52" s="1"/>
  <c r="AT72" i="52" s="1"/>
  <c r="AO68" i="52"/>
  <c r="AR68" i="52" s="1"/>
  <c r="AS68" i="52" s="1"/>
  <c r="AT68" i="52" s="1"/>
  <c r="AO62" i="52"/>
  <c r="AR62" i="52" s="1"/>
  <c r="AS62" i="52" s="1"/>
  <c r="AT62" i="52" s="1"/>
  <c r="AO98" i="52"/>
  <c r="AR98" i="52" s="1"/>
  <c r="AS98" i="52" s="1"/>
  <c r="AT98" i="52" s="1"/>
  <c r="AO92" i="52"/>
  <c r="AR92" i="52" s="1"/>
  <c r="AS92" i="52" s="1"/>
  <c r="AT92" i="52" s="1"/>
  <c r="AO86" i="52"/>
  <c r="AR86" i="52" s="1"/>
  <c r="AS86" i="52" s="1"/>
  <c r="AT86" i="52" s="1"/>
  <c r="AO78" i="52"/>
  <c r="AR78" i="52" s="1"/>
  <c r="AS78" i="52" s="1"/>
  <c r="AT78" i="52" s="1"/>
  <c r="AO70" i="52"/>
  <c r="AR70" i="52" s="1"/>
  <c r="AS70" i="52" s="1"/>
  <c r="AT70" i="52" s="1"/>
  <c r="AO64" i="52"/>
  <c r="AR64" i="52" s="1"/>
  <c r="AS64" i="52" s="1"/>
  <c r="AT64" i="52" s="1"/>
  <c r="CQ100" i="50"/>
  <c r="CP100" i="50"/>
  <c r="CQ96" i="50"/>
  <c r="CP96" i="50"/>
  <c r="CQ92" i="50"/>
  <c r="CP92" i="50"/>
  <c r="CQ88" i="50"/>
  <c r="CP88" i="50"/>
  <c r="CQ84" i="50"/>
  <c r="CP84" i="50"/>
  <c r="CQ80" i="50"/>
  <c r="CP80" i="50"/>
  <c r="CQ76" i="50"/>
  <c r="CP76" i="50"/>
  <c r="BM76" i="50"/>
  <c r="BT76" i="50"/>
  <c r="BY76" i="50"/>
  <c r="CD76" i="50"/>
  <c r="BI76" i="50"/>
  <c r="BN76" i="50"/>
  <c r="BZ76" i="50"/>
  <c r="CE76" i="50"/>
  <c r="BK76" i="50"/>
  <c r="BQ76" i="50"/>
  <c r="BX76" i="50"/>
  <c r="CA76" i="50"/>
  <c r="BL76" i="50"/>
  <c r="BR76" i="50"/>
  <c r="CC76" i="50"/>
  <c r="CQ72" i="50"/>
  <c r="CP72" i="50"/>
  <c r="BM72" i="50"/>
  <c r="BT72" i="50"/>
  <c r="BY72" i="50"/>
  <c r="CD72" i="50"/>
  <c r="BI72" i="50"/>
  <c r="BN72" i="50"/>
  <c r="BZ72" i="50"/>
  <c r="CE72" i="50"/>
  <c r="BK72" i="50"/>
  <c r="BQ72" i="50"/>
  <c r="BX72" i="50"/>
  <c r="CA72" i="50"/>
  <c r="BL72" i="50"/>
  <c r="BR72" i="50"/>
  <c r="CC72" i="50"/>
  <c r="CQ68" i="50"/>
  <c r="CP68" i="50"/>
  <c r="BM68" i="50"/>
  <c r="BT68" i="50"/>
  <c r="BY68" i="50"/>
  <c r="CD68" i="50"/>
  <c r="BI68" i="50"/>
  <c r="BN68" i="50"/>
  <c r="BZ68" i="50"/>
  <c r="CE68" i="50"/>
  <c r="BK68" i="50"/>
  <c r="BQ68" i="50"/>
  <c r="BX68" i="50"/>
  <c r="CA68" i="50"/>
  <c r="BL68" i="50"/>
  <c r="BR68" i="50"/>
  <c r="CC68" i="50"/>
  <c r="CQ64" i="50"/>
  <c r="CP64" i="50"/>
  <c r="BM64" i="50"/>
  <c r="BT64" i="50"/>
  <c r="BY64" i="50"/>
  <c r="CD64" i="50"/>
  <c r="BI64" i="50"/>
  <c r="BN64" i="50"/>
  <c r="BZ64" i="50"/>
  <c r="CE64" i="50"/>
  <c r="BK64" i="50"/>
  <c r="BQ64" i="50"/>
  <c r="BX64" i="50"/>
  <c r="CA64" i="50"/>
  <c r="BL64" i="50"/>
  <c r="BR64" i="50"/>
  <c r="CC64" i="50"/>
  <c r="CQ60" i="50"/>
  <c r="CP60" i="50"/>
  <c r="BM60" i="50"/>
  <c r="BT60" i="50"/>
  <c r="BY60" i="50"/>
  <c r="CD60" i="50"/>
  <c r="BI60" i="50"/>
  <c r="BN60" i="50"/>
  <c r="BZ60" i="50"/>
  <c r="CE60" i="50"/>
  <c r="BK60" i="50"/>
  <c r="BQ60" i="50"/>
  <c r="BX60" i="50"/>
  <c r="CA60" i="50"/>
  <c r="BL60" i="50"/>
  <c r="BR60" i="50"/>
  <c r="CC60" i="50"/>
  <c r="CQ56" i="50"/>
  <c r="CP56" i="50"/>
  <c r="BI56" i="50"/>
  <c r="BN56" i="50"/>
  <c r="BZ56" i="50"/>
  <c r="CE56" i="50"/>
  <c r="BL56" i="50"/>
  <c r="BR56" i="50"/>
  <c r="CC56" i="50"/>
  <c r="BT56" i="50"/>
  <c r="CD56" i="50"/>
  <c r="BK56" i="50"/>
  <c r="BX56" i="50"/>
  <c r="BM56" i="50"/>
  <c r="BY56" i="50"/>
  <c r="BQ56" i="50"/>
  <c r="CA56" i="50"/>
  <c r="BM52" i="50"/>
  <c r="BT52" i="50"/>
  <c r="BY52" i="50"/>
  <c r="CD52" i="50"/>
  <c r="BI52" i="50"/>
  <c r="BN52" i="50"/>
  <c r="BZ52" i="50"/>
  <c r="CE52" i="50"/>
  <c r="BK52" i="50"/>
  <c r="BQ52" i="50"/>
  <c r="BX52" i="50"/>
  <c r="CA52" i="50"/>
  <c r="BL52" i="50"/>
  <c r="BR52" i="50"/>
  <c r="CC52" i="50"/>
  <c r="BM48" i="50"/>
  <c r="BT48" i="50"/>
  <c r="BY48" i="50"/>
  <c r="CD48" i="50"/>
  <c r="BI48" i="50"/>
  <c r="BN48" i="50"/>
  <c r="BZ48" i="50"/>
  <c r="CE48" i="50"/>
  <c r="BK48" i="50"/>
  <c r="BQ48" i="50"/>
  <c r="BX48" i="50"/>
  <c r="CA48" i="50"/>
  <c r="BL48" i="50"/>
  <c r="BR48" i="50"/>
  <c r="CC48" i="50"/>
  <c r="CE44" i="50"/>
  <c r="CE40" i="50"/>
  <c r="CE36" i="50"/>
  <c r="CE32" i="50"/>
  <c r="CE22" i="50"/>
  <c r="CE29" i="50"/>
  <c r="CE23" i="50"/>
  <c r="CE5" i="50"/>
  <c r="CE14" i="50"/>
  <c r="CE10" i="50"/>
  <c r="CD6" i="50"/>
  <c r="BY6" i="50"/>
  <c r="BT6" i="50"/>
  <c r="BM6" i="50"/>
  <c r="CD100" i="50"/>
  <c r="BY100" i="50"/>
  <c r="BT100" i="50"/>
  <c r="BM100" i="50"/>
  <c r="CE99" i="50"/>
  <c r="BZ99" i="50"/>
  <c r="BN99" i="50"/>
  <c r="CA98" i="50"/>
  <c r="BX98" i="50"/>
  <c r="BQ98" i="50"/>
  <c r="BK98" i="50"/>
  <c r="CC97" i="50"/>
  <c r="BR97" i="50"/>
  <c r="BL97" i="50"/>
  <c r="CD96" i="50"/>
  <c r="BY96" i="50"/>
  <c r="BT96" i="50"/>
  <c r="BM96" i="50"/>
  <c r="CE95" i="50"/>
  <c r="BZ95" i="50"/>
  <c r="BN95" i="50"/>
  <c r="CA94" i="50"/>
  <c r="BX94" i="50"/>
  <c r="BQ94" i="50"/>
  <c r="BK94" i="50"/>
  <c r="CC93" i="50"/>
  <c r="BR93" i="50"/>
  <c r="BL93" i="50"/>
  <c r="CD92" i="50"/>
  <c r="BY92" i="50"/>
  <c r="BT92" i="50"/>
  <c r="BM92" i="50"/>
  <c r="CE91" i="50"/>
  <c r="BZ91" i="50"/>
  <c r="BN91" i="50"/>
  <c r="CA90" i="50"/>
  <c r="BX90" i="50"/>
  <c r="BQ90" i="50"/>
  <c r="BK90" i="50"/>
  <c r="CC89" i="50"/>
  <c r="BR89" i="50"/>
  <c r="BL89" i="50"/>
  <c r="CD88" i="50"/>
  <c r="BY88" i="50"/>
  <c r="BT88" i="50"/>
  <c r="BM88" i="50"/>
  <c r="CE87" i="50"/>
  <c r="BZ87" i="50"/>
  <c r="BN87" i="50"/>
  <c r="CA86" i="50"/>
  <c r="BX86" i="50"/>
  <c r="BQ86" i="50"/>
  <c r="BK86" i="50"/>
  <c r="CC85" i="50"/>
  <c r="BR85" i="50"/>
  <c r="BL85" i="50"/>
  <c r="CD84" i="50"/>
  <c r="BY84" i="50"/>
  <c r="BT84" i="50"/>
  <c r="BM84" i="50"/>
  <c r="CE83" i="50"/>
  <c r="BZ83" i="50"/>
  <c r="BN83" i="50"/>
  <c r="CA82" i="50"/>
  <c r="BX82" i="50"/>
  <c r="BQ82" i="50"/>
  <c r="BK82" i="50"/>
  <c r="CC81" i="50"/>
  <c r="BR81" i="50"/>
  <c r="BL81" i="50"/>
  <c r="CD80" i="50"/>
  <c r="BY80" i="50"/>
  <c r="BT80" i="50"/>
  <c r="BM80" i="50"/>
  <c r="CE79" i="50"/>
  <c r="BZ79" i="50"/>
  <c r="BN79" i="50"/>
  <c r="CA78" i="50"/>
  <c r="BX78" i="50"/>
  <c r="BQ78" i="50"/>
  <c r="BK78" i="50"/>
  <c r="CC77" i="50"/>
  <c r="BN77" i="50"/>
  <c r="CQ99" i="50"/>
  <c r="CP99" i="50"/>
  <c r="CQ95" i="50"/>
  <c r="CP95" i="50"/>
  <c r="CQ91" i="50"/>
  <c r="CP91" i="50"/>
  <c r="CQ87" i="50"/>
  <c r="CP87" i="50"/>
  <c r="CQ83" i="50"/>
  <c r="CP83" i="50"/>
  <c r="CQ79" i="50"/>
  <c r="CP79" i="50"/>
  <c r="CQ75" i="50"/>
  <c r="CP75" i="50"/>
  <c r="BI75" i="50"/>
  <c r="BN75" i="50"/>
  <c r="BZ75" i="50"/>
  <c r="CE75" i="50"/>
  <c r="BK75" i="50"/>
  <c r="BQ75" i="50"/>
  <c r="BX75" i="50"/>
  <c r="CA75" i="50"/>
  <c r="BL75" i="50"/>
  <c r="BR75" i="50"/>
  <c r="CC75" i="50"/>
  <c r="BM75" i="50"/>
  <c r="BT75" i="50"/>
  <c r="BY75" i="50"/>
  <c r="CD75" i="50"/>
  <c r="CQ71" i="50"/>
  <c r="CP71" i="50"/>
  <c r="BI71" i="50"/>
  <c r="BN71" i="50"/>
  <c r="BZ71" i="50"/>
  <c r="CE71" i="50"/>
  <c r="BK71" i="50"/>
  <c r="BQ71" i="50"/>
  <c r="BX71" i="50"/>
  <c r="CA71" i="50"/>
  <c r="BL71" i="50"/>
  <c r="BR71" i="50"/>
  <c r="CC71" i="50"/>
  <c r="BM71" i="50"/>
  <c r="BT71" i="50"/>
  <c r="BY71" i="50"/>
  <c r="CD71" i="50"/>
  <c r="CQ67" i="50"/>
  <c r="CP67" i="50"/>
  <c r="BI67" i="50"/>
  <c r="BN67" i="50"/>
  <c r="BZ67" i="50"/>
  <c r="CE67" i="50"/>
  <c r="BK67" i="50"/>
  <c r="BQ67" i="50"/>
  <c r="BX67" i="50"/>
  <c r="CA67" i="50"/>
  <c r="BL67" i="50"/>
  <c r="BR67" i="50"/>
  <c r="CC67" i="50"/>
  <c r="BM67" i="50"/>
  <c r="BT67" i="50"/>
  <c r="BY67" i="50"/>
  <c r="CD67" i="50"/>
  <c r="CQ63" i="50"/>
  <c r="CP63" i="50"/>
  <c r="BI63" i="50"/>
  <c r="BN63" i="50"/>
  <c r="BZ63" i="50"/>
  <c r="CE63" i="50"/>
  <c r="BK63" i="50"/>
  <c r="BQ63" i="50"/>
  <c r="BX63" i="50"/>
  <c r="CA63" i="50"/>
  <c r="BL63" i="50"/>
  <c r="BR63" i="50"/>
  <c r="CC63" i="50"/>
  <c r="BM63" i="50"/>
  <c r="BT63" i="50"/>
  <c r="BY63" i="50"/>
  <c r="CD63" i="50"/>
  <c r="CQ59" i="50"/>
  <c r="CP59" i="50"/>
  <c r="BK59" i="50"/>
  <c r="BM59" i="50"/>
  <c r="BN59" i="50"/>
  <c r="BZ59" i="50"/>
  <c r="CE59" i="50"/>
  <c r="BQ59" i="50"/>
  <c r="BX59" i="50"/>
  <c r="CA59" i="50"/>
  <c r="BI59" i="50"/>
  <c r="BR59" i="50"/>
  <c r="CC59" i="50"/>
  <c r="BL59" i="50"/>
  <c r="BT59" i="50"/>
  <c r="BY59" i="50"/>
  <c r="CD59" i="50"/>
  <c r="BK55" i="50"/>
  <c r="BQ55" i="50"/>
  <c r="BX55" i="50"/>
  <c r="CA55" i="50"/>
  <c r="BM55" i="50"/>
  <c r="BT55" i="50"/>
  <c r="BY55" i="50"/>
  <c r="CD55" i="50"/>
  <c r="BI55" i="50"/>
  <c r="CE55" i="50"/>
  <c r="BL55" i="50"/>
  <c r="BN55" i="50"/>
  <c r="BZ55" i="50"/>
  <c r="BR55" i="50"/>
  <c r="CC55" i="50"/>
  <c r="BI51" i="50"/>
  <c r="BN51" i="50"/>
  <c r="BZ51" i="50"/>
  <c r="CE51" i="50"/>
  <c r="BK51" i="50"/>
  <c r="BQ51" i="50"/>
  <c r="BX51" i="50"/>
  <c r="CA51" i="50"/>
  <c r="BL51" i="50"/>
  <c r="BR51" i="50"/>
  <c r="CC51" i="50"/>
  <c r="BM51" i="50"/>
  <c r="BT51" i="50"/>
  <c r="BY51" i="50"/>
  <c r="CD51" i="50"/>
  <c r="BI47" i="50"/>
  <c r="BN47" i="50"/>
  <c r="BZ47" i="50"/>
  <c r="CE47" i="50"/>
  <c r="BK47" i="50"/>
  <c r="BQ47" i="50"/>
  <c r="BX47" i="50"/>
  <c r="CA47" i="50"/>
  <c r="BL47" i="50"/>
  <c r="BR47" i="50"/>
  <c r="CC47" i="50"/>
  <c r="BM47" i="50"/>
  <c r="BT47" i="50"/>
  <c r="BY47" i="50"/>
  <c r="CD47" i="50"/>
  <c r="CE43" i="50"/>
  <c r="CE39" i="50"/>
  <c r="CE16" i="50"/>
  <c r="CE35" i="50"/>
  <c r="CE26" i="50"/>
  <c r="CE25" i="50"/>
  <c r="CE17" i="50"/>
  <c r="CE19" i="50"/>
  <c r="CE9" i="50"/>
  <c r="CE7" i="50"/>
  <c r="CC6" i="50"/>
  <c r="BR6" i="50"/>
  <c r="BL6" i="50"/>
  <c r="CC100" i="50"/>
  <c r="BR100" i="50"/>
  <c r="BL100" i="50"/>
  <c r="CD99" i="50"/>
  <c r="BY99" i="50"/>
  <c r="BT99" i="50"/>
  <c r="BM99" i="50"/>
  <c r="CE98" i="50"/>
  <c r="BZ98" i="50"/>
  <c r="BN98" i="50"/>
  <c r="CA97" i="50"/>
  <c r="BX97" i="50"/>
  <c r="BQ97" i="50"/>
  <c r="BK97" i="50"/>
  <c r="CC96" i="50"/>
  <c r="BR96" i="50"/>
  <c r="BL96" i="50"/>
  <c r="CD95" i="50"/>
  <c r="BY95" i="50"/>
  <c r="BT95" i="50"/>
  <c r="BM95" i="50"/>
  <c r="CE94" i="50"/>
  <c r="BZ94" i="50"/>
  <c r="BN94" i="50"/>
  <c r="CA93" i="50"/>
  <c r="BX93" i="50"/>
  <c r="BQ93" i="50"/>
  <c r="BK93" i="50"/>
  <c r="CC92" i="50"/>
  <c r="BR92" i="50"/>
  <c r="BL92" i="50"/>
  <c r="CD91" i="50"/>
  <c r="BY91" i="50"/>
  <c r="BT91" i="50"/>
  <c r="BM91" i="50"/>
  <c r="CE90" i="50"/>
  <c r="BZ90" i="50"/>
  <c r="BN90" i="50"/>
  <c r="CA89" i="50"/>
  <c r="BX89" i="50"/>
  <c r="BQ89" i="50"/>
  <c r="BK89" i="50"/>
  <c r="CC88" i="50"/>
  <c r="BR88" i="50"/>
  <c r="BL88" i="50"/>
  <c r="CD87" i="50"/>
  <c r="BY87" i="50"/>
  <c r="BT87" i="50"/>
  <c r="BM87" i="50"/>
  <c r="CE86" i="50"/>
  <c r="BZ86" i="50"/>
  <c r="BN86" i="50"/>
  <c r="CA85" i="50"/>
  <c r="BX85" i="50"/>
  <c r="BQ85" i="50"/>
  <c r="BK85" i="50"/>
  <c r="CC84" i="50"/>
  <c r="BR84" i="50"/>
  <c r="BL84" i="50"/>
  <c r="CD83" i="50"/>
  <c r="BY83" i="50"/>
  <c r="BT83" i="50"/>
  <c r="BM83" i="50"/>
  <c r="CE82" i="50"/>
  <c r="BZ82" i="50"/>
  <c r="BN82" i="50"/>
  <c r="CA81" i="50"/>
  <c r="BX81" i="50"/>
  <c r="BQ81" i="50"/>
  <c r="BK81" i="50"/>
  <c r="CC80" i="50"/>
  <c r="BR80" i="50"/>
  <c r="BL80" i="50"/>
  <c r="CD79" i="50"/>
  <c r="BY79" i="50"/>
  <c r="BT79" i="50"/>
  <c r="BM79" i="50"/>
  <c r="CE78" i="50"/>
  <c r="BZ78" i="50"/>
  <c r="BN78" i="50"/>
  <c r="CA77" i="50"/>
  <c r="BX77" i="50"/>
  <c r="CP98" i="50"/>
  <c r="CQ98" i="50"/>
  <c r="CP94" i="50"/>
  <c r="CQ94" i="50"/>
  <c r="CP90" i="50"/>
  <c r="CQ90" i="50"/>
  <c r="CP86" i="50"/>
  <c r="CQ86" i="50"/>
  <c r="CP82" i="50"/>
  <c r="CQ82" i="50"/>
  <c r="CP78" i="50"/>
  <c r="CQ78" i="50"/>
  <c r="CP74" i="50"/>
  <c r="CQ74" i="50"/>
  <c r="BK74" i="50"/>
  <c r="BQ74" i="50"/>
  <c r="BX74" i="50"/>
  <c r="CA74" i="50"/>
  <c r="BL74" i="50"/>
  <c r="BR74" i="50"/>
  <c r="CC74" i="50"/>
  <c r="BM74" i="50"/>
  <c r="BT74" i="50"/>
  <c r="BY74" i="50"/>
  <c r="CD74" i="50"/>
  <c r="BI74" i="50"/>
  <c r="BN74" i="50"/>
  <c r="BZ74" i="50"/>
  <c r="CE74" i="50"/>
  <c r="CP70" i="50"/>
  <c r="CQ70" i="50"/>
  <c r="BK70" i="50"/>
  <c r="BQ70" i="50"/>
  <c r="BX70" i="50"/>
  <c r="CA70" i="50"/>
  <c r="BL70" i="50"/>
  <c r="BR70" i="50"/>
  <c r="CC70" i="50"/>
  <c r="BM70" i="50"/>
  <c r="BT70" i="50"/>
  <c r="BY70" i="50"/>
  <c r="CD70" i="50"/>
  <c r="BI70" i="50"/>
  <c r="BN70" i="50"/>
  <c r="BZ70" i="50"/>
  <c r="CE70" i="50"/>
  <c r="CP66" i="50"/>
  <c r="CQ66" i="50"/>
  <c r="BK66" i="50"/>
  <c r="BQ66" i="50"/>
  <c r="BX66" i="50"/>
  <c r="CA66" i="50"/>
  <c r="BL66" i="50"/>
  <c r="BR66" i="50"/>
  <c r="CC66" i="50"/>
  <c r="BM66" i="50"/>
  <c r="BT66" i="50"/>
  <c r="BY66" i="50"/>
  <c r="CD66" i="50"/>
  <c r="BI66" i="50"/>
  <c r="BN66" i="50"/>
  <c r="BZ66" i="50"/>
  <c r="CE66" i="50"/>
  <c r="CP62" i="50"/>
  <c r="CQ62" i="50"/>
  <c r="BK62" i="50"/>
  <c r="BQ62" i="50"/>
  <c r="BX62" i="50"/>
  <c r="CA62" i="50"/>
  <c r="BL62" i="50"/>
  <c r="BR62" i="50"/>
  <c r="CC62" i="50"/>
  <c r="BM62" i="50"/>
  <c r="BT62" i="50"/>
  <c r="BY62" i="50"/>
  <c r="CD62" i="50"/>
  <c r="BI62" i="50"/>
  <c r="BN62" i="50"/>
  <c r="BZ62" i="50"/>
  <c r="CE62" i="50"/>
  <c r="CP58" i="50"/>
  <c r="CQ58" i="50"/>
  <c r="BL58" i="50"/>
  <c r="BR58" i="50"/>
  <c r="CC58" i="50"/>
  <c r="BI58" i="50"/>
  <c r="BN58" i="50"/>
  <c r="BZ58" i="50"/>
  <c r="CE58" i="50"/>
  <c r="BQ58" i="50"/>
  <c r="CA58" i="50"/>
  <c r="BT58" i="50"/>
  <c r="CD58" i="50"/>
  <c r="BK58" i="50"/>
  <c r="BX58" i="50"/>
  <c r="BM58" i="50"/>
  <c r="BY58" i="50"/>
  <c r="BK54" i="50"/>
  <c r="BQ54" i="50"/>
  <c r="BX54" i="50"/>
  <c r="CA54" i="50"/>
  <c r="BL54" i="50"/>
  <c r="BR54" i="50"/>
  <c r="CC54" i="50"/>
  <c r="BM54" i="50"/>
  <c r="BT54" i="50"/>
  <c r="BY54" i="50"/>
  <c r="BI54" i="50"/>
  <c r="BN54" i="50"/>
  <c r="BZ54" i="50"/>
  <c r="CE54" i="50"/>
  <c r="CD54" i="50"/>
  <c r="BK50" i="50"/>
  <c r="BQ50" i="50"/>
  <c r="BX50" i="50"/>
  <c r="CA50" i="50"/>
  <c r="BL50" i="50"/>
  <c r="BR50" i="50"/>
  <c r="CC50" i="50"/>
  <c r="BM50" i="50"/>
  <c r="BT50" i="50"/>
  <c r="BY50" i="50"/>
  <c r="CD50" i="50"/>
  <c r="BI50" i="50"/>
  <c r="BN50" i="50"/>
  <c r="BZ50" i="50"/>
  <c r="CE50" i="50"/>
  <c r="CE46" i="50"/>
  <c r="CE42" i="50"/>
  <c r="CE38" i="50"/>
  <c r="CE34" i="50"/>
  <c r="CE33" i="50"/>
  <c r="CE24" i="50"/>
  <c r="CE27" i="50"/>
  <c r="BK8" i="50"/>
  <c r="BQ8" i="50"/>
  <c r="BX8" i="50"/>
  <c r="CA8" i="50"/>
  <c r="BL8" i="50"/>
  <c r="BR8" i="50"/>
  <c r="CC8" i="50"/>
  <c r="BM8" i="50"/>
  <c r="BT8" i="50"/>
  <c r="BY8" i="50"/>
  <c r="CD8" i="50"/>
  <c r="BI8" i="50"/>
  <c r="BN8" i="50"/>
  <c r="BZ8" i="50"/>
  <c r="CE8" i="50"/>
  <c r="CE11" i="50"/>
  <c r="CE20" i="50"/>
  <c r="BK15" i="50"/>
  <c r="BQ15" i="50"/>
  <c r="BX15" i="50"/>
  <c r="CA15" i="50"/>
  <c r="CQ15" i="50"/>
  <c r="BL15" i="50"/>
  <c r="BR15" i="50"/>
  <c r="CC15" i="50"/>
  <c r="BM15" i="50"/>
  <c r="BT15" i="50"/>
  <c r="BY15" i="50"/>
  <c r="CD15" i="50"/>
  <c r="CP15" i="50"/>
  <c r="BI15" i="50"/>
  <c r="BN15" i="50"/>
  <c r="BZ15" i="50"/>
  <c r="CE15" i="50"/>
  <c r="BI6" i="50"/>
  <c r="CA6" i="50"/>
  <c r="BX6" i="50"/>
  <c r="BQ6" i="50"/>
  <c r="CA100" i="50"/>
  <c r="BX100" i="50"/>
  <c r="BQ100" i="50"/>
  <c r="BK100" i="50"/>
  <c r="CC99" i="50"/>
  <c r="BR99" i="50"/>
  <c r="BL99" i="50"/>
  <c r="CD98" i="50"/>
  <c r="BY98" i="50"/>
  <c r="BT98" i="50"/>
  <c r="BM98" i="50"/>
  <c r="CE97" i="50"/>
  <c r="BZ97" i="50"/>
  <c r="BN97" i="50"/>
  <c r="CA96" i="50"/>
  <c r="BX96" i="50"/>
  <c r="BQ96" i="50"/>
  <c r="BK96" i="50"/>
  <c r="CC95" i="50"/>
  <c r="BR95" i="50"/>
  <c r="BL95" i="50"/>
  <c r="CD94" i="50"/>
  <c r="BY94" i="50"/>
  <c r="BT94" i="50"/>
  <c r="BM94" i="50"/>
  <c r="CE93" i="50"/>
  <c r="BZ93" i="50"/>
  <c r="BN93" i="50"/>
  <c r="CA92" i="50"/>
  <c r="BX92" i="50"/>
  <c r="BQ92" i="50"/>
  <c r="BK92" i="50"/>
  <c r="CC91" i="50"/>
  <c r="BR91" i="50"/>
  <c r="BL91" i="50"/>
  <c r="CD90" i="50"/>
  <c r="BY90" i="50"/>
  <c r="BT90" i="50"/>
  <c r="BM90" i="50"/>
  <c r="CE89" i="50"/>
  <c r="BZ89" i="50"/>
  <c r="BN89" i="50"/>
  <c r="CA88" i="50"/>
  <c r="BX88" i="50"/>
  <c r="BQ88" i="50"/>
  <c r="BK88" i="50"/>
  <c r="CC87" i="50"/>
  <c r="BR87" i="50"/>
  <c r="BL87" i="50"/>
  <c r="CD86" i="50"/>
  <c r="BY86" i="50"/>
  <c r="BT86" i="50"/>
  <c r="BM86" i="50"/>
  <c r="CE85" i="50"/>
  <c r="BZ85" i="50"/>
  <c r="BN85" i="50"/>
  <c r="CA84" i="50"/>
  <c r="BX84" i="50"/>
  <c r="BQ84" i="50"/>
  <c r="BK84" i="50"/>
  <c r="CC83" i="50"/>
  <c r="BR83" i="50"/>
  <c r="BL83" i="50"/>
  <c r="CD82" i="50"/>
  <c r="BY82" i="50"/>
  <c r="BT82" i="50"/>
  <c r="BM82" i="50"/>
  <c r="CE81" i="50"/>
  <c r="BZ81" i="50"/>
  <c r="BN81" i="50"/>
  <c r="CA80" i="50"/>
  <c r="BX80" i="50"/>
  <c r="BQ80" i="50"/>
  <c r="BK80" i="50"/>
  <c r="CC79" i="50"/>
  <c r="BR79" i="50"/>
  <c r="BL79" i="50"/>
  <c r="CD78" i="50"/>
  <c r="BY78" i="50"/>
  <c r="BT78" i="50"/>
  <c r="BM78" i="50"/>
  <c r="CE77" i="50"/>
  <c r="BZ77" i="50"/>
  <c r="CP97" i="50"/>
  <c r="CQ97" i="50"/>
  <c r="CP93" i="50"/>
  <c r="CQ93" i="50"/>
  <c r="CP89" i="50"/>
  <c r="CQ89" i="50"/>
  <c r="CP85" i="50"/>
  <c r="CQ85" i="50"/>
  <c r="CP81" i="50"/>
  <c r="CQ81" i="50"/>
  <c r="CP77" i="50"/>
  <c r="CQ77" i="50"/>
  <c r="BL77" i="50"/>
  <c r="BR77" i="50"/>
  <c r="BM77" i="50"/>
  <c r="BI77" i="50"/>
  <c r="BK77" i="50"/>
  <c r="BQ77" i="50"/>
  <c r="CP73" i="50"/>
  <c r="CQ73" i="50"/>
  <c r="BL73" i="50"/>
  <c r="BR73" i="50"/>
  <c r="CC73" i="50"/>
  <c r="BM73" i="50"/>
  <c r="BT73" i="50"/>
  <c r="BY73" i="50"/>
  <c r="CD73" i="50"/>
  <c r="BI73" i="50"/>
  <c r="BN73" i="50"/>
  <c r="BZ73" i="50"/>
  <c r="CE73" i="50"/>
  <c r="BK73" i="50"/>
  <c r="BQ73" i="50"/>
  <c r="BX73" i="50"/>
  <c r="CA73" i="50"/>
  <c r="CP69" i="50"/>
  <c r="CQ69" i="50"/>
  <c r="BL69" i="50"/>
  <c r="BR69" i="50"/>
  <c r="CC69" i="50"/>
  <c r="BM69" i="50"/>
  <c r="BT69" i="50"/>
  <c r="BY69" i="50"/>
  <c r="CD69" i="50"/>
  <c r="BI69" i="50"/>
  <c r="BN69" i="50"/>
  <c r="BZ69" i="50"/>
  <c r="CE69" i="50"/>
  <c r="BK69" i="50"/>
  <c r="BQ69" i="50"/>
  <c r="BX69" i="50"/>
  <c r="CA69" i="50"/>
  <c r="CP65" i="50"/>
  <c r="CQ65" i="50"/>
  <c r="BL65" i="50"/>
  <c r="BR65" i="50"/>
  <c r="CC65" i="50"/>
  <c r="BM65" i="50"/>
  <c r="BT65" i="50"/>
  <c r="BY65" i="50"/>
  <c r="CD65" i="50"/>
  <c r="BI65" i="50"/>
  <c r="BN65" i="50"/>
  <c r="BZ65" i="50"/>
  <c r="CE65" i="50"/>
  <c r="BK65" i="50"/>
  <c r="BQ65" i="50"/>
  <c r="BX65" i="50"/>
  <c r="CA65" i="50"/>
  <c r="CP61" i="50"/>
  <c r="CQ61" i="50"/>
  <c r="BL61" i="50"/>
  <c r="BR61" i="50"/>
  <c r="CC61" i="50"/>
  <c r="BM61" i="50"/>
  <c r="BT61" i="50"/>
  <c r="BY61" i="50"/>
  <c r="CD61" i="50"/>
  <c r="BI61" i="50"/>
  <c r="BN61" i="50"/>
  <c r="BZ61" i="50"/>
  <c r="CE61" i="50"/>
  <c r="BK61" i="50"/>
  <c r="BQ61" i="50"/>
  <c r="BX61" i="50"/>
  <c r="CA61" i="50"/>
  <c r="CP57" i="50"/>
  <c r="CQ57" i="50"/>
  <c r="BM57" i="50"/>
  <c r="BT57" i="50"/>
  <c r="BY57" i="50"/>
  <c r="CD57" i="50"/>
  <c r="BK57" i="50"/>
  <c r="BQ57" i="50"/>
  <c r="BX57" i="50"/>
  <c r="CA57" i="50"/>
  <c r="BR57" i="50"/>
  <c r="CC57" i="50"/>
  <c r="BI57" i="50"/>
  <c r="CE57" i="50"/>
  <c r="BL57" i="50"/>
  <c r="BN57" i="50"/>
  <c r="BZ57" i="50"/>
  <c r="BL53" i="50"/>
  <c r="BR53" i="50"/>
  <c r="CC53" i="50"/>
  <c r="BM53" i="50"/>
  <c r="BT53" i="50"/>
  <c r="BY53" i="50"/>
  <c r="CD53" i="50"/>
  <c r="BI53" i="50"/>
  <c r="BN53" i="50"/>
  <c r="BZ53" i="50"/>
  <c r="CE53" i="50"/>
  <c r="BK53" i="50"/>
  <c r="BQ53" i="50"/>
  <c r="BX53" i="50"/>
  <c r="CA53" i="50"/>
  <c r="BL49" i="50"/>
  <c r="BR49" i="50"/>
  <c r="CC49" i="50"/>
  <c r="BM49" i="50"/>
  <c r="BT49" i="50"/>
  <c r="BY49" i="50"/>
  <c r="CD49" i="50"/>
  <c r="BI49" i="50"/>
  <c r="BN49" i="50"/>
  <c r="BZ49" i="50"/>
  <c r="CE49" i="50"/>
  <c r="BK49" i="50"/>
  <c r="BQ49" i="50"/>
  <c r="BX49" i="50"/>
  <c r="CA49" i="50"/>
  <c r="CE45" i="50"/>
  <c r="CE41" i="50"/>
  <c r="CE37" i="50"/>
  <c r="CE31" i="50"/>
  <c r="CE13" i="50"/>
  <c r="CE30" i="50"/>
  <c r="CE21" i="50"/>
  <c r="BL12" i="50"/>
  <c r="BR12" i="50"/>
  <c r="CC12" i="50"/>
  <c r="BM12" i="50"/>
  <c r="BT12" i="50"/>
  <c r="BY12" i="50"/>
  <c r="CD12" i="50"/>
  <c r="BI12" i="50"/>
  <c r="BN12" i="50"/>
  <c r="BZ12" i="50"/>
  <c r="CE12" i="50"/>
  <c r="BK12" i="50"/>
  <c r="BQ12" i="50"/>
  <c r="BX12" i="50"/>
  <c r="CA12" i="50"/>
  <c r="CE18" i="50"/>
  <c r="CE28" i="50"/>
  <c r="CE6" i="50"/>
  <c r="BZ6" i="50"/>
  <c r="BN6" i="50"/>
  <c r="CE100" i="50"/>
  <c r="BZ100" i="50"/>
  <c r="BN100" i="50"/>
  <c r="BI100" i="50"/>
  <c r="CA99" i="50"/>
  <c r="BX99" i="50"/>
  <c r="BQ99" i="50"/>
  <c r="BK99" i="50"/>
  <c r="CC98" i="50"/>
  <c r="BR98" i="50"/>
  <c r="BL98" i="50"/>
  <c r="CD97" i="50"/>
  <c r="BY97" i="50"/>
  <c r="BT97" i="50"/>
  <c r="BM97" i="50"/>
  <c r="CE96" i="50"/>
  <c r="BZ96" i="50"/>
  <c r="BN96" i="50"/>
  <c r="BI96" i="50"/>
  <c r="CA95" i="50"/>
  <c r="BX95" i="50"/>
  <c r="BQ95" i="50"/>
  <c r="BK95" i="50"/>
  <c r="CC94" i="50"/>
  <c r="BR94" i="50"/>
  <c r="BL94" i="50"/>
  <c r="CD93" i="50"/>
  <c r="BY93" i="50"/>
  <c r="BT93" i="50"/>
  <c r="BM93" i="50"/>
  <c r="CE92" i="50"/>
  <c r="BZ92" i="50"/>
  <c r="BN92" i="50"/>
  <c r="BI92" i="50"/>
  <c r="CA91" i="50"/>
  <c r="BX91" i="50"/>
  <c r="BQ91" i="50"/>
  <c r="BK91" i="50"/>
  <c r="CC90" i="50"/>
  <c r="BR90" i="50"/>
  <c r="BL90" i="50"/>
  <c r="CD89" i="50"/>
  <c r="BY89" i="50"/>
  <c r="BT89" i="50"/>
  <c r="BM89" i="50"/>
  <c r="CE88" i="50"/>
  <c r="BZ88" i="50"/>
  <c r="BN88" i="50"/>
  <c r="BI88" i="50"/>
  <c r="CA87" i="50"/>
  <c r="BX87" i="50"/>
  <c r="BQ87" i="50"/>
  <c r="BK87" i="50"/>
  <c r="CC86" i="50"/>
  <c r="BR86" i="50"/>
  <c r="BL86" i="50"/>
  <c r="CD85" i="50"/>
  <c r="BY85" i="50"/>
  <c r="BT85" i="50"/>
  <c r="BM85" i="50"/>
  <c r="CE84" i="50"/>
  <c r="BZ84" i="50"/>
  <c r="BN84" i="50"/>
  <c r="BI84" i="50"/>
  <c r="CA83" i="50"/>
  <c r="BX83" i="50"/>
  <c r="BQ83" i="50"/>
  <c r="BK83" i="50"/>
  <c r="CC82" i="50"/>
  <c r="BR82" i="50"/>
  <c r="BL82" i="50"/>
  <c r="CD81" i="50"/>
  <c r="BY81" i="50"/>
  <c r="BT81" i="50"/>
  <c r="BM81" i="50"/>
  <c r="CE80" i="50"/>
  <c r="BZ80" i="50"/>
  <c r="BN80" i="50"/>
  <c r="BI80" i="50"/>
  <c r="CA79" i="50"/>
  <c r="BX79" i="50"/>
  <c r="BQ79" i="50"/>
  <c r="BK79" i="50"/>
  <c r="CC78" i="50"/>
  <c r="BR78" i="50"/>
  <c r="BL78" i="50"/>
  <c r="CD77" i="50"/>
  <c r="BY77" i="50"/>
  <c r="BT77" i="50"/>
  <c r="CG95" i="50"/>
  <c r="CJ95" i="50" s="1"/>
  <c r="CK95" i="50" s="1"/>
  <c r="CL95" i="50" s="1"/>
  <c r="CM95" i="50" s="1"/>
  <c r="CG83" i="50"/>
  <c r="CJ83" i="50" s="1"/>
  <c r="CK83" i="50" s="1"/>
  <c r="CL83" i="50" s="1"/>
  <c r="CM83" i="50" s="1"/>
  <c r="CG75" i="50"/>
  <c r="CJ75" i="50" s="1"/>
  <c r="CK75" i="50" s="1"/>
  <c r="CL75" i="50" s="1"/>
  <c r="CM75" i="50" s="1"/>
  <c r="CG93" i="50"/>
  <c r="CJ93" i="50" s="1"/>
  <c r="CK93" i="50" s="1"/>
  <c r="CL93" i="50" s="1"/>
  <c r="CM93" i="50" s="1"/>
  <c r="CG85" i="50"/>
  <c r="CJ85" i="50" s="1"/>
  <c r="CK85" i="50" s="1"/>
  <c r="CL85" i="50" s="1"/>
  <c r="CM85" i="50" s="1"/>
  <c r="CG77" i="50"/>
  <c r="CJ77" i="50" s="1"/>
  <c r="CK77" i="50" s="1"/>
  <c r="CL77" i="50" s="1"/>
  <c r="CM77" i="50" s="1"/>
  <c r="CG99" i="50"/>
  <c r="CJ99" i="50" s="1"/>
  <c r="CK99" i="50" s="1"/>
  <c r="CL99" i="50" s="1"/>
  <c r="CM99" i="50" s="1"/>
  <c r="CG87" i="50"/>
  <c r="CJ87" i="50" s="1"/>
  <c r="CK87" i="50" s="1"/>
  <c r="CL87" i="50" s="1"/>
  <c r="CM87" i="50" s="1"/>
  <c r="CG79" i="50"/>
  <c r="CJ79" i="50" s="1"/>
  <c r="CK79" i="50" s="1"/>
  <c r="CL79" i="50" s="1"/>
  <c r="CM79" i="50" s="1"/>
  <c r="CG69" i="50"/>
  <c r="CJ69" i="50" s="1"/>
  <c r="CK69" i="50" s="1"/>
  <c r="CL69" i="50" s="1"/>
  <c r="CM69" i="50" s="1"/>
  <c r="CG61" i="50"/>
  <c r="CJ61" i="50" s="1"/>
  <c r="CK61" i="50" s="1"/>
  <c r="CL61" i="50" s="1"/>
  <c r="CM61" i="50" s="1"/>
  <c r="CG55" i="50"/>
  <c r="CH55" i="50" s="1"/>
  <c r="CJ55" i="50" s="1"/>
  <c r="CK55" i="50" s="1"/>
  <c r="CL55" i="50" s="1"/>
  <c r="CM55" i="50" s="1"/>
  <c r="CG91" i="50"/>
  <c r="CJ91" i="50" s="1"/>
  <c r="CK91" i="50" s="1"/>
  <c r="CL91" i="50" s="1"/>
  <c r="CM91" i="50" s="1"/>
  <c r="CG71" i="50"/>
  <c r="CJ71" i="50" s="1"/>
  <c r="CK71" i="50" s="1"/>
  <c r="CL71" i="50" s="1"/>
  <c r="CM71" i="50" s="1"/>
  <c r="CG67" i="50"/>
  <c r="CJ67" i="50" s="1"/>
  <c r="CK67" i="50" s="1"/>
  <c r="CL67" i="50" s="1"/>
  <c r="CM67" i="50" s="1"/>
  <c r="CG47" i="50"/>
  <c r="CH47" i="50" s="1"/>
  <c r="CG49" i="50"/>
  <c r="CH49" i="50" s="1"/>
  <c r="CG63" i="50"/>
  <c r="CJ63" i="50" s="1"/>
  <c r="CK63" i="50" s="1"/>
  <c r="CL63" i="50" s="1"/>
  <c r="CM63" i="50" s="1"/>
  <c r="CG59" i="50"/>
  <c r="CJ59" i="50" s="1"/>
  <c r="CK59" i="50" s="1"/>
  <c r="CL59" i="50" s="1"/>
  <c r="CM59" i="50" s="1"/>
  <c r="CG98" i="50"/>
  <c r="CJ98" i="50" s="1"/>
  <c r="CK98" i="50" s="1"/>
  <c r="CL98" i="50" s="1"/>
  <c r="CM98" i="50" s="1"/>
  <c r="CG94" i="50"/>
  <c r="CJ94" i="50" s="1"/>
  <c r="CK94" i="50" s="1"/>
  <c r="CL94" i="50" s="1"/>
  <c r="CM94" i="50" s="1"/>
  <c r="CG90" i="50"/>
  <c r="CJ90" i="50" s="1"/>
  <c r="CK90" i="50" s="1"/>
  <c r="CL90" i="50" s="1"/>
  <c r="CM90" i="50" s="1"/>
  <c r="CG86" i="50"/>
  <c r="CJ86" i="50" s="1"/>
  <c r="CK86" i="50" s="1"/>
  <c r="CL86" i="50" s="1"/>
  <c r="CM86" i="50" s="1"/>
  <c r="CG82" i="50"/>
  <c r="CJ82" i="50" s="1"/>
  <c r="CK82" i="50" s="1"/>
  <c r="CL82" i="50" s="1"/>
  <c r="CM82" i="50" s="1"/>
  <c r="CG78" i="50"/>
  <c r="CJ78" i="50" s="1"/>
  <c r="CK78" i="50" s="1"/>
  <c r="CL78" i="50" s="1"/>
  <c r="CM78" i="50" s="1"/>
  <c r="CG74" i="50"/>
  <c r="CJ74" i="50" s="1"/>
  <c r="CK74" i="50" s="1"/>
  <c r="CL74" i="50" s="1"/>
  <c r="CM74" i="50" s="1"/>
  <c r="CG70" i="50"/>
  <c r="CJ70" i="50" s="1"/>
  <c r="CK70" i="50" s="1"/>
  <c r="CL70" i="50" s="1"/>
  <c r="CM70" i="50" s="1"/>
  <c r="CG66" i="50"/>
  <c r="CJ66" i="50" s="1"/>
  <c r="CK66" i="50" s="1"/>
  <c r="CL66" i="50" s="1"/>
  <c r="CM66" i="50" s="1"/>
  <c r="CG62" i="50"/>
  <c r="CJ62" i="50" s="1"/>
  <c r="CK62" i="50" s="1"/>
  <c r="CL62" i="50" s="1"/>
  <c r="CM62" i="50" s="1"/>
  <c r="CG58" i="50"/>
  <c r="CJ58" i="50" s="1"/>
  <c r="CK58" i="50" s="1"/>
  <c r="CL58" i="50" s="1"/>
  <c r="CM58" i="50" s="1"/>
  <c r="CG54" i="50"/>
  <c r="CH54" i="50" s="1"/>
  <c r="CJ54" i="50" s="1"/>
  <c r="CK54" i="50" s="1"/>
  <c r="CL54" i="50" s="1"/>
  <c r="CM54" i="50" s="1"/>
  <c r="CG50" i="50"/>
  <c r="CH50" i="50" s="1"/>
  <c r="CG97" i="50"/>
  <c r="CJ97" i="50" s="1"/>
  <c r="CK97" i="50" s="1"/>
  <c r="CL97" i="50" s="1"/>
  <c r="CM97" i="50" s="1"/>
  <c r="CG89" i="50"/>
  <c r="CJ89" i="50" s="1"/>
  <c r="CK89" i="50" s="1"/>
  <c r="CL89" i="50" s="1"/>
  <c r="CM89" i="50" s="1"/>
  <c r="CG73" i="50"/>
  <c r="CJ73" i="50" s="1"/>
  <c r="CK73" i="50" s="1"/>
  <c r="CL73" i="50" s="1"/>
  <c r="CM73" i="50" s="1"/>
  <c r="CG65" i="50"/>
  <c r="CJ65" i="50" s="1"/>
  <c r="CK65" i="50" s="1"/>
  <c r="CL65" i="50" s="1"/>
  <c r="CM65" i="50" s="1"/>
  <c r="CG81" i="50"/>
  <c r="CJ81" i="50" s="1"/>
  <c r="CK81" i="50" s="1"/>
  <c r="CL81" i="50" s="1"/>
  <c r="CM81" i="50" s="1"/>
  <c r="CG57" i="50"/>
  <c r="CJ57" i="50" s="1"/>
  <c r="CK57" i="50" s="1"/>
  <c r="CL57" i="50" s="1"/>
  <c r="CM57" i="50" s="1"/>
  <c r="CG53" i="50"/>
  <c r="CH53" i="50" s="1"/>
  <c r="CG100" i="50"/>
  <c r="CJ100" i="50" s="1"/>
  <c r="CK100" i="50" s="1"/>
  <c r="CL100" i="50" s="1"/>
  <c r="CM100" i="50" s="1"/>
  <c r="CG96" i="50"/>
  <c r="CJ96" i="50" s="1"/>
  <c r="CK96" i="50" s="1"/>
  <c r="CL96" i="50" s="1"/>
  <c r="CM96" i="50" s="1"/>
  <c r="CG92" i="50"/>
  <c r="CJ92" i="50" s="1"/>
  <c r="CK92" i="50" s="1"/>
  <c r="CL92" i="50" s="1"/>
  <c r="CM92" i="50" s="1"/>
  <c r="CG88" i="50"/>
  <c r="CJ88" i="50" s="1"/>
  <c r="CK88" i="50" s="1"/>
  <c r="CL88" i="50" s="1"/>
  <c r="CM88" i="50" s="1"/>
  <c r="CG84" i="50"/>
  <c r="CJ84" i="50" s="1"/>
  <c r="CK84" i="50" s="1"/>
  <c r="CL84" i="50" s="1"/>
  <c r="CM84" i="50" s="1"/>
  <c r="CG80" i="50"/>
  <c r="CJ80" i="50" s="1"/>
  <c r="CK80" i="50" s="1"/>
  <c r="CL80" i="50" s="1"/>
  <c r="CM80" i="50" s="1"/>
  <c r="CG76" i="50"/>
  <c r="CJ76" i="50" s="1"/>
  <c r="CK76" i="50" s="1"/>
  <c r="CL76" i="50" s="1"/>
  <c r="CM76" i="50" s="1"/>
  <c r="CG72" i="50"/>
  <c r="CJ72" i="50" s="1"/>
  <c r="CK72" i="50" s="1"/>
  <c r="CL72" i="50" s="1"/>
  <c r="CM72" i="50" s="1"/>
  <c r="CG68" i="50"/>
  <c r="CJ68" i="50" s="1"/>
  <c r="CK68" i="50" s="1"/>
  <c r="CL68" i="50" s="1"/>
  <c r="CM68" i="50" s="1"/>
  <c r="CG64" i="50"/>
  <c r="CJ64" i="50" s="1"/>
  <c r="CK64" i="50" s="1"/>
  <c r="CL64" i="50" s="1"/>
  <c r="CM64" i="50" s="1"/>
  <c r="CG60" i="50"/>
  <c r="CJ60" i="50" s="1"/>
  <c r="CK60" i="50" s="1"/>
  <c r="CL60" i="50" s="1"/>
  <c r="CM60" i="50" s="1"/>
  <c r="CG56" i="50"/>
  <c r="CJ56" i="50" s="1"/>
  <c r="CK56" i="50" s="1"/>
  <c r="CL56" i="50" s="1"/>
  <c r="CM56" i="50" s="1"/>
  <c r="CG52" i="50"/>
  <c r="CH52" i="50" s="1"/>
  <c r="CJ52" i="50" s="1"/>
  <c r="CK52" i="50" s="1"/>
  <c r="CL52" i="50" s="1"/>
  <c r="CM52" i="50" s="1"/>
  <c r="CG48" i="50"/>
  <c r="CH48" i="50" s="1"/>
  <c r="CG51" i="50"/>
  <c r="CH51" i="50" s="1"/>
  <c r="CJ51" i="50" s="1"/>
  <c r="CK51" i="50" s="1"/>
  <c r="CL51" i="50" s="1"/>
  <c r="CM51" i="50" s="1"/>
  <c r="CI55" i="50"/>
  <c r="CI52" i="50"/>
  <c r="CI53" i="50"/>
  <c r="CI54" i="50"/>
  <c r="CI51" i="50"/>
  <c r="CI49" i="50"/>
  <c r="CI50" i="50"/>
  <c r="AO60" i="52"/>
  <c r="AR60" i="52" s="1"/>
  <c r="AS60" i="52" s="1"/>
  <c r="AT60" i="52" s="1"/>
  <c r="AO58" i="52"/>
  <c r="AR58" i="52" s="1"/>
  <c r="AS58" i="52" s="1"/>
  <c r="AT58" i="52" s="1"/>
  <c r="AO56" i="52"/>
  <c r="AR56" i="52" s="1"/>
  <c r="AS56" i="52" s="1"/>
  <c r="AT56" i="52" s="1"/>
  <c r="AO54" i="52"/>
  <c r="AR54" i="52" s="1"/>
  <c r="AS54" i="52" s="1"/>
  <c r="AT54" i="52" s="1"/>
  <c r="AO52" i="52"/>
  <c r="AR52" i="52" s="1"/>
  <c r="AS52" i="52" s="1"/>
  <c r="AT52" i="52" s="1"/>
  <c r="AO50" i="52"/>
  <c r="AO48" i="52"/>
  <c r="AO46" i="52"/>
  <c r="AO43" i="52"/>
  <c r="AO42" i="52"/>
  <c r="AO38" i="52"/>
  <c r="AO39" i="52"/>
  <c r="AO37" i="52"/>
  <c r="AO99" i="52"/>
  <c r="AR99" i="52" s="1"/>
  <c r="AS99" i="52" s="1"/>
  <c r="AT99" i="52" s="1"/>
  <c r="AO97" i="52"/>
  <c r="AR97" i="52" s="1"/>
  <c r="AS97" i="52" s="1"/>
  <c r="AT97" i="52" s="1"/>
  <c r="AO95" i="52"/>
  <c r="AR95" i="52" s="1"/>
  <c r="AS95" i="52" s="1"/>
  <c r="AT95" i="52" s="1"/>
  <c r="AO93" i="52"/>
  <c r="AR93" i="52" s="1"/>
  <c r="AS93" i="52" s="1"/>
  <c r="AT93" i="52" s="1"/>
  <c r="AO91" i="52"/>
  <c r="AR91" i="52" s="1"/>
  <c r="AS91" i="52" s="1"/>
  <c r="AT91" i="52" s="1"/>
  <c r="AO89" i="52"/>
  <c r="AR89" i="52" s="1"/>
  <c r="AS89" i="52" s="1"/>
  <c r="AT89" i="52" s="1"/>
  <c r="AO87" i="52"/>
  <c r="AR87" i="52" s="1"/>
  <c r="AS87" i="52" s="1"/>
  <c r="AT87" i="52" s="1"/>
  <c r="AO85" i="52"/>
  <c r="AR85" i="52" s="1"/>
  <c r="AS85" i="52" s="1"/>
  <c r="AT85" i="52" s="1"/>
  <c r="AO83" i="52"/>
  <c r="AR83" i="52" s="1"/>
  <c r="AS83" i="52" s="1"/>
  <c r="AT83" i="52" s="1"/>
  <c r="AO81" i="52"/>
  <c r="AR81" i="52" s="1"/>
  <c r="AS81" i="52" s="1"/>
  <c r="AT81" i="52" s="1"/>
  <c r="AO79" i="52"/>
  <c r="AR79" i="52" s="1"/>
  <c r="AS79" i="52" s="1"/>
  <c r="AT79" i="52" s="1"/>
  <c r="AO77" i="52"/>
  <c r="AR77" i="52" s="1"/>
  <c r="AS77" i="52" s="1"/>
  <c r="AT77" i="52" s="1"/>
  <c r="AO75" i="52"/>
  <c r="AR75" i="52" s="1"/>
  <c r="AS75" i="52" s="1"/>
  <c r="AT75" i="52" s="1"/>
  <c r="AO73" i="52"/>
  <c r="AR73" i="52" s="1"/>
  <c r="AS73" i="52" s="1"/>
  <c r="AT73" i="52" s="1"/>
  <c r="AO71" i="52"/>
  <c r="AR71" i="52" s="1"/>
  <c r="AS71" i="52" s="1"/>
  <c r="AT71" i="52" s="1"/>
  <c r="AO69" i="52"/>
  <c r="AR69" i="52" s="1"/>
  <c r="AS69" i="52" s="1"/>
  <c r="AT69" i="52" s="1"/>
  <c r="AO67" i="52"/>
  <c r="AR67" i="52" s="1"/>
  <c r="AS67" i="52" s="1"/>
  <c r="AT67" i="52" s="1"/>
  <c r="AO65" i="52"/>
  <c r="AR65" i="52" s="1"/>
  <c r="AS65" i="52" s="1"/>
  <c r="AT65" i="52" s="1"/>
  <c r="AO63" i="52"/>
  <c r="AR63" i="52" s="1"/>
  <c r="AS63" i="52" s="1"/>
  <c r="AT63" i="52" s="1"/>
  <c r="AO61" i="52"/>
  <c r="AR61" i="52" s="1"/>
  <c r="AS61" i="52" s="1"/>
  <c r="AT61" i="52" s="1"/>
  <c r="AO59" i="52"/>
  <c r="AR59" i="52" s="1"/>
  <c r="AS59" i="52" s="1"/>
  <c r="AT59" i="52" s="1"/>
  <c r="AO57" i="52"/>
  <c r="AR57" i="52" s="1"/>
  <c r="AS57" i="52" s="1"/>
  <c r="AT57" i="52" s="1"/>
  <c r="AO55" i="52"/>
  <c r="AR55" i="52" s="1"/>
  <c r="AS55" i="52" s="1"/>
  <c r="AT55" i="52" s="1"/>
  <c r="AO53" i="52"/>
  <c r="AR53" i="52" s="1"/>
  <c r="AS53" i="52" s="1"/>
  <c r="AT53" i="52" s="1"/>
  <c r="AO51" i="52"/>
  <c r="AR51" i="52" s="1"/>
  <c r="AS51" i="52" s="1"/>
  <c r="AT51" i="52" s="1"/>
  <c r="AO49" i="52"/>
  <c r="AO47" i="52"/>
  <c r="AO44" i="52"/>
  <c r="AO45" i="52"/>
  <c r="AO41" i="52"/>
  <c r="AO34" i="52"/>
  <c r="AO40" i="52"/>
  <c r="AF25" i="52"/>
  <c r="AF17" i="52"/>
  <c r="AF31" i="52"/>
  <c r="AF28" i="52"/>
  <c r="AF19" i="52"/>
  <c r="AF29" i="52"/>
  <c r="AF32" i="52"/>
  <c r="AF18" i="52"/>
  <c r="AF30" i="52"/>
  <c r="AF33" i="52"/>
  <c r="AF24" i="52"/>
  <c r="AF23" i="52"/>
  <c r="AF22" i="52"/>
  <c r="AF13" i="52"/>
  <c r="AF12" i="52"/>
  <c r="AF26" i="52"/>
  <c r="AF21" i="52"/>
  <c r="AF35" i="52"/>
  <c r="AF20" i="52"/>
  <c r="AF27" i="52"/>
  <c r="AF14" i="52"/>
  <c r="AF16" i="52"/>
  <c r="AA10" i="52"/>
  <c r="AP44" i="52" l="1"/>
  <c r="AP47" i="52"/>
  <c r="AR47" i="52" s="1"/>
  <c r="AS47" i="52" s="1"/>
  <c r="AT47" i="52" s="1"/>
  <c r="AP46" i="52"/>
  <c r="AP49" i="52"/>
  <c r="AR49" i="52" s="1"/>
  <c r="AS49" i="52" s="1"/>
  <c r="AT49" i="52" s="1"/>
  <c r="AP48" i="52"/>
  <c r="AR48" i="52" s="1"/>
  <c r="AS48" i="52" s="1"/>
  <c r="AT48" i="52" s="1"/>
  <c r="AP50" i="52"/>
  <c r="AR50" i="52" s="1"/>
  <c r="AS50" i="52" s="1"/>
  <c r="AT50" i="52" s="1"/>
  <c r="AP43" i="52"/>
  <c r="AP45" i="52"/>
  <c r="AP42" i="52"/>
  <c r="CI48" i="50"/>
  <c r="CJ48" i="50"/>
  <c r="CK48" i="50" s="1"/>
  <c r="CL48" i="50" s="1"/>
  <c r="CM48" i="50" s="1"/>
  <c r="CJ47" i="50"/>
  <c r="CK47" i="50" s="1"/>
  <c r="CL47" i="50" s="1"/>
  <c r="CM47" i="50" s="1"/>
  <c r="CI47" i="50"/>
  <c r="CO70" i="50"/>
  <c r="CO60" i="50"/>
  <c r="CO76" i="50"/>
  <c r="CO54" i="50"/>
  <c r="CP54" i="50" s="1"/>
  <c r="CO48" i="50"/>
  <c r="CP48" i="50" s="1"/>
  <c r="CO52" i="50"/>
  <c r="CP52" i="50" s="1"/>
  <c r="CO56" i="50"/>
  <c r="CO64" i="50"/>
  <c r="CO68" i="50"/>
  <c r="CO72" i="50"/>
  <c r="CO8" i="50"/>
  <c r="CO50" i="50"/>
  <c r="CP50" i="50" s="1"/>
  <c r="CO58" i="50"/>
  <c r="CO62" i="50"/>
  <c r="CO66" i="50"/>
  <c r="CO74" i="50"/>
  <c r="CO15" i="50"/>
  <c r="CO100" i="50"/>
  <c r="CO78" i="50"/>
  <c r="CO80" i="50"/>
  <c r="CO82" i="50"/>
  <c r="CO84" i="50"/>
  <c r="CO88" i="50"/>
  <c r="CO90" i="50"/>
  <c r="CO92" i="50"/>
  <c r="CO94" i="50"/>
  <c r="CO96" i="50"/>
  <c r="CO98" i="50"/>
  <c r="CO6" i="50"/>
  <c r="CO86" i="50"/>
  <c r="CJ53" i="50"/>
  <c r="CK53" i="50" s="1"/>
  <c r="CL53" i="50" s="1"/>
  <c r="CM53" i="50" s="1"/>
  <c r="CJ49" i="50"/>
  <c r="CK49" i="50" s="1"/>
  <c r="CL49" i="50" s="1"/>
  <c r="CM49" i="50" s="1"/>
  <c r="CO57" i="50"/>
  <c r="CO73" i="50"/>
  <c r="CO77" i="50"/>
  <c r="CO81" i="50"/>
  <c r="CO85" i="50"/>
  <c r="CO89" i="50"/>
  <c r="CO93" i="50"/>
  <c r="CO97" i="50"/>
  <c r="CO75" i="50"/>
  <c r="CO69" i="50"/>
  <c r="CO47" i="50"/>
  <c r="CO55" i="50"/>
  <c r="CP55" i="50" s="1"/>
  <c r="CO71" i="50"/>
  <c r="CO79" i="50"/>
  <c r="CO83" i="50"/>
  <c r="CO87" i="50"/>
  <c r="CO91" i="50"/>
  <c r="CO95" i="50"/>
  <c r="CO99" i="50"/>
  <c r="CO12" i="50"/>
  <c r="CO49" i="50"/>
  <c r="CP49" i="50" s="1"/>
  <c r="CO65" i="50"/>
  <c r="CO51" i="50"/>
  <c r="CP51" i="50" s="1"/>
  <c r="CO67" i="50"/>
  <c r="CO53" i="50"/>
  <c r="CO61" i="50"/>
  <c r="CO59" i="50"/>
  <c r="CO63" i="50"/>
  <c r="CJ50" i="50"/>
  <c r="CK50" i="50" s="1"/>
  <c r="CL50" i="50" s="1"/>
  <c r="CM50" i="50" s="1"/>
  <c r="DU5" i="50"/>
  <c r="DU8" i="50" s="1"/>
  <c r="DT5" i="50"/>
  <c r="DT8" i="50" s="1"/>
  <c r="DS5" i="50"/>
  <c r="DS7" i="50" s="1"/>
  <c r="DQ5" i="50"/>
  <c r="DQ8" i="50" s="1"/>
  <c r="DP5" i="50"/>
  <c r="DP8" i="50" s="1"/>
  <c r="DO5" i="50"/>
  <c r="DO7" i="50" s="1"/>
  <c r="DH5" i="50"/>
  <c r="DH7" i="50" s="1"/>
  <c r="DD5" i="50"/>
  <c r="DD7" i="50" s="1"/>
  <c r="DC5" i="50"/>
  <c r="DC8" i="50" s="1"/>
  <c r="DB5" i="50"/>
  <c r="DB8" i="50" s="1"/>
  <c r="BJ4" i="50"/>
  <c r="CZ4" i="50" s="1"/>
  <c r="BK4" i="50"/>
  <c r="BL4" i="50"/>
  <c r="BM4" i="50"/>
  <c r="BN4" i="50"/>
  <c r="BO4" i="50"/>
  <c r="DE4" i="50" s="1"/>
  <c r="BP4" i="50"/>
  <c r="DF4" i="50" s="1"/>
  <c r="BQ4" i="50"/>
  <c r="BR4" i="50"/>
  <c r="BS4" i="50"/>
  <c r="DI4" i="50" s="1"/>
  <c r="BT4" i="50"/>
  <c r="BU4" i="50"/>
  <c r="BV4" i="50"/>
  <c r="DL4" i="50" s="1"/>
  <c r="BW4" i="50"/>
  <c r="DM4" i="50" s="1"/>
  <c r="BX4" i="50"/>
  <c r="BY4" i="50"/>
  <c r="BZ4" i="50"/>
  <c r="CA4" i="50"/>
  <c r="CC4" i="50"/>
  <c r="CD4" i="50"/>
  <c r="DU4" i="50"/>
  <c r="BI4" i="50"/>
  <c r="AL4" i="50"/>
  <c r="AM4" i="50"/>
  <c r="AN4" i="50"/>
  <c r="AO4" i="50"/>
  <c r="AP4" i="50"/>
  <c r="AQ4" i="50"/>
  <c r="AR4" i="50"/>
  <c r="AS4" i="50"/>
  <c r="AT4" i="50"/>
  <c r="AU4" i="50"/>
  <c r="AV4" i="50"/>
  <c r="AW4" i="50"/>
  <c r="AX4" i="50"/>
  <c r="AY4" i="50"/>
  <c r="AZ4" i="50"/>
  <c r="BA4" i="50"/>
  <c r="BB4" i="50"/>
  <c r="BC4" i="50"/>
  <c r="BE4" i="50"/>
  <c r="BF4" i="50"/>
  <c r="BG4" i="50"/>
  <c r="AK4" i="50"/>
  <c r="AQ48" i="52" l="1"/>
  <c r="AQ49" i="52"/>
  <c r="AQ50" i="52"/>
  <c r="AQ47" i="52"/>
  <c r="BB10" i="50"/>
  <c r="BB7" i="50"/>
  <c r="BB9" i="50"/>
  <c r="BB19" i="50"/>
  <c r="BB17" i="50"/>
  <c r="BB25" i="50"/>
  <c r="BB26" i="50"/>
  <c r="BB15" i="50"/>
  <c r="BB20" i="50"/>
  <c r="BB11" i="50"/>
  <c r="BB8" i="50"/>
  <c r="BB27" i="50"/>
  <c r="BB24" i="50"/>
  <c r="BB33" i="50"/>
  <c r="BB34" i="50"/>
  <c r="BB14" i="50"/>
  <c r="BB23" i="50"/>
  <c r="BB22" i="50"/>
  <c r="BB39" i="50"/>
  <c r="BB43" i="50"/>
  <c r="BB18" i="50"/>
  <c r="BB21" i="50"/>
  <c r="BB13" i="50"/>
  <c r="BB38" i="50"/>
  <c r="BB42" i="50"/>
  <c r="BB46" i="50"/>
  <c r="BB5" i="50"/>
  <c r="BB29" i="50"/>
  <c r="BB35" i="50"/>
  <c r="BB32" i="50"/>
  <c r="BB31" i="50"/>
  <c r="BB37" i="50"/>
  <c r="BB41" i="50"/>
  <c r="BB45" i="50"/>
  <c r="BB28" i="50"/>
  <c r="BB12" i="50"/>
  <c r="BB30" i="50"/>
  <c r="BB16" i="50"/>
  <c r="BB36" i="50"/>
  <c r="BB40" i="50"/>
  <c r="BB44" i="50"/>
  <c r="BB6" i="50"/>
  <c r="AT6" i="50"/>
  <c r="AT15" i="50"/>
  <c r="AT20" i="50"/>
  <c r="AT28" i="50"/>
  <c r="AT18" i="50"/>
  <c r="AT12" i="50"/>
  <c r="AT21" i="50"/>
  <c r="AT30" i="50"/>
  <c r="AT13" i="50"/>
  <c r="AT10" i="50"/>
  <c r="AT14" i="50"/>
  <c r="AT5" i="50"/>
  <c r="AT23" i="50"/>
  <c r="AT29" i="50"/>
  <c r="AT22" i="50"/>
  <c r="AT32" i="50"/>
  <c r="AT36" i="50"/>
  <c r="AT8" i="50"/>
  <c r="AT24" i="50"/>
  <c r="AT35" i="50"/>
  <c r="AT37" i="50"/>
  <c r="AT41" i="50"/>
  <c r="AT45" i="50"/>
  <c r="AT7" i="50"/>
  <c r="AT9" i="50"/>
  <c r="AT17" i="50"/>
  <c r="AT26" i="50"/>
  <c r="AT31" i="50"/>
  <c r="AT34" i="50"/>
  <c r="AT16" i="50"/>
  <c r="AT40" i="50"/>
  <c r="AT44" i="50"/>
  <c r="AT11" i="50"/>
  <c r="AT27" i="50"/>
  <c r="AT33" i="50"/>
  <c r="AT39" i="50"/>
  <c r="AT43" i="50"/>
  <c r="AT19" i="50"/>
  <c r="AT25" i="50"/>
  <c r="AT38" i="50"/>
  <c r="AT42" i="50"/>
  <c r="AT46" i="50"/>
  <c r="DS4" i="50"/>
  <c r="CC44" i="50"/>
  <c r="CC22" i="50"/>
  <c r="CC14" i="50"/>
  <c r="CC35" i="50"/>
  <c r="CC19" i="50"/>
  <c r="CC42" i="50"/>
  <c r="CC24" i="50"/>
  <c r="CC20" i="50"/>
  <c r="CC32" i="50"/>
  <c r="CC5" i="50"/>
  <c r="CC16" i="50"/>
  <c r="CC40" i="50"/>
  <c r="CC29" i="50"/>
  <c r="CC10" i="50"/>
  <c r="CC43" i="50"/>
  <c r="CC36" i="50"/>
  <c r="CC25" i="50"/>
  <c r="CC33" i="50"/>
  <c r="CC27" i="50"/>
  <c r="CC37" i="50"/>
  <c r="CC21" i="50"/>
  <c r="CC39" i="50"/>
  <c r="CC17" i="50"/>
  <c r="CC23" i="50"/>
  <c r="CC7" i="50"/>
  <c r="CC46" i="50"/>
  <c r="CC38" i="50"/>
  <c r="CC26" i="50"/>
  <c r="CC9" i="50"/>
  <c r="CC31" i="50"/>
  <c r="CC45" i="50"/>
  <c r="CC13" i="50"/>
  <c r="CC28" i="50"/>
  <c r="CC34" i="50"/>
  <c r="CC11" i="50"/>
  <c r="CC18" i="50"/>
  <c r="CC41" i="50"/>
  <c r="CC30" i="50"/>
  <c r="DJ4" i="50"/>
  <c r="BT32" i="50"/>
  <c r="BT5" i="50"/>
  <c r="BT25" i="50"/>
  <c r="BT7" i="50"/>
  <c r="BT34" i="50"/>
  <c r="BT36" i="50"/>
  <c r="BT23" i="50"/>
  <c r="BT43" i="50"/>
  <c r="BT26" i="50"/>
  <c r="BT44" i="50"/>
  <c r="BT22" i="50"/>
  <c r="BT14" i="50"/>
  <c r="BT16" i="50"/>
  <c r="BT19" i="50"/>
  <c r="BT9" i="50"/>
  <c r="BT46" i="50"/>
  <c r="BT11" i="50"/>
  <c r="BT45" i="50"/>
  <c r="BT13" i="50"/>
  <c r="BT29" i="50"/>
  <c r="BT39" i="50"/>
  <c r="BT35" i="50"/>
  <c r="BT17" i="50"/>
  <c r="BT33" i="50"/>
  <c r="BT40" i="50"/>
  <c r="BT10" i="50"/>
  <c r="BT42" i="50"/>
  <c r="BT38" i="50"/>
  <c r="BT20" i="50"/>
  <c r="BT41" i="50"/>
  <c r="BT30" i="50"/>
  <c r="BT27" i="50"/>
  <c r="BT37" i="50"/>
  <c r="BT31" i="50"/>
  <c r="BT18" i="50"/>
  <c r="BT24" i="50"/>
  <c r="BT21" i="50"/>
  <c r="BT28" i="50"/>
  <c r="DB4" i="50"/>
  <c r="BL36" i="50"/>
  <c r="BL23" i="50"/>
  <c r="BL25" i="50"/>
  <c r="BL17" i="50"/>
  <c r="BL7" i="50"/>
  <c r="BL34" i="50"/>
  <c r="BL40" i="50"/>
  <c r="BL29" i="50"/>
  <c r="BL10" i="50"/>
  <c r="BL43" i="50"/>
  <c r="BL26" i="50"/>
  <c r="BL32" i="50"/>
  <c r="BL5" i="50"/>
  <c r="BL39" i="50"/>
  <c r="BL16" i="50"/>
  <c r="BL22" i="50"/>
  <c r="BL42" i="50"/>
  <c r="BL38" i="50"/>
  <c r="BL20" i="50"/>
  <c r="BL45" i="50"/>
  <c r="BL13" i="50"/>
  <c r="BL35" i="50"/>
  <c r="BL19" i="50"/>
  <c r="BL9" i="50"/>
  <c r="BL44" i="50"/>
  <c r="BL14" i="50"/>
  <c r="BL33" i="50"/>
  <c r="BL41" i="50"/>
  <c r="BL30" i="50"/>
  <c r="BL11" i="50"/>
  <c r="BL46" i="50"/>
  <c r="BL24" i="50"/>
  <c r="BL21" i="50"/>
  <c r="BL18" i="50"/>
  <c r="BL37" i="50"/>
  <c r="BL31" i="50"/>
  <c r="BL28" i="50"/>
  <c r="BL27" i="50"/>
  <c r="BE15" i="50"/>
  <c r="BE20" i="50"/>
  <c r="BE28" i="50"/>
  <c r="BE18" i="50"/>
  <c r="BE12" i="50"/>
  <c r="BE21" i="50"/>
  <c r="BE30" i="50"/>
  <c r="BE13" i="50"/>
  <c r="BE10" i="50"/>
  <c r="BE14" i="50"/>
  <c r="BE5" i="50"/>
  <c r="BE23" i="50"/>
  <c r="BE29" i="50"/>
  <c r="BE22" i="50"/>
  <c r="BE32" i="50"/>
  <c r="BE11" i="50"/>
  <c r="BE27" i="50"/>
  <c r="BE33" i="50"/>
  <c r="BE31" i="50"/>
  <c r="BE34" i="50"/>
  <c r="BE16" i="50"/>
  <c r="BE37" i="50"/>
  <c r="BE41" i="50"/>
  <c r="BE45" i="50"/>
  <c r="BE19" i="50"/>
  <c r="BE25" i="50"/>
  <c r="BE36" i="50"/>
  <c r="BE40" i="50"/>
  <c r="BE44" i="50"/>
  <c r="BE7" i="50"/>
  <c r="BE8" i="50"/>
  <c r="BE24" i="50"/>
  <c r="BE39" i="50"/>
  <c r="BE43" i="50"/>
  <c r="BE9" i="50"/>
  <c r="BE17" i="50"/>
  <c r="BE26" i="50"/>
  <c r="BE35" i="50"/>
  <c r="BE38" i="50"/>
  <c r="BE42" i="50"/>
  <c r="BE46" i="50"/>
  <c r="BE6" i="50"/>
  <c r="AZ28" i="50"/>
  <c r="AZ18" i="50"/>
  <c r="AZ12" i="50"/>
  <c r="AZ21" i="50"/>
  <c r="AZ30" i="50"/>
  <c r="AZ13" i="50"/>
  <c r="AZ31" i="50"/>
  <c r="AZ37" i="50"/>
  <c r="AZ41" i="50"/>
  <c r="AZ45" i="50"/>
  <c r="AZ10" i="50"/>
  <c r="AZ11" i="50"/>
  <c r="AZ17" i="50"/>
  <c r="AZ29" i="50"/>
  <c r="AZ33" i="50"/>
  <c r="AZ16" i="50"/>
  <c r="AZ40" i="50"/>
  <c r="AZ46" i="50"/>
  <c r="AZ14" i="50"/>
  <c r="AZ34" i="50"/>
  <c r="AZ20" i="50"/>
  <c r="AZ19" i="50"/>
  <c r="AZ23" i="50"/>
  <c r="AZ24" i="50"/>
  <c r="AZ35" i="50"/>
  <c r="AZ36" i="50"/>
  <c r="AZ42" i="50"/>
  <c r="AZ8" i="50"/>
  <c r="AZ22" i="50"/>
  <c r="AZ44" i="50"/>
  <c r="AZ15" i="50"/>
  <c r="AZ9" i="50"/>
  <c r="AZ5" i="50"/>
  <c r="AZ27" i="50"/>
  <c r="AZ26" i="50"/>
  <c r="AZ32" i="50"/>
  <c r="AZ38" i="50"/>
  <c r="AZ43" i="50"/>
  <c r="AZ7" i="50"/>
  <c r="AZ25" i="50"/>
  <c r="AZ39" i="50"/>
  <c r="AZ6" i="50"/>
  <c r="AV35" i="50"/>
  <c r="AV28" i="50"/>
  <c r="AV41" i="50"/>
  <c r="AV23" i="50"/>
  <c r="AV34" i="50"/>
  <c r="AV5" i="50"/>
  <c r="AV46" i="50"/>
  <c r="AV37" i="50"/>
  <c r="AV21" i="50"/>
  <c r="AV32" i="50"/>
  <c r="AV26" i="50"/>
  <c r="AV11" i="50"/>
  <c r="AV40" i="50"/>
  <c r="AV19" i="50"/>
  <c r="AV43" i="50"/>
  <c r="AV36" i="50"/>
  <c r="AV33" i="50"/>
  <c r="AV27" i="50"/>
  <c r="AV9" i="50"/>
  <c r="AV39" i="50"/>
  <c r="AV12" i="50"/>
  <c r="AV45" i="50"/>
  <c r="AV13" i="50"/>
  <c r="AV8" i="50"/>
  <c r="AV24" i="50"/>
  <c r="AV14" i="50"/>
  <c r="AV17" i="50"/>
  <c r="AV29" i="50"/>
  <c r="AV38" i="50"/>
  <c r="AV31" i="50"/>
  <c r="AV22" i="50"/>
  <c r="AV16" i="50"/>
  <c r="AV42" i="50"/>
  <c r="AV44" i="50"/>
  <c r="AV30" i="50"/>
  <c r="AV18" i="50"/>
  <c r="AV25" i="50"/>
  <c r="AV20" i="50"/>
  <c r="AN7" i="50"/>
  <c r="AN15" i="50"/>
  <c r="AN20" i="50"/>
  <c r="AN11" i="50"/>
  <c r="AN8" i="50"/>
  <c r="AN27" i="50"/>
  <c r="AN24" i="50"/>
  <c r="AN33" i="50"/>
  <c r="AN28" i="50"/>
  <c r="AN18" i="50"/>
  <c r="AN12" i="50"/>
  <c r="AN21" i="50"/>
  <c r="AN30" i="50"/>
  <c r="AN13" i="50"/>
  <c r="AN31" i="50"/>
  <c r="AN9" i="50"/>
  <c r="AN17" i="50"/>
  <c r="AN26" i="50"/>
  <c r="AN38" i="50"/>
  <c r="AN42" i="50"/>
  <c r="AN46" i="50"/>
  <c r="AN14" i="50"/>
  <c r="AN23" i="50"/>
  <c r="AN22" i="50"/>
  <c r="AN37" i="50"/>
  <c r="AN41" i="50"/>
  <c r="AN45" i="50"/>
  <c r="AN19" i="50"/>
  <c r="AN25" i="50"/>
  <c r="AN35" i="50"/>
  <c r="AN32" i="50"/>
  <c r="AN40" i="50"/>
  <c r="AN44" i="50"/>
  <c r="AN10" i="50"/>
  <c r="AN5" i="50"/>
  <c r="AN29" i="50"/>
  <c r="AN34" i="50"/>
  <c r="AN16" i="50"/>
  <c r="AN36" i="50"/>
  <c r="AN39" i="50"/>
  <c r="AN43" i="50"/>
  <c r="AN6" i="50"/>
  <c r="DP4" i="50"/>
  <c r="BZ44" i="50"/>
  <c r="BZ22" i="50"/>
  <c r="BZ14" i="50"/>
  <c r="BZ39" i="50"/>
  <c r="BZ35" i="50"/>
  <c r="BZ17" i="50"/>
  <c r="BZ19" i="50"/>
  <c r="BZ46" i="50"/>
  <c r="BZ33" i="50"/>
  <c r="BZ11" i="50"/>
  <c r="BZ32" i="50"/>
  <c r="BZ5" i="50"/>
  <c r="BZ16" i="50"/>
  <c r="BZ40" i="50"/>
  <c r="BZ29" i="50"/>
  <c r="BZ10" i="50"/>
  <c r="BZ43" i="50"/>
  <c r="BZ26" i="50"/>
  <c r="BZ9" i="50"/>
  <c r="BZ7" i="50"/>
  <c r="BZ41" i="50"/>
  <c r="BZ30" i="50"/>
  <c r="BZ36" i="50"/>
  <c r="BZ25" i="50"/>
  <c r="BZ34" i="50"/>
  <c r="BZ23" i="50"/>
  <c r="BZ42" i="50"/>
  <c r="BZ38" i="50"/>
  <c r="BZ20" i="50"/>
  <c r="BZ37" i="50"/>
  <c r="BZ24" i="50"/>
  <c r="BZ18" i="50"/>
  <c r="BZ45" i="50"/>
  <c r="BZ28" i="50"/>
  <c r="BZ27" i="50"/>
  <c r="BZ21" i="50"/>
  <c r="BZ31" i="50"/>
  <c r="BZ13" i="50"/>
  <c r="DH4" i="50"/>
  <c r="BR32" i="50"/>
  <c r="BR5" i="50"/>
  <c r="BR39" i="50"/>
  <c r="BR16" i="50"/>
  <c r="BR46" i="50"/>
  <c r="BR33" i="50"/>
  <c r="BR11" i="50"/>
  <c r="BR36" i="50"/>
  <c r="BR23" i="50"/>
  <c r="BR44" i="50"/>
  <c r="BR22" i="50"/>
  <c r="BR14" i="50"/>
  <c r="BR35" i="50"/>
  <c r="BR43" i="50"/>
  <c r="BR17" i="50"/>
  <c r="BR34" i="50"/>
  <c r="BR41" i="50"/>
  <c r="BR30" i="50"/>
  <c r="BR29" i="50"/>
  <c r="BR26" i="50"/>
  <c r="BR19" i="50"/>
  <c r="BR9" i="50"/>
  <c r="BR40" i="50"/>
  <c r="BR10" i="50"/>
  <c r="BR25" i="50"/>
  <c r="BR24" i="50"/>
  <c r="BR27" i="50"/>
  <c r="BR37" i="50"/>
  <c r="BR21" i="50"/>
  <c r="BR18" i="50"/>
  <c r="BR42" i="50"/>
  <c r="BR38" i="50"/>
  <c r="BR20" i="50"/>
  <c r="BR45" i="50"/>
  <c r="BR28" i="50"/>
  <c r="BR7" i="50"/>
  <c r="BR31" i="50"/>
  <c r="BR13" i="50"/>
  <c r="DD4" i="50"/>
  <c r="BN32" i="50"/>
  <c r="BN5" i="50"/>
  <c r="BN16" i="50"/>
  <c r="BN17" i="50"/>
  <c r="BN34" i="50"/>
  <c r="BN36" i="50"/>
  <c r="BN23" i="50"/>
  <c r="BN25" i="50"/>
  <c r="BN44" i="50"/>
  <c r="BN22" i="50"/>
  <c r="BN14" i="50"/>
  <c r="BN35" i="50"/>
  <c r="BN40" i="50"/>
  <c r="BN10" i="50"/>
  <c r="BN39" i="50"/>
  <c r="BN19" i="50"/>
  <c r="BN24" i="50"/>
  <c r="BN27" i="50"/>
  <c r="BN45" i="50"/>
  <c r="BN13" i="50"/>
  <c r="BN43" i="50"/>
  <c r="BN29" i="50"/>
  <c r="BN42" i="50"/>
  <c r="BN38" i="50"/>
  <c r="BN26" i="50"/>
  <c r="BN9" i="50"/>
  <c r="BN7" i="50"/>
  <c r="BN46" i="50"/>
  <c r="BN11" i="50"/>
  <c r="BN41" i="50"/>
  <c r="BN30" i="50"/>
  <c r="BN21" i="50"/>
  <c r="BN18" i="50"/>
  <c r="BN33" i="50"/>
  <c r="BN20" i="50"/>
  <c r="BN37" i="50"/>
  <c r="BN31" i="50"/>
  <c r="BN28" i="50"/>
  <c r="AK15" i="50"/>
  <c r="AK20" i="50"/>
  <c r="AK28" i="50"/>
  <c r="AK18" i="50"/>
  <c r="AK12" i="50"/>
  <c r="AK21" i="50"/>
  <c r="AK30" i="50"/>
  <c r="AK13" i="50"/>
  <c r="AK10" i="50"/>
  <c r="AK14" i="50"/>
  <c r="AK5" i="50"/>
  <c r="AK23" i="50"/>
  <c r="AK29" i="50"/>
  <c r="AK22" i="50"/>
  <c r="AK32" i="50"/>
  <c r="AK36" i="50"/>
  <c r="AK7" i="50"/>
  <c r="AK11" i="50"/>
  <c r="AK27" i="50"/>
  <c r="AK33" i="50"/>
  <c r="AK37" i="50"/>
  <c r="AK41" i="50"/>
  <c r="AK45" i="50"/>
  <c r="AK6" i="50"/>
  <c r="AK19" i="50"/>
  <c r="AK25" i="50"/>
  <c r="AK35" i="50"/>
  <c r="AK40" i="50"/>
  <c r="AK44" i="50"/>
  <c r="AK8" i="50"/>
  <c r="AK24" i="50"/>
  <c r="AK31" i="50"/>
  <c r="AK34" i="50"/>
  <c r="AK16" i="50"/>
  <c r="AK39" i="50"/>
  <c r="AK43" i="50"/>
  <c r="AK9" i="50"/>
  <c r="AK17" i="50"/>
  <c r="AK26" i="50"/>
  <c r="AK38" i="50"/>
  <c r="AK42" i="50"/>
  <c r="AK46" i="50"/>
  <c r="BC28" i="50"/>
  <c r="BC10" i="50"/>
  <c r="BC14" i="50"/>
  <c r="BC5" i="50"/>
  <c r="BC23" i="50"/>
  <c r="BC29" i="50"/>
  <c r="BC22" i="50"/>
  <c r="BC7" i="50"/>
  <c r="BC9" i="50"/>
  <c r="BC19" i="50"/>
  <c r="BC17" i="50"/>
  <c r="BC25" i="50"/>
  <c r="BC26" i="50"/>
  <c r="BC35" i="50"/>
  <c r="BC16" i="50"/>
  <c r="BC12" i="50"/>
  <c r="BC30" i="50"/>
  <c r="BC36" i="50"/>
  <c r="BC40" i="50"/>
  <c r="BC44" i="50"/>
  <c r="BC6" i="50"/>
  <c r="BC8" i="50"/>
  <c r="BC24" i="50"/>
  <c r="BC39" i="50"/>
  <c r="BC43" i="50"/>
  <c r="BC20" i="50"/>
  <c r="BC18" i="50"/>
  <c r="BC21" i="50"/>
  <c r="BC13" i="50"/>
  <c r="BC38" i="50"/>
  <c r="BC42" i="50"/>
  <c r="BC46" i="50"/>
  <c r="BC15" i="50"/>
  <c r="BC11" i="50"/>
  <c r="BC27" i="50"/>
  <c r="BC33" i="50"/>
  <c r="BC32" i="50"/>
  <c r="BC31" i="50"/>
  <c r="BC34" i="50"/>
  <c r="BC37" i="50"/>
  <c r="BC41" i="50"/>
  <c r="BC45" i="50"/>
  <c r="AM6" i="50"/>
  <c r="AM15" i="50"/>
  <c r="AM13" i="50"/>
  <c r="AM28" i="50"/>
  <c r="AM32" i="50"/>
  <c r="AM16" i="50"/>
  <c r="AM10" i="50"/>
  <c r="AM40" i="50"/>
  <c r="AM5" i="50"/>
  <c r="AM33" i="50"/>
  <c r="AM27" i="50"/>
  <c r="AM39" i="50"/>
  <c r="AM46" i="50"/>
  <c r="AM45" i="50"/>
  <c r="AM30" i="50"/>
  <c r="AM22" i="50"/>
  <c r="AM37" i="50"/>
  <c r="AM18" i="50"/>
  <c r="AM42" i="50"/>
  <c r="AM19" i="50"/>
  <c r="AM24" i="50"/>
  <c r="AM8" i="50"/>
  <c r="AM31" i="50"/>
  <c r="AM12" i="50"/>
  <c r="AM44" i="50"/>
  <c r="AM14" i="50"/>
  <c r="AM25" i="50"/>
  <c r="AM38" i="50"/>
  <c r="AM9" i="50"/>
  <c r="AM43" i="50"/>
  <c r="AM35" i="50"/>
  <c r="AM17" i="50"/>
  <c r="AM41" i="50"/>
  <c r="AM29" i="50"/>
  <c r="AM11" i="50"/>
  <c r="AM34" i="50"/>
  <c r="AM21" i="50"/>
  <c r="AM26" i="50"/>
  <c r="AM7" i="50"/>
  <c r="AM36" i="50"/>
  <c r="AM23" i="50"/>
  <c r="AM20" i="50"/>
  <c r="DT4" i="50"/>
  <c r="CD40" i="50"/>
  <c r="CD29" i="50"/>
  <c r="CD10" i="50"/>
  <c r="CD35" i="50"/>
  <c r="CD19" i="50"/>
  <c r="CD42" i="50"/>
  <c r="CD24" i="50"/>
  <c r="CD20" i="50"/>
  <c r="CD44" i="50"/>
  <c r="CD22" i="50"/>
  <c r="CD14" i="50"/>
  <c r="CD16" i="50"/>
  <c r="CD36" i="50"/>
  <c r="CD23" i="50"/>
  <c r="CD43" i="50"/>
  <c r="CD34" i="50"/>
  <c r="CD37" i="50"/>
  <c r="CD21" i="50"/>
  <c r="CD32" i="50"/>
  <c r="CD26" i="50"/>
  <c r="CD39" i="50"/>
  <c r="CD17" i="50"/>
  <c r="CD9" i="50"/>
  <c r="CD5" i="50"/>
  <c r="CD25" i="50"/>
  <c r="CD33" i="50"/>
  <c r="CD27" i="50"/>
  <c r="CD31" i="50"/>
  <c r="CD7" i="50"/>
  <c r="CD28" i="50"/>
  <c r="CD41" i="50"/>
  <c r="CD30" i="50"/>
  <c r="CD18" i="50"/>
  <c r="CD46" i="50"/>
  <c r="CD38" i="50"/>
  <c r="CD11" i="50"/>
  <c r="CD45" i="50"/>
  <c r="CD13" i="50"/>
  <c r="DO4" i="50"/>
  <c r="BY44" i="50"/>
  <c r="BY22" i="50"/>
  <c r="BY14" i="50"/>
  <c r="BY16" i="50"/>
  <c r="BY17" i="50"/>
  <c r="BY46" i="50"/>
  <c r="BY33" i="50"/>
  <c r="BY11" i="50"/>
  <c r="BY32" i="50"/>
  <c r="BY5" i="50"/>
  <c r="BY39" i="50"/>
  <c r="BY40" i="50"/>
  <c r="BY29" i="50"/>
  <c r="BY10" i="50"/>
  <c r="BY35" i="50"/>
  <c r="BY36" i="50"/>
  <c r="BY26" i="50"/>
  <c r="BY7" i="50"/>
  <c r="BY42" i="50"/>
  <c r="BY38" i="50"/>
  <c r="BY20" i="50"/>
  <c r="BY41" i="50"/>
  <c r="BY30" i="50"/>
  <c r="BY43" i="50"/>
  <c r="BY19" i="50"/>
  <c r="BY9" i="50"/>
  <c r="BY23" i="50"/>
  <c r="BY25" i="50"/>
  <c r="BY34" i="50"/>
  <c r="BY37" i="50"/>
  <c r="BY18" i="50"/>
  <c r="BY27" i="50"/>
  <c r="BY45" i="50"/>
  <c r="BY31" i="50"/>
  <c r="BY13" i="50"/>
  <c r="BY21" i="50"/>
  <c r="BY28" i="50"/>
  <c r="BY24" i="50"/>
  <c r="DK4" i="50"/>
  <c r="BU31" i="50"/>
  <c r="BU37" i="50"/>
  <c r="BU28" i="50"/>
  <c r="BU44" i="50"/>
  <c r="BU29" i="50"/>
  <c r="BU14" i="50"/>
  <c r="BU45" i="50"/>
  <c r="BU32" i="50"/>
  <c r="BU43" i="50"/>
  <c r="BU16" i="50"/>
  <c r="BU26" i="50"/>
  <c r="BU17" i="50"/>
  <c r="BU9" i="50"/>
  <c r="BU13" i="50"/>
  <c r="BU42" i="50"/>
  <c r="BU34" i="50"/>
  <c r="BU24" i="50"/>
  <c r="BU20" i="50"/>
  <c r="BU40" i="50"/>
  <c r="BU10" i="50"/>
  <c r="BU5" i="50"/>
  <c r="BU21" i="50"/>
  <c r="BU19" i="50"/>
  <c r="BU33" i="50"/>
  <c r="BU30" i="50"/>
  <c r="BU25" i="50"/>
  <c r="BU38" i="50"/>
  <c r="BU23" i="50"/>
  <c r="BU22" i="50"/>
  <c r="BU35" i="50"/>
  <c r="BU18" i="50"/>
  <c r="BU46" i="50"/>
  <c r="BU36" i="50"/>
  <c r="BU39" i="50"/>
  <c r="BU7" i="50"/>
  <c r="BU41" i="50"/>
  <c r="BU27" i="50"/>
  <c r="BU11" i="50"/>
  <c r="DG4" i="50"/>
  <c r="BQ32" i="50"/>
  <c r="BQ5" i="50"/>
  <c r="BQ16" i="50"/>
  <c r="BQ46" i="50"/>
  <c r="BQ33" i="50"/>
  <c r="BQ11" i="50"/>
  <c r="BQ36" i="50"/>
  <c r="BQ23" i="50"/>
  <c r="BQ39" i="50"/>
  <c r="BQ44" i="50"/>
  <c r="BQ22" i="50"/>
  <c r="BQ14" i="50"/>
  <c r="BQ35" i="50"/>
  <c r="BQ29" i="50"/>
  <c r="BQ25" i="50"/>
  <c r="BQ24" i="50"/>
  <c r="BQ27" i="50"/>
  <c r="BQ45" i="50"/>
  <c r="BQ13" i="50"/>
  <c r="BQ26" i="50"/>
  <c r="BQ40" i="50"/>
  <c r="BQ10" i="50"/>
  <c r="BQ17" i="50"/>
  <c r="BQ7" i="50"/>
  <c r="BQ42" i="50"/>
  <c r="BQ38" i="50"/>
  <c r="BQ43" i="50"/>
  <c r="BQ19" i="50"/>
  <c r="BQ9" i="50"/>
  <c r="BQ41" i="50"/>
  <c r="BQ34" i="50"/>
  <c r="BQ37" i="50"/>
  <c r="BQ31" i="50"/>
  <c r="BQ30" i="50"/>
  <c r="BQ21" i="50"/>
  <c r="BQ18" i="50"/>
  <c r="BQ20" i="50"/>
  <c r="BQ28" i="50"/>
  <c r="DC4" i="50"/>
  <c r="BM36" i="50"/>
  <c r="BM23" i="50"/>
  <c r="BM43" i="50"/>
  <c r="BM26" i="50"/>
  <c r="BM9" i="50"/>
  <c r="BM38" i="50"/>
  <c r="BM27" i="50"/>
  <c r="BM40" i="50"/>
  <c r="BM29" i="50"/>
  <c r="BM10" i="50"/>
  <c r="BM39" i="50"/>
  <c r="BM35" i="50"/>
  <c r="BM32" i="50"/>
  <c r="BM5" i="50"/>
  <c r="BM22" i="50"/>
  <c r="BM24" i="50"/>
  <c r="BM31" i="50"/>
  <c r="BM16" i="50"/>
  <c r="BM25" i="50"/>
  <c r="BM17" i="50"/>
  <c r="BM44" i="50"/>
  <c r="BM14" i="50"/>
  <c r="BM42" i="50"/>
  <c r="BM34" i="50"/>
  <c r="BM19" i="50"/>
  <c r="BM7" i="50"/>
  <c r="BM46" i="50"/>
  <c r="BM11" i="50"/>
  <c r="BM45" i="50"/>
  <c r="BM13" i="50"/>
  <c r="BM20" i="50"/>
  <c r="BM41" i="50"/>
  <c r="BM30" i="50"/>
  <c r="BM33" i="50"/>
  <c r="BM21" i="50"/>
  <c r="BM28" i="50"/>
  <c r="BM18" i="50"/>
  <c r="BM37" i="50"/>
  <c r="BG10" i="50"/>
  <c r="BG7" i="50"/>
  <c r="BG9" i="50"/>
  <c r="BG19" i="50"/>
  <c r="BG17" i="50"/>
  <c r="BG25" i="50"/>
  <c r="BG26" i="50"/>
  <c r="BG15" i="50"/>
  <c r="BG20" i="50"/>
  <c r="BG11" i="50"/>
  <c r="BG8" i="50"/>
  <c r="BG27" i="50"/>
  <c r="BG24" i="50"/>
  <c r="BG33" i="50"/>
  <c r="BG34" i="50"/>
  <c r="BG28" i="50"/>
  <c r="BG5" i="50"/>
  <c r="BG29" i="50"/>
  <c r="BG39" i="50"/>
  <c r="BG43" i="50"/>
  <c r="BG12" i="50"/>
  <c r="BG30" i="50"/>
  <c r="BG35" i="50"/>
  <c r="BG32" i="50"/>
  <c r="BG31" i="50"/>
  <c r="BG38" i="50"/>
  <c r="BG42" i="50"/>
  <c r="BG46" i="50"/>
  <c r="BG14" i="50"/>
  <c r="BG23" i="50"/>
  <c r="BG22" i="50"/>
  <c r="BG16" i="50"/>
  <c r="BG37" i="50"/>
  <c r="BG41" i="50"/>
  <c r="BG45" i="50"/>
  <c r="BG18" i="50"/>
  <c r="BG21" i="50"/>
  <c r="BG13" i="50"/>
  <c r="BG36" i="50"/>
  <c r="BG40" i="50"/>
  <c r="BG44" i="50"/>
  <c r="BG6" i="50"/>
  <c r="AP28" i="50"/>
  <c r="AP10" i="50"/>
  <c r="AP14" i="50"/>
  <c r="AP5" i="50"/>
  <c r="AP23" i="50"/>
  <c r="AP29" i="50"/>
  <c r="AP22" i="50"/>
  <c r="AP7" i="50"/>
  <c r="AP9" i="50"/>
  <c r="AP19" i="50"/>
  <c r="AP17" i="50"/>
  <c r="AP25" i="50"/>
  <c r="AP26" i="50"/>
  <c r="AP35" i="50"/>
  <c r="AP16" i="50"/>
  <c r="AP18" i="50"/>
  <c r="AP21" i="50"/>
  <c r="AP13" i="50"/>
  <c r="AP32" i="50"/>
  <c r="AP31" i="50"/>
  <c r="AP34" i="50"/>
  <c r="AP40" i="50"/>
  <c r="AP44" i="50"/>
  <c r="AP20" i="50"/>
  <c r="AP11" i="50"/>
  <c r="AP27" i="50"/>
  <c r="AP33" i="50"/>
  <c r="AP36" i="50"/>
  <c r="AP39" i="50"/>
  <c r="AP43" i="50"/>
  <c r="AP15" i="50"/>
  <c r="AP12" i="50"/>
  <c r="AP30" i="50"/>
  <c r="AP38" i="50"/>
  <c r="AP42" i="50"/>
  <c r="AP46" i="50"/>
  <c r="AP8" i="50"/>
  <c r="AP24" i="50"/>
  <c r="AP37" i="50"/>
  <c r="AP41" i="50"/>
  <c r="AP45" i="50"/>
  <c r="AP6" i="50"/>
  <c r="DN4" i="50"/>
  <c r="BX44" i="50"/>
  <c r="BX22" i="50"/>
  <c r="BX14" i="50"/>
  <c r="BX35" i="50"/>
  <c r="BX19" i="50"/>
  <c r="BX42" i="50"/>
  <c r="BX24" i="50"/>
  <c r="BX20" i="50"/>
  <c r="BX32" i="50"/>
  <c r="BX5" i="50"/>
  <c r="BX16" i="50"/>
  <c r="BX40" i="50"/>
  <c r="BX29" i="50"/>
  <c r="BX10" i="50"/>
  <c r="BX43" i="50"/>
  <c r="BX39" i="50"/>
  <c r="BX26" i="50"/>
  <c r="BX9" i="50"/>
  <c r="BX41" i="50"/>
  <c r="BX30" i="50"/>
  <c r="BX23" i="50"/>
  <c r="BX25" i="50"/>
  <c r="BX34" i="50"/>
  <c r="BX36" i="50"/>
  <c r="BX17" i="50"/>
  <c r="BX7" i="50"/>
  <c r="BX46" i="50"/>
  <c r="BX38" i="50"/>
  <c r="BX11" i="50"/>
  <c r="BX37" i="50"/>
  <c r="BX33" i="50"/>
  <c r="BX18" i="50"/>
  <c r="BX45" i="50"/>
  <c r="BX13" i="50"/>
  <c r="BX28" i="50"/>
  <c r="BX27" i="50"/>
  <c r="BX31" i="50"/>
  <c r="BX21" i="50"/>
  <c r="BF7" i="50"/>
  <c r="BF15" i="50"/>
  <c r="BF20" i="50"/>
  <c r="BF11" i="50"/>
  <c r="BF8" i="50"/>
  <c r="BF27" i="50"/>
  <c r="BF24" i="50"/>
  <c r="BF33" i="50"/>
  <c r="BF28" i="50"/>
  <c r="BF18" i="50"/>
  <c r="BF12" i="50"/>
  <c r="BF21" i="50"/>
  <c r="BF30" i="50"/>
  <c r="BF13" i="50"/>
  <c r="BF31" i="50"/>
  <c r="BF9" i="50"/>
  <c r="BF17" i="50"/>
  <c r="BF26" i="50"/>
  <c r="BF35" i="50"/>
  <c r="BF32" i="50"/>
  <c r="BF38" i="50"/>
  <c r="BF42" i="50"/>
  <c r="BF46" i="50"/>
  <c r="BF10" i="50"/>
  <c r="BF14" i="50"/>
  <c r="BF23" i="50"/>
  <c r="BF22" i="50"/>
  <c r="BF34" i="50"/>
  <c r="BF16" i="50"/>
  <c r="BF37" i="50"/>
  <c r="BF41" i="50"/>
  <c r="BF45" i="50"/>
  <c r="BF19" i="50"/>
  <c r="BF25" i="50"/>
  <c r="BF36" i="50"/>
  <c r="BF40" i="50"/>
  <c r="BF44" i="50"/>
  <c r="BF5" i="50"/>
  <c r="BF29" i="50"/>
  <c r="BF39" i="50"/>
  <c r="BF43" i="50"/>
  <c r="BF6" i="50"/>
  <c r="BA7" i="50"/>
  <c r="BA15" i="50"/>
  <c r="BA20" i="50"/>
  <c r="BA11" i="50"/>
  <c r="BA8" i="50"/>
  <c r="BA27" i="50"/>
  <c r="BA24" i="50"/>
  <c r="BA33" i="50"/>
  <c r="BA28" i="50"/>
  <c r="BA18" i="50"/>
  <c r="BA12" i="50"/>
  <c r="BA21" i="50"/>
  <c r="BA30" i="50"/>
  <c r="BA13" i="50"/>
  <c r="BA31" i="50"/>
  <c r="BA10" i="50"/>
  <c r="BA19" i="50"/>
  <c r="BA25" i="50"/>
  <c r="BA38" i="50"/>
  <c r="BA42" i="50"/>
  <c r="BA46" i="50"/>
  <c r="BA5" i="50"/>
  <c r="BA29" i="50"/>
  <c r="BA35" i="50"/>
  <c r="BA32" i="50"/>
  <c r="BA37" i="50"/>
  <c r="BA41" i="50"/>
  <c r="BA45" i="50"/>
  <c r="BA9" i="50"/>
  <c r="BA17" i="50"/>
  <c r="BA26" i="50"/>
  <c r="BA34" i="50"/>
  <c r="BA16" i="50"/>
  <c r="BA36" i="50"/>
  <c r="BA40" i="50"/>
  <c r="BA44" i="50"/>
  <c r="BA14" i="50"/>
  <c r="BA23" i="50"/>
  <c r="BA22" i="50"/>
  <c r="BA39" i="50"/>
  <c r="BA43" i="50"/>
  <c r="BA6" i="50"/>
  <c r="AW28" i="50"/>
  <c r="AW18" i="50"/>
  <c r="AW12" i="50"/>
  <c r="AW21" i="50"/>
  <c r="AW30" i="50"/>
  <c r="AW13" i="50"/>
  <c r="AW31" i="50"/>
  <c r="AW37" i="50"/>
  <c r="AW41" i="50"/>
  <c r="AW45" i="50"/>
  <c r="AW6" i="50"/>
  <c r="AW15" i="50"/>
  <c r="AW20" i="50"/>
  <c r="AW11" i="50"/>
  <c r="AW8" i="50"/>
  <c r="AW27" i="50"/>
  <c r="AW24" i="50"/>
  <c r="AW33" i="50"/>
  <c r="AW34" i="50"/>
  <c r="AW38" i="50"/>
  <c r="AW42" i="50"/>
  <c r="AW46" i="50"/>
  <c r="AW7" i="50"/>
  <c r="AW9" i="50"/>
  <c r="AW19" i="50"/>
  <c r="AW17" i="50"/>
  <c r="AW25" i="50"/>
  <c r="AW26" i="50"/>
  <c r="AW35" i="50"/>
  <c r="AW16" i="50"/>
  <c r="AW39" i="50"/>
  <c r="AW43" i="50"/>
  <c r="AW10" i="50"/>
  <c r="AW14" i="50"/>
  <c r="AW5" i="50"/>
  <c r="AW23" i="50"/>
  <c r="AW29" i="50"/>
  <c r="AW22" i="50"/>
  <c r="AW32" i="50"/>
  <c r="AW36" i="50"/>
  <c r="AW40" i="50"/>
  <c r="AW44" i="50"/>
  <c r="AS20" i="50"/>
  <c r="AS31" i="50"/>
  <c r="AS12" i="50"/>
  <c r="AS23" i="50"/>
  <c r="AS26" i="50"/>
  <c r="AS14" i="50"/>
  <c r="AS11" i="50"/>
  <c r="AS42" i="50"/>
  <c r="AS9" i="50"/>
  <c r="AS7" i="50"/>
  <c r="AS22" i="50"/>
  <c r="AS17" i="50"/>
  <c r="AS29" i="50"/>
  <c r="AS46" i="50"/>
  <c r="AS45" i="50"/>
  <c r="AS13" i="50"/>
  <c r="AS18" i="50"/>
  <c r="AS35" i="50"/>
  <c r="AS25" i="50"/>
  <c r="AS5" i="50"/>
  <c r="AS6" i="50"/>
  <c r="AS8" i="50"/>
  <c r="AS37" i="50"/>
  <c r="AS21" i="50"/>
  <c r="AS15" i="50"/>
  <c r="AS16" i="50"/>
  <c r="AS40" i="50"/>
  <c r="AS19" i="50"/>
  <c r="AS38" i="50"/>
  <c r="AS43" i="50"/>
  <c r="AS44" i="50"/>
  <c r="AS39" i="50"/>
  <c r="AS28" i="50"/>
  <c r="AS32" i="50"/>
  <c r="AS27" i="50"/>
  <c r="AS36" i="50"/>
  <c r="AS34" i="50"/>
  <c r="AS41" i="50"/>
  <c r="AS24" i="50"/>
  <c r="AS30" i="50"/>
  <c r="AS10" i="50"/>
  <c r="AS33" i="50"/>
  <c r="AO10" i="50"/>
  <c r="AO7" i="50"/>
  <c r="AO9" i="50"/>
  <c r="AO19" i="50"/>
  <c r="AO17" i="50"/>
  <c r="AO25" i="50"/>
  <c r="AO26" i="50"/>
  <c r="AO15" i="50"/>
  <c r="AO20" i="50"/>
  <c r="AO11" i="50"/>
  <c r="AO8" i="50"/>
  <c r="AO27" i="50"/>
  <c r="AO24" i="50"/>
  <c r="AO33" i="50"/>
  <c r="AO34" i="50"/>
  <c r="AO5" i="50"/>
  <c r="AO29" i="50"/>
  <c r="AO16" i="50"/>
  <c r="AO36" i="50"/>
  <c r="AO39" i="50"/>
  <c r="AO43" i="50"/>
  <c r="AO6" i="50"/>
  <c r="AO12" i="50"/>
  <c r="AO30" i="50"/>
  <c r="AO38" i="50"/>
  <c r="AO42" i="50"/>
  <c r="AO46" i="50"/>
  <c r="AO28" i="50"/>
  <c r="AO14" i="50"/>
  <c r="AO23" i="50"/>
  <c r="AO22" i="50"/>
  <c r="AO37" i="50"/>
  <c r="AO41" i="50"/>
  <c r="AO45" i="50"/>
  <c r="AO18" i="50"/>
  <c r="AO21" i="50"/>
  <c r="AO13" i="50"/>
  <c r="AO35" i="50"/>
  <c r="AO32" i="50"/>
  <c r="AO31" i="50"/>
  <c r="AO40" i="50"/>
  <c r="AO44" i="50"/>
  <c r="CY4" i="50"/>
  <c r="BI36" i="50"/>
  <c r="BI23" i="50"/>
  <c r="BI25" i="50"/>
  <c r="BI7" i="50"/>
  <c r="BI38" i="50"/>
  <c r="BI27" i="50"/>
  <c r="BI40" i="50"/>
  <c r="BI29" i="50"/>
  <c r="BI10" i="50"/>
  <c r="BI43" i="50"/>
  <c r="BI26" i="50"/>
  <c r="BI32" i="50"/>
  <c r="BI5" i="50"/>
  <c r="BI39" i="50"/>
  <c r="BI16" i="50"/>
  <c r="BI17" i="50"/>
  <c r="BI33" i="50"/>
  <c r="BI31" i="50"/>
  <c r="BI22" i="50"/>
  <c r="BI35" i="50"/>
  <c r="BI9" i="50"/>
  <c r="BI46" i="50"/>
  <c r="BI44" i="50"/>
  <c r="BI14" i="50"/>
  <c r="BI19" i="50"/>
  <c r="BI24" i="50"/>
  <c r="BI45" i="50"/>
  <c r="BI13" i="50"/>
  <c r="BI21" i="50"/>
  <c r="BI20" i="50"/>
  <c r="BI37" i="50"/>
  <c r="BI28" i="50"/>
  <c r="BI11" i="50"/>
  <c r="BI42" i="50"/>
  <c r="BI34" i="50"/>
  <c r="BI41" i="50"/>
  <c r="BI30" i="50"/>
  <c r="BI18" i="50"/>
  <c r="DQ4" i="50"/>
  <c r="CA40" i="50"/>
  <c r="CA29" i="50"/>
  <c r="CA10" i="50"/>
  <c r="CA43" i="50"/>
  <c r="CA39" i="50"/>
  <c r="CA26" i="50"/>
  <c r="CA9" i="50"/>
  <c r="CA38" i="50"/>
  <c r="CA27" i="50"/>
  <c r="CA44" i="50"/>
  <c r="CA22" i="50"/>
  <c r="CA14" i="50"/>
  <c r="CA35" i="50"/>
  <c r="CA36" i="50"/>
  <c r="CA23" i="50"/>
  <c r="CA16" i="50"/>
  <c r="CA17" i="50"/>
  <c r="CA19" i="50"/>
  <c r="CA7" i="50"/>
  <c r="CA46" i="50"/>
  <c r="CA11" i="50"/>
  <c r="CA37" i="50"/>
  <c r="CA5" i="50"/>
  <c r="CA25" i="50"/>
  <c r="CA33" i="50"/>
  <c r="CA32" i="50"/>
  <c r="CA42" i="50"/>
  <c r="CA34" i="50"/>
  <c r="CA20" i="50"/>
  <c r="CA31" i="50"/>
  <c r="CA24" i="50"/>
  <c r="CA28" i="50"/>
  <c r="CA41" i="50"/>
  <c r="CA18" i="50"/>
  <c r="CA21" i="50"/>
  <c r="CA45" i="50"/>
  <c r="CA13" i="50"/>
  <c r="CA30" i="50"/>
  <c r="DA4" i="50"/>
  <c r="BK36" i="50"/>
  <c r="BK23" i="50"/>
  <c r="BK39" i="50"/>
  <c r="BK25" i="50"/>
  <c r="BK7" i="50"/>
  <c r="BK34" i="50"/>
  <c r="BK40" i="50"/>
  <c r="BK29" i="50"/>
  <c r="BK10" i="50"/>
  <c r="BK43" i="50"/>
  <c r="BK26" i="50"/>
  <c r="BK32" i="50"/>
  <c r="BK5" i="50"/>
  <c r="BK16" i="50"/>
  <c r="BK35" i="50"/>
  <c r="BK33" i="50"/>
  <c r="BK31" i="50"/>
  <c r="BK44" i="50"/>
  <c r="BK14" i="50"/>
  <c r="BK17" i="50"/>
  <c r="BK19" i="50"/>
  <c r="BK9" i="50"/>
  <c r="BK46" i="50"/>
  <c r="BK22" i="50"/>
  <c r="BK24" i="50"/>
  <c r="BK27" i="50"/>
  <c r="BK45" i="50"/>
  <c r="BK13" i="50"/>
  <c r="BK42" i="50"/>
  <c r="BK38" i="50"/>
  <c r="BK41" i="50"/>
  <c r="BK37" i="50"/>
  <c r="BK30" i="50"/>
  <c r="BK21" i="50"/>
  <c r="BK20" i="50"/>
  <c r="BK28" i="50"/>
  <c r="BK11" i="50"/>
  <c r="BK18" i="50"/>
  <c r="AV15" i="50"/>
  <c r="AV10" i="50"/>
  <c r="AV7" i="50"/>
  <c r="AV6" i="50"/>
  <c r="CP53" i="50"/>
  <c r="CP47" i="50"/>
  <c r="DO8" i="50"/>
  <c r="DB7" i="50"/>
  <c r="DC7" i="50"/>
  <c r="DH8" i="50"/>
  <c r="DU7" i="50"/>
  <c r="DT7" i="50"/>
  <c r="DS8" i="50"/>
  <c r="DQ7" i="50"/>
  <c r="DP7" i="50"/>
  <c r="DD8" i="50"/>
  <c r="CG7" i="50" l="1"/>
  <c r="CG15" i="50"/>
  <c r="CG10" i="50"/>
  <c r="CO37" i="50"/>
  <c r="CO45" i="50"/>
  <c r="CO44" i="50"/>
  <c r="CO26" i="50"/>
  <c r="CO40" i="50"/>
  <c r="CO18" i="50"/>
  <c r="CO20" i="50"/>
  <c r="CO39" i="50"/>
  <c r="CO27" i="50"/>
  <c r="CG22" i="50"/>
  <c r="CO22" i="50"/>
  <c r="CO16" i="50"/>
  <c r="CO25" i="50"/>
  <c r="CG18" i="50"/>
  <c r="CG46" i="50"/>
  <c r="CG17" i="50"/>
  <c r="CG16" i="50"/>
  <c r="CG8" i="50"/>
  <c r="CG25" i="50"/>
  <c r="CG41" i="50"/>
  <c r="CG11" i="50"/>
  <c r="CG14" i="50"/>
  <c r="CG21" i="50"/>
  <c r="CO31" i="50"/>
  <c r="CG23" i="50"/>
  <c r="CG37" i="50"/>
  <c r="CG42" i="50"/>
  <c r="CG9" i="50"/>
  <c r="CG34" i="50"/>
  <c r="CG44" i="50"/>
  <c r="CG19" i="50"/>
  <c r="CG29" i="50"/>
  <c r="CG12" i="50"/>
  <c r="CG20" i="50"/>
  <c r="CO34" i="50"/>
  <c r="CO42" i="50"/>
  <c r="CO46" i="50"/>
  <c r="CO43" i="50"/>
  <c r="CO30" i="50"/>
  <c r="CO21" i="50"/>
  <c r="CO9" i="50"/>
  <c r="CO5" i="50"/>
  <c r="CO38" i="50"/>
  <c r="CG38" i="50"/>
  <c r="CG43" i="50"/>
  <c r="CG31" i="50"/>
  <c r="CG40" i="50"/>
  <c r="CG33" i="50"/>
  <c r="CG36" i="50"/>
  <c r="CG13" i="50"/>
  <c r="CO24" i="50"/>
  <c r="CO23" i="50"/>
  <c r="CO11" i="50"/>
  <c r="CO19" i="50"/>
  <c r="CO33" i="50"/>
  <c r="CO10" i="50"/>
  <c r="CO36" i="50"/>
  <c r="CG6" i="50"/>
  <c r="CO41" i="50"/>
  <c r="CO28" i="50"/>
  <c r="CO13" i="50"/>
  <c r="CO14" i="50"/>
  <c r="CO35" i="50"/>
  <c r="CO17" i="50"/>
  <c r="CP17" i="50" s="1"/>
  <c r="CO32" i="50"/>
  <c r="CO29" i="50"/>
  <c r="CO7" i="50"/>
  <c r="CG35" i="50"/>
  <c r="CG26" i="50"/>
  <c r="CG39" i="50"/>
  <c r="CG24" i="50"/>
  <c r="CG45" i="50"/>
  <c r="CG27" i="50"/>
  <c r="CG32" i="50"/>
  <c r="CG5" i="50"/>
  <c r="CG30" i="50"/>
  <c r="CG28" i="50"/>
  <c r="CQ53" i="50"/>
  <c r="CQ47" i="50"/>
  <c r="CQ48" i="50"/>
  <c r="CQ50" i="50"/>
  <c r="CQ51" i="50"/>
  <c r="CQ52" i="50"/>
  <c r="CQ54" i="50"/>
  <c r="CQ55" i="50"/>
  <c r="CQ49" i="50"/>
  <c r="AM4" i="52"/>
  <c r="AL4" i="52"/>
  <c r="AK4" i="52"/>
  <c r="AI4" i="52"/>
  <c r="AH4" i="52"/>
  <c r="AG4" i="52"/>
  <c r="AF4" i="52"/>
  <c r="AE4" i="52"/>
  <c r="AD4" i="52"/>
  <c r="AC4" i="52"/>
  <c r="AB4" i="52"/>
  <c r="AA4" i="52"/>
  <c r="CP6" i="50" l="1"/>
  <c r="CP20" i="50"/>
  <c r="CR20" i="50" s="1"/>
  <c r="CS20" i="50" s="1"/>
  <c r="CT20" i="50" s="1"/>
  <c r="CU20" i="50" s="1"/>
  <c r="CH15" i="50"/>
  <c r="CJ15" i="50" s="1"/>
  <c r="CK15" i="50" s="1"/>
  <c r="CL15" i="50" s="1"/>
  <c r="CM15" i="50" s="1"/>
  <c r="CH9" i="50"/>
  <c r="CJ9" i="50" s="1"/>
  <c r="CK9" i="50" s="1"/>
  <c r="CL9" i="50" s="1"/>
  <c r="CM9" i="50" s="1"/>
  <c r="CH19" i="50"/>
  <c r="CJ19" i="50" s="1"/>
  <c r="CK19" i="50" s="1"/>
  <c r="CL19" i="50" s="1"/>
  <c r="CM19" i="50" s="1"/>
  <c r="CH30" i="50"/>
  <c r="CJ30" i="50" s="1"/>
  <c r="CK30" i="50" s="1"/>
  <c r="CL30" i="50" s="1"/>
  <c r="CM30" i="50" s="1"/>
  <c r="CR17" i="50"/>
  <c r="CS17" i="50" s="1"/>
  <c r="CT17" i="50" s="1"/>
  <c r="CU17" i="50" s="1"/>
  <c r="CH6" i="50"/>
  <c r="CJ6" i="50" s="1"/>
  <c r="CK6" i="50" s="1"/>
  <c r="CL6" i="50" s="1"/>
  <c r="CM6" i="50" s="1"/>
  <c r="CH14" i="50"/>
  <c r="CJ14" i="50" s="1"/>
  <c r="CK14" i="50" s="1"/>
  <c r="CL14" i="50" s="1"/>
  <c r="CM14" i="50" s="1"/>
  <c r="CH11" i="50"/>
  <c r="CJ11" i="50" s="1"/>
  <c r="CK11" i="50" s="1"/>
  <c r="CL11" i="50" s="1"/>
  <c r="CM11" i="50" s="1"/>
  <c r="CH8" i="50"/>
  <c r="CJ8" i="50" s="1"/>
  <c r="CK8" i="50" s="1"/>
  <c r="CL8" i="50" s="1"/>
  <c r="CM8" i="50" s="1"/>
  <c r="CH28" i="50"/>
  <c r="CJ28" i="50" s="1"/>
  <c r="CK28" i="50" s="1"/>
  <c r="CL28" i="50" s="1"/>
  <c r="CM28" i="50" s="1"/>
  <c r="CP12" i="50"/>
  <c r="CR12" i="50" s="1"/>
  <c r="CS12" i="50" s="1"/>
  <c r="CT12" i="50" s="1"/>
  <c r="CU12" i="50" s="1"/>
  <c r="CP8" i="50"/>
  <c r="CR8" i="50" s="1"/>
  <c r="CS8" i="50" s="1"/>
  <c r="CT8" i="50" s="1"/>
  <c r="CU8" i="50" s="1"/>
  <c r="CH12" i="50"/>
  <c r="CR47" i="50"/>
  <c r="CS47" i="50" s="1"/>
  <c r="CT47" i="50" s="1"/>
  <c r="CU47" i="50" s="1"/>
  <c r="CR53" i="50"/>
  <c r="CS53" i="50" s="1"/>
  <c r="CT53" i="50" s="1"/>
  <c r="CU53" i="50" s="1"/>
  <c r="CH38" i="50"/>
  <c r="CJ38" i="50" s="1"/>
  <c r="CK38" i="50" s="1"/>
  <c r="CL38" i="50" s="1"/>
  <c r="CM38" i="50" s="1"/>
  <c r="CH41" i="50"/>
  <c r="CJ41" i="50" s="1"/>
  <c r="CK41" i="50" s="1"/>
  <c r="CL41" i="50" s="1"/>
  <c r="CM41" i="50" s="1"/>
  <c r="CR95" i="50"/>
  <c r="CS95" i="50" s="1"/>
  <c r="CT95" i="50" s="1"/>
  <c r="CU95" i="50" s="1"/>
  <c r="CR98" i="50"/>
  <c r="CS98" i="50" s="1"/>
  <c r="CT98" i="50" s="1"/>
  <c r="CU98" i="50" s="1"/>
  <c r="CR56" i="50"/>
  <c r="CS56" i="50" s="1"/>
  <c r="CT56" i="50" s="1"/>
  <c r="CU56" i="50" s="1"/>
  <c r="CR71" i="50"/>
  <c r="CS71" i="50" s="1"/>
  <c r="CT71" i="50" s="1"/>
  <c r="CU71" i="50" s="1"/>
  <c r="CR88" i="50"/>
  <c r="CS88" i="50" s="1"/>
  <c r="CT88" i="50" s="1"/>
  <c r="CU88" i="50" s="1"/>
  <c r="CR87" i="50"/>
  <c r="CS87" i="50" s="1"/>
  <c r="CT87" i="50" s="1"/>
  <c r="CU87" i="50" s="1"/>
  <c r="CR100" i="50"/>
  <c r="CS100" i="50" s="1"/>
  <c r="CT100" i="50" s="1"/>
  <c r="CU100" i="50" s="1"/>
  <c r="CR97" i="50"/>
  <c r="CS97" i="50" s="1"/>
  <c r="CT97" i="50" s="1"/>
  <c r="CU97" i="50" s="1"/>
  <c r="CR99" i="50"/>
  <c r="CS99" i="50" s="1"/>
  <c r="CT99" i="50" s="1"/>
  <c r="CU99" i="50" s="1"/>
  <c r="CR77" i="50"/>
  <c r="CS77" i="50" s="1"/>
  <c r="CT77" i="50" s="1"/>
  <c r="CU77" i="50" s="1"/>
  <c r="CR66" i="50"/>
  <c r="CS66" i="50" s="1"/>
  <c r="CT66" i="50" s="1"/>
  <c r="CU66" i="50" s="1"/>
  <c r="CR48" i="50"/>
  <c r="CS48" i="50" s="1"/>
  <c r="CT48" i="50" s="1"/>
  <c r="CU48" i="50" s="1"/>
  <c r="CR6" i="50"/>
  <c r="CS6" i="50" s="1"/>
  <c r="CT6" i="50" s="1"/>
  <c r="CU6" i="50" s="1"/>
  <c r="CR59" i="50"/>
  <c r="CS59" i="50" s="1"/>
  <c r="CT59" i="50" s="1"/>
  <c r="CU59" i="50" s="1"/>
  <c r="CR89" i="50"/>
  <c r="CS89" i="50" s="1"/>
  <c r="CT89" i="50" s="1"/>
  <c r="CU89" i="50" s="1"/>
  <c r="CR80" i="50"/>
  <c r="CS80" i="50" s="1"/>
  <c r="CT80" i="50" s="1"/>
  <c r="CU80" i="50" s="1"/>
  <c r="CR61" i="50"/>
  <c r="CS61" i="50" s="1"/>
  <c r="CT61" i="50" s="1"/>
  <c r="CU61" i="50" s="1"/>
  <c r="CR57" i="50"/>
  <c r="CS57" i="50" s="1"/>
  <c r="CT57" i="50" s="1"/>
  <c r="CU57" i="50" s="1"/>
  <c r="CR58" i="50"/>
  <c r="CS58" i="50" s="1"/>
  <c r="CT58" i="50" s="1"/>
  <c r="CU58" i="50" s="1"/>
  <c r="CR94" i="50"/>
  <c r="CS94" i="50" s="1"/>
  <c r="CT94" i="50" s="1"/>
  <c r="CU94" i="50" s="1"/>
  <c r="CR68" i="50"/>
  <c r="CS68" i="50" s="1"/>
  <c r="CT68" i="50" s="1"/>
  <c r="CU68" i="50" s="1"/>
  <c r="CR67" i="50"/>
  <c r="CS67" i="50" s="1"/>
  <c r="CT67" i="50" s="1"/>
  <c r="CU67" i="50" s="1"/>
  <c r="CR69" i="50"/>
  <c r="CS69" i="50" s="1"/>
  <c r="CT69" i="50" s="1"/>
  <c r="CU69" i="50" s="1"/>
  <c r="CR92" i="50"/>
  <c r="CS92" i="50" s="1"/>
  <c r="CT92" i="50" s="1"/>
  <c r="CU92" i="50" s="1"/>
  <c r="CR51" i="50"/>
  <c r="CS51" i="50" s="1"/>
  <c r="CT51" i="50" s="1"/>
  <c r="CU51" i="50" s="1"/>
  <c r="CR70" i="50"/>
  <c r="CS70" i="50" s="1"/>
  <c r="CT70" i="50" s="1"/>
  <c r="CU70" i="50" s="1"/>
  <c r="CR55" i="50"/>
  <c r="CS55" i="50" s="1"/>
  <c r="CT55" i="50" s="1"/>
  <c r="CU55" i="50" s="1"/>
  <c r="CR65" i="50"/>
  <c r="CS65" i="50" s="1"/>
  <c r="CT65" i="50" s="1"/>
  <c r="CU65" i="50" s="1"/>
  <c r="CR82" i="50"/>
  <c r="CS82" i="50" s="1"/>
  <c r="CT82" i="50" s="1"/>
  <c r="CU82" i="50" s="1"/>
  <c r="CR52" i="50"/>
  <c r="CS52" i="50" s="1"/>
  <c r="CT52" i="50" s="1"/>
  <c r="CU52" i="50" s="1"/>
  <c r="CR79" i="50"/>
  <c r="CS79" i="50" s="1"/>
  <c r="CT79" i="50" s="1"/>
  <c r="CU79" i="50" s="1"/>
  <c r="CR90" i="50"/>
  <c r="CS90" i="50" s="1"/>
  <c r="CT90" i="50" s="1"/>
  <c r="CU90" i="50" s="1"/>
  <c r="CR63" i="50"/>
  <c r="CS63" i="50" s="1"/>
  <c r="CT63" i="50" s="1"/>
  <c r="CU63" i="50" s="1"/>
  <c r="CR85" i="50"/>
  <c r="CS85" i="50" s="1"/>
  <c r="CT85" i="50" s="1"/>
  <c r="CU85" i="50" s="1"/>
  <c r="CR78" i="50"/>
  <c r="CS78" i="50" s="1"/>
  <c r="CT78" i="50" s="1"/>
  <c r="CU78" i="50" s="1"/>
  <c r="CR86" i="50"/>
  <c r="CS86" i="50" s="1"/>
  <c r="CT86" i="50" s="1"/>
  <c r="CU86" i="50" s="1"/>
  <c r="CR74" i="50"/>
  <c r="CS74" i="50" s="1"/>
  <c r="CT74" i="50" s="1"/>
  <c r="CU74" i="50" s="1"/>
  <c r="CR81" i="50"/>
  <c r="CS81" i="50" s="1"/>
  <c r="CT81" i="50" s="1"/>
  <c r="CU81" i="50" s="1"/>
  <c r="CR83" i="50"/>
  <c r="CS83" i="50" s="1"/>
  <c r="CT83" i="50" s="1"/>
  <c r="CU83" i="50" s="1"/>
  <c r="CR76" i="50"/>
  <c r="CS76" i="50" s="1"/>
  <c r="CT76" i="50" s="1"/>
  <c r="CU76" i="50" s="1"/>
  <c r="CR64" i="50"/>
  <c r="CS64" i="50" s="1"/>
  <c r="CT64" i="50" s="1"/>
  <c r="CU64" i="50" s="1"/>
  <c r="CR60" i="50"/>
  <c r="CS60" i="50" s="1"/>
  <c r="CT60" i="50" s="1"/>
  <c r="CU60" i="50" s="1"/>
  <c r="CR54" i="50"/>
  <c r="CS54" i="50" s="1"/>
  <c r="CT54" i="50" s="1"/>
  <c r="CU54" i="50" s="1"/>
  <c r="CR73" i="50"/>
  <c r="CS73" i="50" s="1"/>
  <c r="CT73" i="50" s="1"/>
  <c r="CU73" i="50" s="1"/>
  <c r="CR62" i="50"/>
  <c r="CS62" i="50" s="1"/>
  <c r="CT62" i="50" s="1"/>
  <c r="CU62" i="50" s="1"/>
  <c r="CR91" i="50"/>
  <c r="CS91" i="50" s="1"/>
  <c r="CT91" i="50" s="1"/>
  <c r="CU91" i="50" s="1"/>
  <c r="CR96" i="50"/>
  <c r="CS96" i="50" s="1"/>
  <c r="CT96" i="50" s="1"/>
  <c r="CU96" i="50" s="1"/>
  <c r="CR72" i="50"/>
  <c r="CS72" i="50" s="1"/>
  <c r="CT72" i="50" s="1"/>
  <c r="CU72" i="50" s="1"/>
  <c r="CR84" i="50"/>
  <c r="CS84" i="50" s="1"/>
  <c r="CT84" i="50" s="1"/>
  <c r="CU84" i="50" s="1"/>
  <c r="CR75" i="50"/>
  <c r="CS75" i="50" s="1"/>
  <c r="CT75" i="50" s="1"/>
  <c r="CU75" i="50" s="1"/>
  <c r="CR93" i="50"/>
  <c r="CS93" i="50" s="1"/>
  <c r="CT93" i="50" s="1"/>
  <c r="CU93" i="50" s="1"/>
  <c r="CR49" i="50"/>
  <c r="CS49" i="50" s="1"/>
  <c r="CT49" i="50" s="1"/>
  <c r="CU49" i="50" s="1"/>
  <c r="CR50" i="50"/>
  <c r="CS50" i="50" s="1"/>
  <c r="CT50" i="50" s="1"/>
  <c r="CU50" i="50" s="1"/>
  <c r="CR15" i="50"/>
  <c r="CS15" i="50" s="1"/>
  <c r="CT15" i="50" s="1"/>
  <c r="CU15" i="50" s="1"/>
  <c r="CH46" i="50"/>
  <c r="CJ46" i="50" s="1"/>
  <c r="CK46" i="50" s="1"/>
  <c r="CL46" i="50" s="1"/>
  <c r="CM46" i="50" s="1"/>
  <c r="CH23" i="50"/>
  <c r="CJ23" i="50" s="1"/>
  <c r="CK23" i="50" s="1"/>
  <c r="CL23" i="50" s="1"/>
  <c r="CM23" i="50" s="1"/>
  <c r="CH17" i="50"/>
  <c r="CP16" i="50"/>
  <c r="CR16" i="50" s="1"/>
  <c r="CS16" i="50" s="1"/>
  <c r="CT16" i="50" s="1"/>
  <c r="CU16" i="50" s="1"/>
  <c r="CH10" i="50"/>
  <c r="CJ10" i="50" s="1"/>
  <c r="CK10" i="50" s="1"/>
  <c r="CL10" i="50" s="1"/>
  <c r="CM10" i="50" s="1"/>
  <c r="CH24" i="50"/>
  <c r="CJ24" i="50" s="1"/>
  <c r="CK24" i="50" s="1"/>
  <c r="CL24" i="50" s="1"/>
  <c r="CM24" i="50" s="1"/>
  <c r="CP7" i="50"/>
  <c r="CP26" i="50"/>
  <c r="CR26" i="50" s="1"/>
  <c r="CS26" i="50" s="1"/>
  <c r="CT26" i="50" s="1"/>
  <c r="CU26" i="50" s="1"/>
  <c r="CP27" i="50"/>
  <c r="CR27" i="50" s="1"/>
  <c r="CS27" i="50" s="1"/>
  <c r="CT27" i="50" s="1"/>
  <c r="CU27" i="50" s="1"/>
  <c r="CP39" i="50"/>
  <c r="CR39" i="50" s="1"/>
  <c r="CS39" i="50" s="1"/>
  <c r="CT39" i="50" s="1"/>
  <c r="CU39" i="50" s="1"/>
  <c r="CP35" i="50"/>
  <c r="CR35" i="50" s="1"/>
  <c r="CS35" i="50" s="1"/>
  <c r="CT35" i="50" s="1"/>
  <c r="CU35" i="50" s="1"/>
  <c r="CP41" i="50"/>
  <c r="CR41" i="50" s="1"/>
  <c r="CS41" i="50" s="1"/>
  <c r="CT41" i="50" s="1"/>
  <c r="CU41" i="50" s="1"/>
  <c r="CP33" i="50"/>
  <c r="CR33" i="50" s="1"/>
  <c r="CS33" i="50" s="1"/>
  <c r="CT33" i="50" s="1"/>
  <c r="CU33" i="50" s="1"/>
  <c r="CP24" i="50"/>
  <c r="CR24" i="50" s="1"/>
  <c r="CS24" i="50" s="1"/>
  <c r="CT24" i="50" s="1"/>
  <c r="CU24" i="50" s="1"/>
  <c r="CH40" i="50"/>
  <c r="CJ40" i="50" s="1"/>
  <c r="CK40" i="50" s="1"/>
  <c r="CL40" i="50" s="1"/>
  <c r="CM40" i="50" s="1"/>
  <c r="CP38" i="50"/>
  <c r="CR38" i="50" s="1"/>
  <c r="CS38" i="50" s="1"/>
  <c r="CT38" i="50" s="1"/>
  <c r="CU38" i="50" s="1"/>
  <c r="CP30" i="50"/>
  <c r="CR30" i="50" s="1"/>
  <c r="CS30" i="50" s="1"/>
  <c r="CT30" i="50" s="1"/>
  <c r="CU30" i="50" s="1"/>
  <c r="CP34" i="50"/>
  <c r="CR34" i="50" s="1"/>
  <c r="CS34" i="50" s="1"/>
  <c r="CT34" i="50" s="1"/>
  <c r="CU34" i="50" s="1"/>
  <c r="CH42" i="50"/>
  <c r="CJ42" i="50" s="1"/>
  <c r="CK42" i="50" s="1"/>
  <c r="CL42" i="50" s="1"/>
  <c r="CM42" i="50" s="1"/>
  <c r="CH21" i="50"/>
  <c r="CJ21" i="50" s="1"/>
  <c r="CK21" i="50" s="1"/>
  <c r="CL21" i="50" s="1"/>
  <c r="CM21" i="50" s="1"/>
  <c r="CH25" i="50"/>
  <c r="CJ25" i="50" s="1"/>
  <c r="CK25" i="50" s="1"/>
  <c r="CL25" i="50" s="1"/>
  <c r="CM25" i="50" s="1"/>
  <c r="CP22" i="50"/>
  <c r="CR22" i="50" s="1"/>
  <c r="CS22" i="50" s="1"/>
  <c r="CT22" i="50" s="1"/>
  <c r="CU22" i="50" s="1"/>
  <c r="CP18" i="50"/>
  <c r="CR18" i="50" s="1"/>
  <c r="CS18" i="50" s="1"/>
  <c r="CT18" i="50" s="1"/>
  <c r="CU18" i="50" s="1"/>
  <c r="CP28" i="50"/>
  <c r="CR28" i="50" s="1"/>
  <c r="CS28" i="50" s="1"/>
  <c r="CT28" i="50" s="1"/>
  <c r="CU28" i="50" s="1"/>
  <c r="CP10" i="50"/>
  <c r="CR10" i="50" s="1"/>
  <c r="CS10" i="50" s="1"/>
  <c r="CT10" i="50" s="1"/>
  <c r="CU10" i="50" s="1"/>
  <c r="CP23" i="50"/>
  <c r="CR23" i="50" s="1"/>
  <c r="CS23" i="50" s="1"/>
  <c r="CT23" i="50" s="1"/>
  <c r="CU23" i="50" s="1"/>
  <c r="CH35" i="50"/>
  <c r="CJ35" i="50" s="1"/>
  <c r="CK35" i="50" s="1"/>
  <c r="CL35" i="50" s="1"/>
  <c r="CM35" i="50" s="1"/>
  <c r="CH33" i="50"/>
  <c r="CJ33" i="50" s="1"/>
  <c r="CK33" i="50" s="1"/>
  <c r="CL33" i="50" s="1"/>
  <c r="CM33" i="50" s="1"/>
  <c r="CP21" i="50"/>
  <c r="CR21" i="50" s="1"/>
  <c r="CS21" i="50" s="1"/>
  <c r="CT21" i="50" s="1"/>
  <c r="CU21" i="50" s="1"/>
  <c r="CP42" i="50"/>
  <c r="CR42" i="50" s="1"/>
  <c r="CS42" i="50" s="1"/>
  <c r="CT42" i="50" s="1"/>
  <c r="CU42" i="50" s="1"/>
  <c r="CP31" i="50"/>
  <c r="CR31" i="50" s="1"/>
  <c r="CS31" i="50" s="1"/>
  <c r="CT31" i="50" s="1"/>
  <c r="CU31" i="50" s="1"/>
  <c r="CH7" i="50"/>
  <c r="CJ7" i="50" s="1"/>
  <c r="CK7" i="50" s="1"/>
  <c r="CL7" i="50" s="1"/>
  <c r="CM7" i="50" s="1"/>
  <c r="CH18" i="50"/>
  <c r="CJ18" i="50" s="1"/>
  <c r="CK18" i="50" s="1"/>
  <c r="CL18" i="50" s="1"/>
  <c r="CM18" i="50" s="1"/>
  <c r="CH20" i="50"/>
  <c r="CJ20" i="50" s="1"/>
  <c r="CK20" i="50" s="1"/>
  <c r="CL20" i="50" s="1"/>
  <c r="CM20" i="50" s="1"/>
  <c r="CH32" i="50"/>
  <c r="CH39" i="50"/>
  <c r="CP29" i="50"/>
  <c r="CR29" i="50" s="1"/>
  <c r="CS29" i="50" s="1"/>
  <c r="CT29" i="50" s="1"/>
  <c r="CU29" i="50" s="1"/>
  <c r="CP14" i="50"/>
  <c r="CR14" i="50" s="1"/>
  <c r="CS14" i="50" s="1"/>
  <c r="CT14" i="50" s="1"/>
  <c r="CU14" i="50" s="1"/>
  <c r="CP19" i="50"/>
  <c r="CR19" i="50" s="1"/>
  <c r="CS19" i="50" s="1"/>
  <c r="CT19" i="50" s="1"/>
  <c r="CU19" i="50" s="1"/>
  <c r="CH13" i="50"/>
  <c r="CJ13" i="50" s="1"/>
  <c r="CK13" i="50" s="1"/>
  <c r="CL13" i="50" s="1"/>
  <c r="CM13" i="50" s="1"/>
  <c r="CH22" i="50"/>
  <c r="CH31" i="50"/>
  <c r="CJ31" i="50" s="1"/>
  <c r="CK31" i="50" s="1"/>
  <c r="CL31" i="50" s="1"/>
  <c r="CM31" i="50" s="1"/>
  <c r="CP5" i="50"/>
  <c r="CR5" i="50" s="1"/>
  <c r="CS5" i="50" s="1"/>
  <c r="CT5" i="50" s="1"/>
  <c r="CU5" i="50" s="1"/>
  <c r="CP43" i="50"/>
  <c r="CR43" i="50" s="1"/>
  <c r="CS43" i="50" s="1"/>
  <c r="CT43" i="50" s="1"/>
  <c r="CU43" i="50" s="1"/>
  <c r="CH45" i="50"/>
  <c r="CJ45" i="50" s="1"/>
  <c r="CK45" i="50" s="1"/>
  <c r="CL45" i="50" s="1"/>
  <c r="CM45" i="50" s="1"/>
  <c r="CH44" i="50"/>
  <c r="CH37" i="50"/>
  <c r="CJ37" i="50" s="1"/>
  <c r="CK37" i="50" s="1"/>
  <c r="CL37" i="50" s="1"/>
  <c r="CM37" i="50" s="1"/>
  <c r="CP44" i="50"/>
  <c r="CR44" i="50" s="1"/>
  <c r="CS44" i="50" s="1"/>
  <c r="CT44" i="50" s="1"/>
  <c r="CU44" i="50" s="1"/>
  <c r="CP40" i="50"/>
  <c r="CR40" i="50" s="1"/>
  <c r="CS40" i="50" s="1"/>
  <c r="CT40" i="50" s="1"/>
  <c r="CU40" i="50" s="1"/>
  <c r="CH29" i="50"/>
  <c r="CJ29" i="50" s="1"/>
  <c r="CK29" i="50" s="1"/>
  <c r="CL29" i="50" s="1"/>
  <c r="CM29" i="50" s="1"/>
  <c r="CH5" i="50"/>
  <c r="CJ5" i="50" s="1"/>
  <c r="CK5" i="50" s="1"/>
  <c r="CL5" i="50" s="1"/>
  <c r="CM5" i="50" s="1"/>
  <c r="CH27" i="50"/>
  <c r="CJ27" i="50" s="1"/>
  <c r="CK27" i="50" s="1"/>
  <c r="CL27" i="50" s="1"/>
  <c r="CM27" i="50" s="1"/>
  <c r="CH26" i="50"/>
  <c r="CJ26" i="50" s="1"/>
  <c r="CK26" i="50" s="1"/>
  <c r="CL26" i="50" s="1"/>
  <c r="CM26" i="50" s="1"/>
  <c r="CP32" i="50"/>
  <c r="CR32" i="50" s="1"/>
  <c r="CS32" i="50" s="1"/>
  <c r="CT32" i="50" s="1"/>
  <c r="CU32" i="50" s="1"/>
  <c r="CP13" i="50"/>
  <c r="CR13" i="50" s="1"/>
  <c r="CS13" i="50" s="1"/>
  <c r="CT13" i="50" s="1"/>
  <c r="CU13" i="50" s="1"/>
  <c r="CP36" i="50"/>
  <c r="CR36" i="50" s="1"/>
  <c r="CS36" i="50" s="1"/>
  <c r="CT36" i="50" s="1"/>
  <c r="CU36" i="50" s="1"/>
  <c r="CP11" i="50"/>
  <c r="CR11" i="50" s="1"/>
  <c r="CS11" i="50" s="1"/>
  <c r="CT11" i="50" s="1"/>
  <c r="CU11" i="50" s="1"/>
  <c r="CH36" i="50"/>
  <c r="CJ36" i="50" s="1"/>
  <c r="CK36" i="50" s="1"/>
  <c r="CL36" i="50" s="1"/>
  <c r="CM36" i="50" s="1"/>
  <c r="CH43" i="50"/>
  <c r="CJ43" i="50" s="1"/>
  <c r="CK43" i="50" s="1"/>
  <c r="CL43" i="50" s="1"/>
  <c r="CM43" i="50" s="1"/>
  <c r="CP9" i="50"/>
  <c r="CP46" i="50"/>
  <c r="CR46" i="50" s="1"/>
  <c r="CS46" i="50" s="1"/>
  <c r="CT46" i="50" s="1"/>
  <c r="CU46" i="50" s="1"/>
  <c r="CJ12" i="50"/>
  <c r="CK12" i="50" s="1"/>
  <c r="CL12" i="50" s="1"/>
  <c r="CM12" i="50" s="1"/>
  <c r="CH34" i="50"/>
  <c r="CJ34" i="50" s="1"/>
  <c r="CK34" i="50" s="1"/>
  <c r="CL34" i="50" s="1"/>
  <c r="CM34" i="50" s="1"/>
  <c r="CH16" i="50"/>
  <c r="CJ16" i="50" s="1"/>
  <c r="CK16" i="50" s="1"/>
  <c r="CL16" i="50" s="1"/>
  <c r="CM16" i="50" s="1"/>
  <c r="CP25" i="50"/>
  <c r="CR25" i="50" s="1"/>
  <c r="CS25" i="50" s="1"/>
  <c r="CT25" i="50" s="1"/>
  <c r="CU25" i="50" s="1"/>
  <c r="CP45" i="50"/>
  <c r="CR45" i="50" s="1"/>
  <c r="CS45" i="50" s="1"/>
  <c r="CT45" i="50" s="1"/>
  <c r="CU45" i="50" s="1"/>
  <c r="CP37" i="50"/>
  <c r="CR37" i="50" s="1"/>
  <c r="CS37" i="50" s="1"/>
  <c r="CT37" i="50" s="1"/>
  <c r="CU37" i="50" s="1"/>
  <c r="AM11" i="52"/>
  <c r="AO11" i="52" s="1"/>
  <c r="AM9" i="52"/>
  <c r="AO9" i="52" s="1"/>
  <c r="AM6" i="52"/>
  <c r="AO6" i="52" s="1"/>
  <c r="AM12" i="52"/>
  <c r="AO12" i="52" s="1"/>
  <c r="AM24" i="52"/>
  <c r="AO24" i="52" s="1"/>
  <c r="AM19" i="52"/>
  <c r="AO19" i="52" s="1"/>
  <c r="AM26" i="52"/>
  <c r="AO26" i="52" s="1"/>
  <c r="AM31" i="52"/>
  <c r="AO31" i="52" s="1"/>
  <c r="AM18" i="52"/>
  <c r="AO18" i="52" s="1"/>
  <c r="AM23" i="52"/>
  <c r="AO23" i="52" s="1"/>
  <c r="AM22" i="52"/>
  <c r="AO22" i="52" s="1"/>
  <c r="AM27" i="52"/>
  <c r="AO27" i="52" s="1"/>
  <c r="AM33" i="52"/>
  <c r="AO33" i="52" s="1"/>
  <c r="AM5" i="52"/>
  <c r="AO5" i="52" s="1"/>
  <c r="AM7" i="52"/>
  <c r="AO7" i="52" s="1"/>
  <c r="AM8" i="52"/>
  <c r="AO8" i="52" s="1"/>
  <c r="AM15" i="52"/>
  <c r="AO15" i="52" s="1"/>
  <c r="AM16" i="52"/>
  <c r="AO16" i="52" s="1"/>
  <c r="AM17" i="52"/>
  <c r="AO17" i="52" s="1"/>
  <c r="AM25" i="52"/>
  <c r="AO25" i="52" s="1"/>
  <c r="AM20" i="52"/>
  <c r="AO20" i="52" s="1"/>
  <c r="AM29" i="52"/>
  <c r="AO29" i="52" s="1"/>
  <c r="AM32" i="52"/>
  <c r="AO32" i="52" s="1"/>
  <c r="AM10" i="52"/>
  <c r="AM13" i="52"/>
  <c r="AO13" i="52" s="1"/>
  <c r="AM14" i="52"/>
  <c r="AO14" i="52" s="1"/>
  <c r="AM21" i="52"/>
  <c r="AO21" i="52" s="1"/>
  <c r="AM28" i="52"/>
  <c r="AO28" i="52" s="1"/>
  <c r="AM30" i="52"/>
  <c r="AO30" i="52" s="1"/>
  <c r="AM35" i="52"/>
  <c r="AO35" i="52" s="1"/>
  <c r="AP36" i="52" s="1"/>
  <c r="AF10" i="52"/>
  <c r="DJ5" i="50"/>
  <c r="DG5" i="50"/>
  <c r="AR45" i="52" l="1"/>
  <c r="AS45" i="52" s="1"/>
  <c r="AT45" i="52" s="1"/>
  <c r="AR43" i="52"/>
  <c r="AS43" i="52" s="1"/>
  <c r="AT43" i="52" s="1"/>
  <c r="AR44" i="52"/>
  <c r="AS44" i="52" s="1"/>
  <c r="AT44" i="52" s="1"/>
  <c r="CI15" i="50"/>
  <c r="CQ6" i="50"/>
  <c r="CI6" i="50"/>
  <c r="CI7" i="50"/>
  <c r="CI18" i="50"/>
  <c r="CI12" i="50"/>
  <c r="CI14" i="50"/>
  <c r="CI8" i="50"/>
  <c r="CR9" i="50"/>
  <c r="CS9" i="50" s="1"/>
  <c r="CT9" i="50" s="1"/>
  <c r="CU9" i="50" s="1"/>
  <c r="CQ12" i="50"/>
  <c r="CQ8" i="50"/>
  <c r="CI46" i="50"/>
  <c r="AP39" i="52"/>
  <c r="AR39" i="52" s="1"/>
  <c r="AS39" i="52" s="1"/>
  <c r="AT39" i="52" s="1"/>
  <c r="AP34" i="52"/>
  <c r="AR34" i="52" s="1"/>
  <c r="AS34" i="52" s="1"/>
  <c r="AT34" i="52" s="1"/>
  <c r="AP41" i="52"/>
  <c r="AR41" i="52" s="1"/>
  <c r="AS41" i="52" s="1"/>
  <c r="AT41" i="52" s="1"/>
  <c r="AP37" i="52"/>
  <c r="AR37" i="52" s="1"/>
  <c r="AS37" i="52" s="1"/>
  <c r="AT37" i="52" s="1"/>
  <c r="AP38" i="52"/>
  <c r="AR38" i="52" s="1"/>
  <c r="AS38" i="52" s="1"/>
  <c r="AT38" i="52" s="1"/>
  <c r="AP40" i="52"/>
  <c r="AR40" i="52" s="1"/>
  <c r="AS40" i="52" s="1"/>
  <c r="AT40" i="52" s="1"/>
  <c r="CJ39" i="50"/>
  <c r="CK39" i="50" s="1"/>
  <c r="CL39" i="50" s="1"/>
  <c r="CM39" i="50" s="1"/>
  <c r="CI43" i="50"/>
  <c r="CI39" i="50"/>
  <c r="CI42" i="50"/>
  <c r="CI41" i="50"/>
  <c r="CI40" i="50"/>
  <c r="CI20" i="50"/>
  <c r="CI5" i="50"/>
  <c r="CJ32" i="50"/>
  <c r="CK32" i="50" s="1"/>
  <c r="CL32" i="50" s="1"/>
  <c r="CM32" i="50" s="1"/>
  <c r="CI38" i="50"/>
  <c r="CI34" i="50"/>
  <c r="CI31" i="50"/>
  <c r="CI37" i="50"/>
  <c r="CI32" i="50"/>
  <c r="CI16" i="50"/>
  <c r="CI36" i="50"/>
  <c r="CI9" i="50"/>
  <c r="CJ44" i="50"/>
  <c r="CK44" i="50" s="1"/>
  <c r="CL44" i="50" s="1"/>
  <c r="CM44" i="50" s="1"/>
  <c r="CI45" i="50"/>
  <c r="CI44" i="50"/>
  <c r="CI19" i="50"/>
  <c r="CI28" i="50"/>
  <c r="CI11" i="50"/>
  <c r="CI10" i="50"/>
  <c r="CJ22" i="50"/>
  <c r="CK22" i="50" s="1"/>
  <c r="CL22" i="50" s="1"/>
  <c r="CM22" i="50" s="1"/>
  <c r="CI35" i="50"/>
  <c r="CI13" i="50"/>
  <c r="CI22" i="50"/>
  <c r="CI33" i="50"/>
  <c r="CR7" i="50"/>
  <c r="CS7" i="50" s="1"/>
  <c r="CT7" i="50" s="1"/>
  <c r="CU7" i="50" s="1"/>
  <c r="CQ14" i="50"/>
  <c r="CQ40" i="50"/>
  <c r="CQ38" i="50"/>
  <c r="CQ44" i="50"/>
  <c r="CQ42" i="50"/>
  <c r="CQ32" i="50"/>
  <c r="CQ33" i="50"/>
  <c r="CQ23" i="50"/>
  <c r="CQ9" i="50"/>
  <c r="CQ27" i="50"/>
  <c r="CQ24" i="50"/>
  <c r="CQ11" i="50"/>
  <c r="CQ37" i="50"/>
  <c r="CQ10" i="50"/>
  <c r="CQ20" i="50"/>
  <c r="CQ25" i="50"/>
  <c r="CQ30" i="50"/>
  <c r="CQ26" i="50"/>
  <c r="CQ13" i="50"/>
  <c r="CQ19" i="50"/>
  <c r="CQ46" i="50"/>
  <c r="CQ36" i="50"/>
  <c r="CQ34" i="50"/>
  <c r="CQ7" i="50"/>
  <c r="CQ18" i="50"/>
  <c r="CQ39" i="50"/>
  <c r="CQ41" i="50"/>
  <c r="CQ43" i="50"/>
  <c r="CQ45" i="50"/>
  <c r="CQ35" i="50"/>
  <c r="CQ31" i="50"/>
  <c r="CQ17" i="50"/>
  <c r="CQ21" i="50"/>
  <c r="CQ28" i="50"/>
  <c r="CQ29" i="50"/>
  <c r="CQ22" i="50"/>
  <c r="CQ5" i="50"/>
  <c r="CQ16" i="50"/>
  <c r="CJ17" i="50"/>
  <c r="CK17" i="50" s="1"/>
  <c r="CL17" i="50" s="1"/>
  <c r="CM17" i="50" s="1"/>
  <c r="CI24" i="50"/>
  <c r="CI17" i="50"/>
  <c r="CI27" i="50"/>
  <c r="CI25" i="50"/>
  <c r="CI29" i="50"/>
  <c r="CI30" i="50"/>
  <c r="CI23" i="50"/>
  <c r="CI21" i="50"/>
  <c r="CI26" i="50"/>
  <c r="AR36" i="52"/>
  <c r="AS36" i="52" s="1"/>
  <c r="AT36" i="52" s="1"/>
  <c r="AR42" i="52"/>
  <c r="AS42" i="52" s="1"/>
  <c r="AT42" i="52" s="1"/>
  <c r="AP35" i="52"/>
  <c r="AP13" i="52"/>
  <c r="AP14" i="52"/>
  <c r="AR14" i="52" s="1"/>
  <c r="AS14" i="52" s="1"/>
  <c r="AT14" i="52" s="1"/>
  <c r="AO10" i="52"/>
  <c r="AP30" i="52"/>
  <c r="AP27" i="52"/>
  <c r="AP31" i="52"/>
  <c r="AP12" i="52"/>
  <c r="AP32" i="52"/>
  <c r="AP17" i="52"/>
  <c r="AP22" i="52"/>
  <c r="AP26" i="52"/>
  <c r="AP29" i="52"/>
  <c r="AP16" i="52"/>
  <c r="AP23" i="52"/>
  <c r="AP19" i="52"/>
  <c r="AP20" i="52"/>
  <c r="AP33" i="52"/>
  <c r="AP18" i="52"/>
  <c r="AP24" i="52"/>
  <c r="AP6" i="52"/>
  <c r="AP15" i="52"/>
  <c r="AP11" i="52"/>
  <c r="AP8" i="52"/>
  <c r="AP5" i="52"/>
  <c r="AP7" i="52"/>
  <c r="AP9" i="52"/>
  <c r="DJ8" i="50"/>
  <c r="DJ7" i="50"/>
  <c r="DG7" i="50"/>
  <c r="DG8" i="50"/>
  <c r="AQ43" i="52" l="1"/>
  <c r="AQ44" i="52"/>
  <c r="AP21" i="52"/>
  <c r="AR21" i="52" s="1"/>
  <c r="AS21" i="52" s="1"/>
  <c r="AT21" i="52" s="1"/>
  <c r="AR46" i="52"/>
  <c r="AS46" i="52" s="1"/>
  <c r="AT46" i="52" s="1"/>
  <c r="AP25" i="52"/>
  <c r="AP28" i="52"/>
  <c r="AQ29" i="52" s="1"/>
  <c r="AQ36" i="52"/>
  <c r="AQ42" i="52"/>
  <c r="AR35" i="52"/>
  <c r="AS35" i="52" s="1"/>
  <c r="AT35" i="52" s="1"/>
  <c r="AQ37" i="52"/>
  <c r="AQ38" i="52"/>
  <c r="AQ34" i="52"/>
  <c r="AQ40" i="52"/>
  <c r="AQ39" i="52"/>
  <c r="AQ41" i="52"/>
  <c r="AR8" i="52"/>
  <c r="AS8" i="52" s="1"/>
  <c r="AT8" i="52" s="1"/>
  <c r="AR9" i="52"/>
  <c r="AS9" i="52" s="1"/>
  <c r="AT9" i="52" s="1"/>
  <c r="AR5" i="52"/>
  <c r="AS5" i="52" s="1"/>
  <c r="AT5" i="52" s="1"/>
  <c r="AR13" i="52"/>
  <c r="AS13" i="52" s="1"/>
  <c r="AT13" i="52" s="1"/>
  <c r="AR7" i="52"/>
  <c r="AS7" i="52" s="1"/>
  <c r="AT7" i="52" s="1"/>
  <c r="AR15" i="52"/>
  <c r="AS15" i="52" s="1"/>
  <c r="AT15" i="52" s="1"/>
  <c r="AR33" i="52"/>
  <c r="AS33" i="52" s="1"/>
  <c r="AT33" i="52" s="1"/>
  <c r="AQ17" i="52"/>
  <c r="AR16" i="52"/>
  <c r="AS16" i="52" s="1"/>
  <c r="AT16" i="52" s="1"/>
  <c r="AQ14" i="52"/>
  <c r="AQ12" i="52"/>
  <c r="AR17" i="52"/>
  <c r="AS17" i="52" s="1"/>
  <c r="AT17" i="52" s="1"/>
  <c r="AR27" i="52"/>
  <c r="AS27" i="52" s="1"/>
  <c r="AT27" i="52" s="1"/>
  <c r="AR6" i="52"/>
  <c r="AS6" i="52" s="1"/>
  <c r="AT6" i="52" s="1"/>
  <c r="AR20" i="52"/>
  <c r="AS20" i="52" s="1"/>
  <c r="AT20" i="52" s="1"/>
  <c r="AR29" i="52"/>
  <c r="AS29" i="52" s="1"/>
  <c r="AT29" i="52" s="1"/>
  <c r="AR32" i="52"/>
  <c r="AS32" i="52" s="1"/>
  <c r="AT32" i="52" s="1"/>
  <c r="AR25" i="52"/>
  <c r="AS25" i="52" s="1"/>
  <c r="AT25" i="52" s="1"/>
  <c r="AR24" i="52"/>
  <c r="AS24" i="52" s="1"/>
  <c r="AT24" i="52" s="1"/>
  <c r="AQ24" i="52"/>
  <c r="AR19" i="52"/>
  <c r="AS19" i="52" s="1"/>
  <c r="AT19" i="52" s="1"/>
  <c r="AR26" i="52"/>
  <c r="AS26" i="52" s="1"/>
  <c r="AT26" i="52" s="1"/>
  <c r="AR12" i="52"/>
  <c r="AS12" i="52" s="1"/>
  <c r="AT12" i="52" s="1"/>
  <c r="AQ33" i="52"/>
  <c r="AR30" i="52"/>
  <c r="AS30" i="52" s="1"/>
  <c r="AT30" i="52" s="1"/>
  <c r="AQ32" i="52"/>
  <c r="AQ30" i="52"/>
  <c r="AQ35" i="52"/>
  <c r="AQ31" i="52"/>
  <c r="AR11" i="52"/>
  <c r="AS11" i="52" s="1"/>
  <c r="AT11" i="52" s="1"/>
  <c r="AR18" i="52"/>
  <c r="AS18" i="52" s="1"/>
  <c r="AT18" i="52" s="1"/>
  <c r="AR23" i="52"/>
  <c r="AS23" i="52" s="1"/>
  <c r="AT23" i="52" s="1"/>
  <c r="AR22" i="52"/>
  <c r="AS22" i="52" s="1"/>
  <c r="AT22" i="52" s="1"/>
  <c r="AR31" i="52"/>
  <c r="AS31" i="52" s="1"/>
  <c r="AT31" i="52" s="1"/>
  <c r="AP10" i="52"/>
  <c r="AQ18" i="52" l="1"/>
  <c r="AQ13" i="52"/>
  <c r="AQ46" i="52"/>
  <c r="AR28" i="52"/>
  <c r="AS28" i="52" s="1"/>
  <c r="AT28" i="52" s="1"/>
  <c r="AQ45" i="52"/>
  <c r="AQ23" i="52"/>
  <c r="AQ25" i="52"/>
  <c r="AQ21" i="52"/>
  <c r="AQ26" i="52"/>
  <c r="AQ28" i="52"/>
  <c r="AQ27" i="52"/>
  <c r="AQ19" i="52"/>
  <c r="AQ22" i="52"/>
  <c r="AQ20" i="52"/>
  <c r="AQ16" i="52"/>
  <c r="AR10" i="52"/>
  <c r="AS10" i="52" s="1"/>
  <c r="AT10" i="52" s="1"/>
  <c r="AQ7" i="52"/>
  <c r="AQ15" i="52"/>
  <c r="AQ9" i="52"/>
  <c r="AQ10" i="52"/>
  <c r="AQ5" i="52"/>
  <c r="AQ8" i="52"/>
  <c r="AQ11" i="52"/>
  <c r="AQ6" i="52"/>
  <c r="CY5" i="50"/>
  <c r="CY7" i="50" l="1"/>
  <c r="CY8" i="50"/>
  <c r="DN5" i="50"/>
  <c r="DN7" i="50" s="1"/>
  <c r="DN8" i="50" l="1"/>
  <c r="DA5" i="50"/>
  <c r="DA8" i="50" l="1"/>
  <c r="DA7" i="50"/>
  <c r="B3" i="35"/>
  <c r="C3" i="35"/>
  <c r="B4" i="35"/>
  <c r="C4" i="35"/>
  <c r="B5" i="35"/>
  <c r="C5" i="35"/>
  <c r="B6" i="35"/>
  <c r="C6" i="35"/>
  <c r="B7" i="35"/>
  <c r="C7" i="35"/>
  <c r="B8" i="35"/>
  <c r="C8" i="35"/>
  <c r="B9" i="35"/>
  <c r="C9" i="35"/>
  <c r="B10" i="35"/>
  <c r="C10" i="35"/>
  <c r="B11" i="35"/>
  <c r="C11" i="35"/>
  <c r="C2" i="35"/>
  <c r="B2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Radnai Bálint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  <charset val="238"/>
          </rPr>
          <t>Ha ezeket a kategórianeveket itt átírod, az admin lapok nem követik automatikusan a változást! Illetve a Nem és Korcsoport oszlopok nem számítanak, csak tájékoztató céljuk van.</t>
        </r>
        <r>
          <rPr>
            <b/>
            <sz val="9"/>
            <color indexed="81"/>
            <rFont val="Tahoma"/>
            <family val="2"/>
            <charset val="238"/>
          </rPr>
          <t xml:space="preserve">
Ha több kategóriát össze akarsz vonni, akkor a teendők:
  1. A megfelelő ADMIN munkalapon az összevonni kívánt versenyzők Kategória oszlopába ugyanazt a közös, beszédes (és a többitől különböző) kategórianevet kell írni.
  2. Ezen a munkalapon valamelyik összevonásra került kategória nevét az új, közös névre kell átírni. A többi eredeti név ittmaradhat, de ki is lehet törölni innen, hiszen semelyik versenyzőnek nem marad az a kategóriája.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E1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38"/>
          </rPr>
          <t xml:space="preserve">Az abszolút kategóriát alkotó kategóriák mellett legyen ott az abszolút kategória neve (pl. Abszolút Férfi).
</t>
        </r>
        <r>
          <rPr>
            <sz val="9"/>
            <color indexed="81"/>
            <rFont val="Tahoma"/>
            <family val="2"/>
            <charset val="238"/>
          </rPr>
          <t xml:space="preserve">Mindig a Junior-Felnőtt, Senior és Veterán Férfi kategóriák szoktak ebbe tartozni. (Néha még Abszolút Női is van).
</t>
        </r>
      </text>
    </comment>
    <comment ref="G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38"/>
          </rPr>
          <t xml:space="preserve">A Táv oszlop helyesen legyen kitöltve, feleljen meg a D oszlopbeli kategóriának. 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Ekkor ebben az oszlopban látszik az adott kategóriájú versenyzők száma.
</t>
        </r>
        <r>
          <rPr>
            <sz val="9"/>
            <color indexed="81"/>
            <rFont val="Tahoma"/>
            <family val="2"/>
            <charset val="238"/>
          </rPr>
          <t>Ezt azután célszerű használni, miután kivetted a hiányzó/beteg nevezőket, (és beírtad a helyszíni nevezőket is). Ha túl kevesen vannak néhány szomszédos kategóriában, akkor össze lehet vonni őket, és ebben az oszlopban követheted a kategóriák létszám-arányait.</t>
        </r>
      </text>
    </comment>
    <comment ref="D9" authorId="0" shapeId="0" xr:uid="{D11856A1-D6AA-4DA4-8742-FCE9AF4309B2}">
      <text>
        <r>
          <rPr>
            <sz val="9"/>
            <color indexed="81"/>
            <rFont val="Tahoma"/>
            <charset val="1"/>
          </rPr>
          <t xml:space="preserve">Nem indult elég Senior nő, ezért felnőttbe, hosszútávra raktuk őket.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Radnai Bálint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38"/>
          </rPr>
          <t>Ha valamelyik feladat az előzetes terv ellenére kimarad, akkor az oszlopát kitöltöm "n.a."-val. Így arra a feladatra mindenki egységesen 0 pontot fog kapni, tehát olyan, mintha nem is lenne.</t>
        </r>
        <r>
          <rPr>
            <sz val="9"/>
            <color indexed="81"/>
            <rFont val="Tahoma"/>
            <family val="2"/>
            <charset val="238"/>
          </rPr>
          <t xml:space="preserve">
Az oszlopot le fogom védeni, hogy véletlenül se csússzunk el a beírással.</t>
        </r>
      </text>
    </comment>
    <comment ref="AR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38"/>
          </rPr>
          <t>Segítségként megjelenik, hogy holtverseny esetén milyen teljesítményt nyújtottak a versenyzők
- futóidőben,
- törésből,
- fekvenyomásból illetve a
- testtömegük mennyi volt
(ha szükséges a döntéshez.)</t>
        </r>
        <r>
          <rPr>
            <sz val="9"/>
            <color indexed="81"/>
            <rFont val="Tahoma"/>
            <family val="2"/>
            <charset val="238"/>
          </rPr>
          <t xml:space="preserve">
Annak lesz jobb a helyezése, akinek az eredménye az első nem egyező eredménynél, az adott feladatban, az ottani pontszámítás szerint jobb lett.</t>
        </r>
      </text>
    </comment>
    <comment ref="AP3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38"/>
          </rPr>
          <t>A versenyző kategóriabéli helyezése az összpontszám alapján számítódik: 1-gyel nagyobb, mint ahányan több pontot értek el nála. 
Amennyiben a rövid távon két versenyző ugyanannyi pontot ér el, a futóidejük dönt (a gyorsabb nyer); 
ha az is egyezik, akkor fekvenyomás; végül pedig a kisebb testsúlyú kerül ki győztesen (megmérjük).
Szürkés fejléc alatt láthatók a sorrendet kialakító eredmények: itt a versenyző teljesítménye szerepel, nem az arra kapott pontszám!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Q3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38"/>
          </rPr>
          <t>Ha egy kategória versenyzőihez kiíródik, hogy az készen van, akkor is ellenőrizzük le, hogy minden adat helyesen be van-e írva!
Ha stimmel, akkor nyomtathatók az oklevelek.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4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38"/>
          </rPr>
          <t>Nincs igazi jelentősége. Nevezés alapján kapott sorszám.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4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38"/>
          </rPr>
          <t>Ha valamely sorba az 5.-től a 100.-ig az A oszlopba bekerül egy sorszám, vagy a D oszlopba egy név, vagy az L oszlopba egy kategórianév, akkor legyen kitöltve az A, D és L oszlopban levő cella is! 
Ha nincs, kipirosodik a háttér a Név és a Kategória oszlopokban!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4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 xml:space="preserve">Nevezéskor megadott testtömeg.
</t>
        </r>
        <r>
          <rPr>
            <sz val="9"/>
            <color indexed="81"/>
            <rFont val="Tahoma"/>
            <family val="2"/>
            <charset val="238"/>
          </rPr>
          <t>A rövidtávon nem használjuk.</t>
        </r>
      </text>
    </comment>
    <comment ref="J4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38"/>
          </rPr>
          <t>A KORCSOPORTOK munkalapon levő táblázat alatt az évszámot az idei évre kell állítani, és akkor a táblázatból kiolvashatók a korcsoportok.</t>
        </r>
        <r>
          <rPr>
            <sz val="9"/>
            <color indexed="81"/>
            <rFont val="Tahoma"/>
            <family val="2"/>
            <charset val="238"/>
          </rPr>
          <t xml:space="preserve">
A korcsoport esetében csak születési évszám számít, a szülinap dátuma nem.
Ha egy versenyző életkora ellenére magasabb kategóriában akar versenyezni, és valóban úgy jó, akkor akadály nélkül, a kategóriájának az átnevezésével áttehetjük egy magasabb kategóriába.</t>
        </r>
      </text>
    </comment>
    <comment ref="K4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38"/>
          </rPr>
          <t>Ebben az oszlopban "kézzel" be lehet állítani az emberek kategóriáját, amelyben versenyeznek. Lehet kategóriákat összevonni így, vagy pedig szétbontani.</t>
        </r>
        <r>
          <rPr>
            <sz val="9"/>
            <color indexed="81"/>
            <rFont val="Tahoma"/>
            <family val="2"/>
            <charset val="238"/>
          </rPr>
          <t xml:space="preserve">
Ez a variálgatás az aznapi nevezők felvitele után jön.
Ezt a verseny elején meg kell csinálni, és akkor levédeni, hogy hacsak nincs nagy galiba, az maradjon úgy.
</t>
        </r>
        <r>
          <rPr>
            <b/>
            <sz val="9"/>
            <color indexed="81"/>
            <rFont val="Tahoma"/>
            <family val="2"/>
            <charset val="238"/>
          </rPr>
          <t>Ha itt olyan kategórianév szerepel, amely a KATEGÓRIÁK lapon nem szerepel, akkor arra is piros szín hívja fel a figyelmet! (Attól még lehet olyan kategória, de azt a Kategóriák lapra is be kell írni!)</t>
        </r>
      </text>
    </comment>
    <comment ref="L4" authorId="0" shapeId="0" xr:uid="{00000000-0006-0000-0200-00000A000000}">
      <text>
        <r>
          <rPr>
            <sz val="9"/>
            <color indexed="81"/>
            <rFont val="Tahoma"/>
            <family val="2"/>
            <charset val="238"/>
          </rPr>
          <t>(Csak a hosszútávnál kell az abszolút kategóriához.)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4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38"/>
          </rPr>
          <t>Nem számít a testsúly.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38"/>
          </rPr>
          <t xml:space="preserve">Vállmagasság esetén:
"v" vagy "V" (aposztrófok nélkül!)
</t>
        </r>
        <r>
          <rPr>
            <sz val="9"/>
            <color indexed="81"/>
            <rFont val="Tahoma"/>
            <family val="2"/>
            <charset val="238"/>
          </rPr>
          <t xml:space="preserve">(Az Excel egyébként nem érzékeny a kis- és nagybetűkre, úgy tűnik.)
</t>
        </r>
        <r>
          <rPr>
            <b/>
            <sz val="9"/>
            <color indexed="81"/>
            <rFont val="Tahoma"/>
            <family val="2"/>
            <charset val="238"/>
          </rPr>
          <t>Övmagasságnél pedig "ö"-t vagy "Ö"-t írj be!
Ha nem megfelelő betűt írtál be, akkor piros háttérszín fog figyelmeztetni rá: javítsd.</t>
        </r>
      </text>
    </comment>
    <comment ref="R4" authorId="0" shapeId="0" xr:uid="{00000000-0006-0000-0200-00000D000000}">
      <text>
        <r>
          <rPr>
            <sz val="9"/>
            <color indexed="81"/>
            <rFont val="Tahoma"/>
            <family val="2"/>
            <charset val="238"/>
          </rPr>
          <t xml:space="preserve">Ez a pontszám a pontszámító képletnek segít, nem áll arányban a versenyzők valódi teljesítményével.
Ha sikerül 20-at rúgni, akkor felsőház, különben alsóház.
A házakon belül a váll- vagy övmagasság választja ketté a versenyzőket (a kategórián belül).
Ezután rendezünkrúgásszám szerint csökkenően.
A képlet ezt a pontszámítási elvet valósítja meg.
</t>
        </r>
      </text>
    </comment>
    <comment ref="V4" authorId="0" shapeId="0" xr:uid="{00000000-0006-0000-0200-00000E000000}">
      <text>
        <r>
          <rPr>
            <sz val="9"/>
            <color indexed="81"/>
            <rFont val="Tahoma"/>
            <family val="2"/>
            <charset val="238"/>
          </rPr>
          <t xml:space="preserve">(Új feladat)
</t>
        </r>
      </text>
    </comment>
    <comment ref="X4" authorId="0" shapeId="0" xr:uid="{00000000-0006-0000-0200-00000F000000}">
      <text>
        <r>
          <rPr>
            <b/>
            <sz val="9"/>
            <color indexed="81"/>
            <rFont val="Tahoma"/>
            <family val="2"/>
            <charset val="238"/>
          </rPr>
          <t>Ha valaki nem teljesít egy feladatot, azaz meg sem próbálja, vagy esetleg oda se megy az állomásra, akkor 0 pontot kap. Ezt "n.a." (= nincs adat)-tal jelöld! Így az az adat nem hiányzik, hanem már tudjuk, hogy nincs.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00000000-0006-0000-0200-000010000000}">
      <text>
        <r>
          <rPr>
            <b/>
            <sz val="9"/>
            <color indexed="81"/>
            <rFont val="Tahoma"/>
            <family val="2"/>
            <charset val="238"/>
          </rPr>
          <t>Idén kevesebb a feladat, a futóidő is csak 2x-es szorzóval számít!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Radnai Bálint</author>
  </authors>
  <commentList>
    <comment ref="A1" authorId="0" shapeId="0" xr:uid="{00000000-0006-0000-0300-000001000000}">
      <text>
        <r>
          <rPr>
            <b/>
            <sz val="12"/>
            <color indexed="81"/>
            <rFont val="Tahoma"/>
            <family val="2"/>
            <charset val="238"/>
          </rPr>
          <t>Ez a senior női kategóriák távja.</t>
        </r>
      </text>
    </comment>
    <comment ref="AG1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Itt is szürke hátterűre festettem a képleteket tartalmazó, védett cellákat.
A "-" jelet tartalmazó cellákban semmi nincs, csak egyszerűbb másolni a fejlécet úgy.
A többi cellában a képlet kiszámítja, hogy az oszlopában olvasható feladatra, a sorában levő versenyző hány pontot kap.
A pontszámítás egyszerű elve az, hogy összeszámolom, hogy a versenyző kategóriájában hányan vannak összesen, majd ebből kivonok annyi pontot, ahány kategóriájabéli versenytársa jobb eredményt ért el nála. Az ugyanolyan eredményt elérőkkel erre a feladatra ugyanannyi pontot kap.
Az egyes állomások legjobbjai a hosszútávon különdíjat kapnak; táblázat a jobb szélen.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D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Segítségként megjelenik, hogy holtverseny esetén milyen teljesítményt nyújtottak a versenyzők
- futóidőben,
- törésből,
- fekvenyomásból illetve a
- testtömegük mennyi volt
(ha szükséges a döntéshez.)
Annak lesz jobb a helyezése, akinek az eredménye az első nem egyező eredménynél, az adott feladatban, az ottani pontszámítás szerint jobb lett.</t>
        </r>
      </text>
    </comment>
    <comment ref="BB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 xml:space="preserve">A versenyző kategóriabéli helyezésé az összpontszám alapján történik: 1-gyel nagyobb, mint ahányan több pontot értek el nála. 
Amennyiben két versenyző ugyanannyi pontot ér el, a futóidejük dönt (a gyorsabb nyer); 
ha az is egyezik, akkor a törés; ha az is, akkor a fekvenyomás; végül pedig a kisebb testsúlyú kerül ki győztesen. Szürkés fejléc alatt láthatók a sorrendet kialakító eredmények: itt a versenyző teljesítménye szerepel, nem az arra kapott pontszám!
</t>
        </r>
      </text>
    </comment>
    <comment ref="A4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Nincs igazi jelentősége. Nevezés alapján kapott sorszám.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4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Ha valamely sorba az 5.-től a 100.-ig az A oszlopba bekerül egy sorszám, vagy a D oszlopba egy név, vagy az L oszlopba egy kategórianév, akkor legyen kitöltve az A, D és L oszlopban levő cella is! 
Ha nincs, kipirosodik a háttér a Név és a Kategória oszlopokban!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Verseny napján mért tömeg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A KORCSOPORTOK munkalapon levő táblázat alatt az évszámot az idei évre kell állítani, és akkor a táblázatból kiolvashatók a korcsoportok.</t>
        </r>
        <r>
          <rPr>
            <sz val="9"/>
            <color indexed="81"/>
            <rFont val="Tahoma"/>
            <family val="2"/>
            <charset val="238"/>
          </rPr>
          <t xml:space="preserve">
A korcsoport esetében csak születési évszám számít, a szülinap dátuma nem.
Ha egy versenyző életkora ellenére magasabb kategóriában akar versenyezni, és valóban úgy jó, akkor akadály nélkül, a kategóriájának az átnevezésével áttehetjük egy magasabb kategóriába.</t>
        </r>
      </text>
    </comment>
    <comment ref="K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Ebben az oszlopban "kézzel" be lehet állítani az emberek kategóriáját, amelyben versenyeznek. Lehet kategóriákat összevonni így, vagy pedig szétbontani.</t>
        </r>
        <r>
          <rPr>
            <sz val="9"/>
            <color indexed="81"/>
            <rFont val="Tahoma"/>
            <family val="2"/>
            <charset val="238"/>
          </rPr>
          <t xml:space="preserve">
Ez a variálgatás az aznapi nevezők felvitele után jön.
Ezt a verseny elején meg kell csinálni, és akkor levédeni, hogy hacsak nincs nagy galiba, az maradjon úgy.
</t>
        </r>
        <r>
          <rPr>
            <b/>
            <sz val="9"/>
            <color indexed="81"/>
            <rFont val="Tahoma"/>
            <family val="2"/>
            <charset val="238"/>
          </rPr>
          <t>Ha itt olyan kategórianév szerepel, amely a KATEGÓRIÁK lapon nem szerepel, akkor arra is piros szín hívja fel a figyelmet! (Attól még lehet olyan kategória, de azt a Kategóriák lapra is be kell írni!)</t>
        </r>
      </text>
    </comment>
    <comment ref="L4" authorId="0" shapeId="0" xr:uid="{0372494B-6870-4ECA-BCC7-E9F347AECFB2}">
      <text>
        <r>
          <rPr>
            <b/>
            <sz val="9"/>
            <color indexed="81"/>
            <rFont val="Tahoma"/>
            <family val="2"/>
            <charset val="238"/>
          </rPr>
          <t>Itt nem használjuk.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A nagyoknál a maximális kinyomott tömegnek és a testtömegnek a hányadosa alapján csökkenő sorrendben osztjuk ki a nagyobb pontokat. 3 tizedesjegyet jelenítek meg, de ennél pontosabban van tárolva az arány.
A töréshez hasonlóan 2x-es szorzóval számítjuk az ennél a feladatnál szerzett pontokat. A pontozótáblák ettől, a teljesítményeket adminisztráló táblázattól jobbra vannak.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Ide egyszerűen írd be "kg" mértékegység nélkül a bell tömegét, amivel a versenyző a kinyomásokat végezte; 
két számjegy.
Ha eltér a 12/16/20/24 (kg) -tól az adat, a cella háttere piros lesz, és ki kell javítani!</t>
        </r>
      </text>
    </comment>
    <comment ref="U4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X4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"v": vállmagasság ("V" is elfogadható)
"ö": övmagasság</t>
        </r>
        <r>
          <rPr>
            <sz val="9"/>
            <color indexed="81"/>
            <rFont val="Tahoma"/>
            <family val="2"/>
            <charset val="238"/>
          </rPr>
          <t xml:space="preserve">
(Vajon az övmagasságú rúgások számának felezése- harmadolása igazságos, vagy az, ha őket automatikusan a sor végére soroljuk?)
A számított mezőben 5000-ről indul az, aki legalább 20-at tudott rúgni.
Ezen felül 500-at adok pluszba azoknak, akik vállmagasságba rúgnak, így ők előrébb kerülnek a többieknél.
</t>
        </r>
        <r>
          <rPr>
            <b/>
            <sz val="9"/>
            <color indexed="81"/>
            <rFont val="Tahoma"/>
            <family val="2"/>
            <charset val="238"/>
          </rPr>
          <t>Ha nem megfelelő betűt írtál be, akkor piros háttér figyelmeztet, hogy javítsd!</t>
        </r>
      </text>
    </comment>
    <comment ref="AB4" authorId="0" shapeId="0" xr:uid="{00000000-0006-0000-0300-00000E000000}">
      <text>
        <r>
          <rPr>
            <sz val="9"/>
            <color indexed="81"/>
            <rFont val="Tahoma"/>
            <family val="2"/>
            <charset val="238"/>
          </rPr>
          <t xml:space="preserve">(Új feladat)
</t>
        </r>
      </text>
    </comment>
    <comment ref="AD4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 xml:space="preserve">Ha valaki nem teljesít egy feladatot, azaz meg sem próbálja, vagy esetleg oda se megy az állomásra, akkor 0 pontot kap. Ezt "n.a." (= nincs adat)-tal jelöld! Így az az adat nem hiányzik, hanem már tudjuk, hogy nincs.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Idén kevesebb a feladat, a futóidő is csak 2x-es szorzóval számít!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O4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sokszorra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Radnai Bálint</author>
  </authors>
  <commentList>
    <comment ref="AK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Itt is szürke hátterűre festettem a képleteket tartalmazó, védett cellákat.
A "-" jelet tartalmazó cellákban semmi nincs, csak egyszerűbb másolni a fejlécet úgy.
A többi cellában a képlet kiszámítja, hogy az oszlopában olvasható feladatra, a sorában levő versenyző hány pontot kap.
A pontszámítás egyszerű elve az, hogy összeszámolom, hogy a versenyző kategóriájában hányan vannak összesen, majd ebből kivonok annyi pontot, ahány kategóriájabéli versenytársa jobb eredményt ért el nála. Az ugyanolyan eredményt elérőkkel erre a feladatra ugyanannyi pontot kap.
Az egyes állomások legjobbjai a hosszútávon különdíjat kapnak; táblázat a jobb szélen.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Y1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Itt is szürke hátterűre festettem a képleteket tartalmazó, védett cellákat.
A "-" jelet tartalmazó cellákban semmi nincs, csak egyszerűbb másolni a fejlécet úgy.
A többi cellában a képlet kiszámítja, hogy az oszlopában olvasható feladatra, a sorában levő versenyző hány pontot kap.
A pontszámítás egyszerű elve az, hogy összeszámolom, hogy a versenyző kategóriájában hányan vannak összesen, majd ebből kivonok annyi pontot, ahány kategóriájabéli versenytársa jobb eredményt ért el nála. Az ugyanolyan eredményt elérőkkel erre a feladatra ugyanannyi pontot kap.
Az egyes állomások legjobbjai a hosszútávon különdíjat kapnak; táblázat a jobb szélen.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J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Segítségként megjelenik, hogy holtverseny esetén milyen teljesítményt nyújtottak a versenyzők
- futóidőben,
- törésből,
- fekvenyomásból illetve a
- testtömegük mennyi volt
(ha szükséges a döntéshez.)
Annak lesz jobb a helyezése, akinek az eredménye az első nem egyező eredménynél, az adott feladatban, az ottani pontszámítás szerint jobb lett.</t>
        </r>
      </text>
    </comment>
    <comment ref="CR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Segítségként megjelenik, hogy holtverseny esetén milyen teljesítményt nyújtottak a versenyzők
- futóidőben,
- törésből,
- fekvenyomásból illetve a
- testtömegük mennyi volt
(ha szükséges a döntéshez.)
Annak lesz jobb a helyezése, akinek az eredménye az első nem egyező eredménynél, az adott feladatban, az ottani pontszámítás szerint jobb lett.</t>
        </r>
      </text>
    </comment>
    <comment ref="Y3" authorId="0" shapeId="0" xr:uid="{00000000-0006-0000-0400-000005000000}">
      <text>
        <r>
          <rPr>
            <sz val="9"/>
            <color indexed="81"/>
            <rFont val="Tahoma"/>
            <family val="2"/>
            <charset val="238"/>
          </rPr>
          <t xml:space="preserve">A lövészet helyetti még újabb feladat.
</t>
        </r>
      </text>
    </comment>
    <comment ref="CH3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 xml:space="preserve">A versenyző kategóriabeli helyezése az összpontszám alapján történik: 1-gyel nagyobb, mint ahányan több pontot értek el nála. 
Amennyiben két versenyző ugyanannyi pontot ér el, a futóidejük dönt (a gyorsabb nyer); 
ha az is egyezik, akkor a törés; ha az is, akkor a fekvenyomás; végül pedig a kisebb testsúlyú kerül ki győztesen. Szürkés fejléc alatt láthatók a sorrendet kialakító eredmények: itt a versenyző teljesítménye szerepel, nem az arra kapott pontszám!
</t>
        </r>
      </text>
    </comment>
    <comment ref="CP3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38"/>
          </rPr>
          <t xml:space="preserve">A versenyző kategóriabeli helyezése az összpontszám alapján történik: 1-gyel nagyobb, mint ahányan több pontot értek el nála. 
Amennyiben két versenyző ugyanannyi pontot ér el, a futóidejük dönt (a gyorsabb nyer); 
ha az is egyezik, akkor a törés; ha az is, akkor a fekvenyomás; végül pedig a kisebb testsúlyú kerül ki győztesen. Szürkés fejléc alatt láthatók a sorrendet kialakító eredmények: itt a versenyző teljesítménye szerepel, nem az arra kapott pontszám!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4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38"/>
          </rPr>
          <t>Nincs igazi jelentősége. Nevezés alapján kapott sorszám.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4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38"/>
          </rPr>
          <t>Ha valamely sorba az 5.-től a 100.-ig az A oszlopba bekerül egy sorszám, vagy a D oszlopba egy név, vagy az L oszlopba egy kategórianév, akkor legyen kitöltve az A, D és L oszlopban levő cella is! 
Ha nincs, kipirosodik a háttér a Név és a Kategória oszlopokban!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4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38"/>
          </rPr>
          <t>Verseny napján mért tömeg</t>
        </r>
        <r>
          <rPr>
            <sz val="9"/>
            <color indexed="81"/>
            <rFont val="Tahoma"/>
            <family val="2"/>
            <charset val="238"/>
          </rPr>
          <t xml:space="preserve">
Figyelj arra, hogy tizedesvessző (,) vagy tizedespont (.) a használt tizedesjel!</t>
        </r>
      </text>
    </comment>
    <comment ref="J4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38"/>
          </rPr>
          <t>A KORCSOPORTOK munkalapon levő táblázat alatt az évszámot az idei évre kell állítani, és akkor a táblázatból kiolvashatók a korcsoportok.</t>
        </r>
        <r>
          <rPr>
            <sz val="9"/>
            <color indexed="81"/>
            <rFont val="Tahoma"/>
            <family val="2"/>
            <charset val="238"/>
          </rPr>
          <t xml:space="preserve">
A korcsoport esetében csak születési évszám számít, a szülinap dátuma nem.
Ha egy versenyző életkora ellenére magasabb kategóriában akar versenyezni, és valóban úgy jó, akkor akadály nélkül, a kategóriájának az átnevezésével áttehetjük egy magasabb kategóriába.</t>
        </r>
      </text>
    </comment>
    <comment ref="K4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38"/>
          </rPr>
          <t>Ebben az oszlopban "kézzel" be lehet állítani az emberek kategóriáját, amelyben versenyeznek. Lehet kategóriákat összevonni így, vagy pedig szétbontani.</t>
        </r>
        <r>
          <rPr>
            <sz val="9"/>
            <color indexed="81"/>
            <rFont val="Tahoma"/>
            <family val="2"/>
            <charset val="238"/>
          </rPr>
          <t xml:space="preserve">
Ez a variálgatás az aznapi nevezők felvitele után jön.
Ezt a verseny elején meg kell csinálni, és akkor levédeni, hogy hacsak nincs nagy galiba, az maradjon úgy.
</t>
        </r>
        <r>
          <rPr>
            <b/>
            <sz val="9"/>
            <color indexed="81"/>
            <rFont val="Tahoma"/>
            <family val="2"/>
            <charset val="238"/>
          </rPr>
          <t>Ha itt olyan kategórianév szerepel, amely a KATEGÓRIÁK lapon nem szerepel, akkor arra is piros szín hívja fel a figyelmet! (Attól még lehet olyan kategória, de azt a Kategóriák lapra is be kell írni!)</t>
        </r>
      </text>
    </comment>
    <comment ref="O4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38"/>
          </rPr>
          <t>A nagyoknál a maximális kinyomott tömegnek és a testtömegnek a hányadosa alapján csökkenő sorrendben osztjuk ki a nagyobb pontokat. 3 tizedesjegyet jelenítek meg, de ennél pontosabban van tárolva az arány.
A töréshez hasonlóan 2x-es szorzóval számítjuk az ennél a feladatnál szerzett pontokat. A pontozótáblák ettől, a teljesítményeket adminisztráló táblázattól jobbra vannak.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38"/>
          </rPr>
          <t>Ide egyszerűen írd be "kg" mértékegység nélkül a bell tömegét, amivel a versenyző a kinyomásokat végezte; 
két számjegy.
Ha eltér a 4/8/12/16/20/24 (kg) -tól az adat, a cella háttere piros lesz, és ki kell javítani!</t>
        </r>
      </text>
    </comment>
    <comment ref="U4" authorId="0" shapeId="0" xr:uid="{00000000-0006-0000-0400-00000F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00000000-0006-0000-0400-000010000000}">
      <text>
        <r>
          <rPr>
            <sz val="9"/>
            <color indexed="81"/>
            <rFont val="Tahoma"/>
            <charset val="1"/>
          </rPr>
          <t xml:space="preserve">Itt nagyon ügyelj a helyes formátumra, mert így könnyű sorbarendezni az eredményeket!
Most részletesen és világosan kifejtem.
A menetlevélen levő üzenet 4-féle formátumú lehet. 
Az első karaktere k vagy l aszerint, hogy csak kötélen ment végig; vagy pedig létra is kellett neki az elinduláshoz (vagy akár nem is tudott eljutni az 1. osztásig).
Az azt követő karakterek aszerint jelölnek időeredményt vagy osztás-sorszámot, hogy a versenyzőnek sikerült-e 30 másodpercen belül végigérnie a kötélen, vagy sem.
</t>
        </r>
        <r>
          <rPr>
            <sz val="9"/>
            <color indexed="81"/>
            <rFont val="Tahoma"/>
            <family val="2"/>
            <charset val="238"/>
          </rPr>
          <t xml:space="preserve">1) </t>
        </r>
        <r>
          <rPr>
            <b/>
            <sz val="9"/>
            <color indexed="81"/>
            <rFont val="Tahoma"/>
            <family val="2"/>
            <charset val="238"/>
          </rPr>
          <t>Időeredmény</t>
        </r>
        <r>
          <rPr>
            <sz val="9"/>
            <color indexed="81"/>
            <rFont val="Tahoma"/>
            <family val="2"/>
            <charset val="238"/>
          </rPr>
          <t>: pl. "k  24 sec" vagy "k 10 mp" vagy "l 30 s" - ne zavarjon meg a másodperc esetleges eltérő jelölései!
Programba beírandó formátum:</t>
        </r>
        <r>
          <rPr>
            <b/>
            <sz val="9"/>
            <color indexed="81"/>
            <rFont val="Tahoma"/>
            <family val="2"/>
            <charset val="238"/>
          </rPr>
          <t xml:space="preserve"> "k##mp"</t>
        </r>
        <r>
          <rPr>
            <sz val="9"/>
            <color indexed="81"/>
            <rFont val="Tahoma"/>
            <family val="2"/>
            <charset val="238"/>
          </rPr>
          <t xml:space="preserve"> vagy "</t>
        </r>
        <r>
          <rPr>
            <b/>
            <sz val="9"/>
            <color indexed="81"/>
            <rFont val="Tahoma"/>
            <family val="2"/>
            <charset val="238"/>
          </rPr>
          <t>l##mp"</t>
        </r>
        <r>
          <rPr>
            <sz val="9"/>
            <color indexed="81"/>
            <rFont val="Tahoma"/>
            <family val="2"/>
            <charset val="238"/>
          </rPr>
          <t xml:space="preserve">, pontosan </t>
        </r>
        <r>
          <rPr>
            <b/>
            <sz val="9"/>
            <color indexed="81"/>
            <rFont val="Tahoma"/>
            <family val="2"/>
            <charset val="238"/>
          </rPr>
          <t>5 karakter</t>
        </r>
        <r>
          <rPr>
            <sz val="9"/>
            <color indexed="81"/>
            <rFont val="Tahoma"/>
            <family val="2"/>
            <charset val="238"/>
          </rPr>
          <t xml:space="preserve"> hosszú adat - </t>
        </r>
        <r>
          <rPr>
            <b/>
            <sz val="9"/>
            <color indexed="81"/>
            <rFont val="Tahoma"/>
            <family val="2"/>
            <charset val="238"/>
          </rPr>
          <t>szóközök és aposztrófok nélkül</t>
        </r>
        <r>
          <rPr>
            <sz val="9"/>
            <color indexed="81"/>
            <rFont val="Tahoma"/>
            <family val="2"/>
            <charset val="238"/>
          </rPr>
          <t xml:space="preserve"> -, ahol a ## helyére kell pontosan két számjeggyel beírni az időt, legalább 01, legfeljebb 30 másodperc (00 nem lehet!), </t>
        </r>
        <r>
          <rPr>
            <b/>
            <sz val="9"/>
            <color indexed="81"/>
            <rFont val="Tahoma"/>
            <family val="2"/>
            <charset val="238"/>
          </rPr>
          <t>pl.: "k30mp"</t>
        </r>
        <r>
          <rPr>
            <sz val="9"/>
            <color indexed="81"/>
            <rFont val="Tahoma"/>
            <family val="2"/>
            <charset val="238"/>
          </rPr>
          <t xml:space="preserve"> , "l28mp" , vagy "k12mp" . Szinte mindig legalább 10 mp.
2) </t>
        </r>
        <r>
          <rPr>
            <b/>
            <sz val="9"/>
            <color indexed="81"/>
            <rFont val="Tahoma"/>
            <family val="2"/>
            <charset val="238"/>
          </rPr>
          <t>A kötélen a #-adik osztásig eljutó, de nem végigérő</t>
        </r>
        <r>
          <rPr>
            <sz val="9"/>
            <color indexed="81"/>
            <rFont val="Tahoma"/>
            <family val="2"/>
            <charset val="238"/>
          </rPr>
          <t xml:space="preserve"> versenyző eredménye valami ilyesmi formátumban érkezik: " k    2" vagy "l 0".
Programba beírandó formátum: "</t>
        </r>
        <r>
          <rPr>
            <b/>
            <sz val="9"/>
            <color indexed="81"/>
            <rFont val="Tahoma"/>
            <family val="2"/>
            <charset val="238"/>
          </rPr>
          <t>k#"</t>
        </r>
        <r>
          <rPr>
            <sz val="9"/>
            <color indexed="81"/>
            <rFont val="Tahoma"/>
            <family val="2"/>
            <charset val="238"/>
          </rPr>
          <t xml:space="preserve"> vagy "</t>
        </r>
        <r>
          <rPr>
            <b/>
            <sz val="9"/>
            <color indexed="81"/>
            <rFont val="Tahoma"/>
            <family val="2"/>
            <charset val="238"/>
          </rPr>
          <t>l#"</t>
        </r>
        <r>
          <rPr>
            <sz val="9"/>
            <color indexed="81"/>
            <rFont val="Tahoma"/>
            <family val="2"/>
            <charset val="238"/>
          </rPr>
          <t xml:space="preserve"> ,
pontosan </t>
        </r>
        <r>
          <rPr>
            <b/>
            <sz val="9"/>
            <color indexed="81"/>
            <rFont val="Tahoma"/>
            <family val="2"/>
            <charset val="238"/>
          </rPr>
          <t>2 karakter</t>
        </r>
        <r>
          <rPr>
            <sz val="9"/>
            <color indexed="81"/>
            <rFont val="Tahoma"/>
            <family val="2"/>
            <charset val="238"/>
          </rPr>
          <t xml:space="preserve"> hosszú adat 
- </t>
        </r>
        <r>
          <rPr>
            <b/>
            <sz val="9"/>
            <color indexed="81"/>
            <rFont val="Tahoma"/>
            <family val="2"/>
            <charset val="238"/>
          </rPr>
          <t>szóközök és aposztrófok nélkül</t>
        </r>
        <r>
          <rPr>
            <sz val="9"/>
            <color indexed="81"/>
            <rFont val="Tahoma"/>
            <family val="2"/>
            <charset val="238"/>
          </rPr>
          <t xml:space="preserve"> -, 
ahol a # helyére kell (egy számjeggyel) beírni az elért legutolsó osztásközt, ami
legalább 0, legfeljebb /vagy 4 vagy 2 vagy 6 vagy 7 vagy ilyesmi/ lehet. 
10-nél "általában mindig" kisebb.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charset val="1"/>
          </rPr>
          <t xml:space="preserve">
A) Aki </t>
        </r>
        <r>
          <rPr>
            <b/>
            <sz val="9"/>
            <color indexed="81"/>
            <rFont val="Tahoma"/>
            <family val="2"/>
            <charset val="238"/>
          </rPr>
          <t>létra használata nélkül</t>
        </r>
        <r>
          <rPr>
            <sz val="9"/>
            <color indexed="81"/>
            <rFont val="Tahoma"/>
            <charset val="1"/>
          </rPr>
          <t xml:space="preserve"> eljutott a kötélen </t>
        </r>
        <r>
          <rPr>
            <b/>
            <sz val="9"/>
            <color indexed="81"/>
            <rFont val="Tahoma"/>
            <family val="2"/>
            <charset val="238"/>
          </rPr>
          <t>valameddig - de nem 0 osztásig, hanem tovább!! -</t>
        </r>
        <r>
          <rPr>
            <sz val="9"/>
            <color indexed="81"/>
            <rFont val="Tahoma"/>
            <family val="2"/>
            <charset val="238"/>
          </rPr>
          <t xml:space="preserve">, csak annak szabad beírni kis </t>
        </r>
        <r>
          <rPr>
            <b/>
            <sz val="9"/>
            <color indexed="81"/>
            <rFont val="Tahoma"/>
            <family val="2"/>
            <charset val="238"/>
          </rPr>
          <t>"k"</t>
        </r>
        <r>
          <rPr>
            <sz val="9"/>
            <color indexed="81"/>
            <rFont val="Tahoma"/>
            <family val="2"/>
            <charset val="238"/>
          </rPr>
          <t xml:space="preserve"> betűt első karakterként. Az ő eredményük automatikusan többet ér az "l" változatnál.
B) Akinek </t>
        </r>
        <r>
          <rPr>
            <b/>
            <sz val="9"/>
            <color indexed="81"/>
            <rFont val="Tahoma"/>
            <family val="2"/>
            <charset val="238"/>
          </rPr>
          <t>szüksége volt létrára</t>
        </r>
        <r>
          <rPr>
            <sz val="9"/>
            <color indexed="81"/>
            <rFont val="Tahoma"/>
            <family val="2"/>
            <charset val="238"/>
          </rPr>
          <t xml:space="preserve"> a feljutáshoz, </t>
        </r>
        <r>
          <rPr>
            <b/>
            <sz val="9"/>
            <color indexed="81"/>
            <rFont val="Tahoma"/>
            <family val="2"/>
            <charset val="238"/>
          </rPr>
          <t>vagy el sem tudott indulni (0)</t>
        </r>
        <r>
          <rPr>
            <sz val="9"/>
            <color indexed="81"/>
            <rFont val="Tahoma"/>
            <family val="2"/>
            <charset val="238"/>
          </rPr>
          <t xml:space="preserve"> annál az adat első karaktere kis </t>
        </r>
        <r>
          <rPr>
            <b/>
            <sz val="9"/>
            <color indexed="81"/>
            <rFont val="Tahoma"/>
            <family val="2"/>
            <charset val="238"/>
          </rPr>
          <t>"l"</t>
        </r>
        <r>
          <rPr>
            <sz val="9"/>
            <color indexed="81"/>
            <rFont val="Tahoma"/>
            <family val="2"/>
            <charset val="238"/>
          </rPr>
          <t xml:space="preserve"> (</t>
        </r>
        <r>
          <rPr>
            <b/>
            <sz val="9"/>
            <color indexed="81"/>
            <rFont val="Tahoma"/>
            <family val="2"/>
            <charset val="238"/>
          </rPr>
          <t>és nem kis "i" !</t>
        </r>
        <r>
          <rPr>
            <sz val="9"/>
            <color indexed="81"/>
            <rFont val="Tahoma"/>
            <family val="2"/>
            <charset val="238"/>
          </rPr>
          <t>), és azt követi vagy az osztás, vagy ritkább esetben az időeredmény a "mp"-cel.</t>
        </r>
      </text>
    </comment>
    <comment ref="X4" authorId="0" shapeId="0" xr:uid="{00000000-0006-0000-0400-000011000000}">
      <text>
        <r>
          <rPr>
            <sz val="9"/>
            <color indexed="81"/>
            <rFont val="Tahoma"/>
            <family val="2"/>
            <charset val="238"/>
          </rPr>
          <t xml:space="preserve">Olvasd el előbb az Y4-es cellához fűzött megjegyzést a pontszámítás módjáról!
Számítás oka:
Mivel előrébb kell sorolni a "k" változatot az "l"-nél, és mindkét változaton belül az időeredményt az osztásszámos eredménynél; illetve az időeredményeket csökkenően, a távolság eredményeket növekvően kell rendezni, jónak láttam egy számított oszlopot=mezőt bevezetni.
</t>
        </r>
        <r>
          <rPr>
            <b/>
            <sz val="9"/>
            <color indexed="81"/>
            <rFont val="Tahoma"/>
            <family val="2"/>
            <charset val="238"/>
          </rPr>
          <t>Módja: 1) +1000 pont annak, aki "k"-s, az "l"-eseknek ugyanez 0.
Plusz:
2) Az időeredményt elérőknek +530-időeredmény.
A nem végigérőknek pedig ugyanez +elért osztássorszám.
Így a k##mp-seknek legalább 1500 pontjuk van és legfeljebb 1530, 
és időeredmény szerint növekvően rendezettek, tehát a gyorsabb így valóban előrébb sorolódik.
A k#-soknak legalább 1000 és legfeljebb kb. 1004 (vagy 1007 max.) stb. pontjuk van, csökkenően rendezetten.
Az l##mp-seknek 500-530 pontjuk lehet (</t>
        </r>
        <r>
          <rPr>
            <sz val="9"/>
            <color indexed="81"/>
            <rFont val="Tahoma"/>
            <family val="2"/>
            <charset val="238"/>
          </rPr>
          <t>ők ritkák</t>
        </r>
        <r>
          <rPr>
            <b/>
            <sz val="9"/>
            <color indexed="81"/>
            <rFont val="Tahoma"/>
            <family val="2"/>
            <charset val="238"/>
          </rPr>
          <t>)
az l#-seknek pedig 0-4, (vagy legfeljebb 0-7).</t>
        </r>
        <r>
          <rPr>
            <sz val="9"/>
            <color indexed="81"/>
            <rFont val="Tahoma"/>
            <family val="2"/>
            <charset val="238"/>
          </rPr>
          <t xml:space="preserve">
Ez a számított pontszám tehát nem tükrözi a versenyzők valódi teljesítményét, de a teljesítményeket egymáshoz képest rangsorolni tudja. A nagyobb számított pontszám ér több pontot majd a feladat pontozásánál, tehát aszerint csökkenően fogok rendezni (nem a számított pontot kapják értelemszerűen, hanem az alapján rendezzük őket).
</t>
        </r>
      </text>
    </comment>
    <comment ref="Y4" authorId="0" shapeId="0" xr:uid="{00000000-0006-0000-0400-000012000000}">
      <text>
        <r>
          <rPr>
            <sz val="9"/>
            <color indexed="81"/>
            <rFont val="Tahoma"/>
            <family val="2"/>
            <charset val="238"/>
          </rPr>
          <t xml:space="preserve">(A kúszófolyosó helyett)
</t>
        </r>
      </text>
    </comment>
    <comment ref="AA4" authorId="0" shapeId="0" xr:uid="{00000000-0006-0000-0400-000013000000}">
      <text>
        <r>
          <rPr>
            <b/>
            <sz val="9"/>
            <color indexed="81"/>
            <rFont val="Tahoma"/>
            <family val="2"/>
            <charset val="238"/>
          </rPr>
          <t>"v": vállmagasság ("V" is elfogadható)
"ö": övmagasság</t>
        </r>
        <r>
          <rPr>
            <sz val="9"/>
            <color indexed="81"/>
            <rFont val="Tahoma"/>
            <family val="2"/>
            <charset val="238"/>
          </rPr>
          <t xml:space="preserve">
(Vajon az övmagasságú rúgások számának felezése- harmadolása igazságos, vagy az, ha őket automatikusan a sor végére soroljuk?)
A számított mezőben 5000-ről indul az, aki legalább 20-at tudott rúgni.
Ezen felül 500-at adok pluszba azoknak, akik vállmagasságba rúgnak, így ők előrébb kerülnek a többieknél.
</t>
        </r>
        <r>
          <rPr>
            <b/>
            <sz val="9"/>
            <color indexed="81"/>
            <rFont val="Tahoma"/>
            <family val="2"/>
            <charset val="238"/>
          </rPr>
          <t>Ha nem megfelelő betűt írtál be, akkor piros háttér figyelmeztet, hogy javítsd!</t>
        </r>
      </text>
    </comment>
    <comment ref="AF4" authorId="0" shapeId="0" xr:uid="{00000000-0006-0000-0400-000014000000}">
      <text>
        <r>
          <rPr>
            <sz val="9"/>
            <color indexed="81"/>
            <rFont val="Tahoma"/>
            <family val="2"/>
            <charset val="238"/>
          </rPr>
          <t xml:space="preserve">(Új feladat a célbadobás helyett)
</t>
        </r>
      </text>
    </comment>
    <comment ref="AH4" authorId="0" shapeId="0" xr:uid="{00000000-0006-0000-0400-000015000000}">
      <text>
        <r>
          <rPr>
            <b/>
            <sz val="9"/>
            <color indexed="81"/>
            <rFont val="Tahoma"/>
            <family val="2"/>
            <charset val="238"/>
          </rPr>
          <t xml:space="preserve">Ha valaki nem teljesít egy feladatot, azaz meg sem próbálja, vagy esetleg oda se megy az állomásra, akkor 0 pontot kap. Ezt "n.a." (= nincs adat)-tal jelöld! Így az az adat nem hiányzik, hanem már tudjuk, hogy nincs.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I4" authorId="0" shapeId="0" xr:uid="{00000000-0006-0000-0400-000016000000}">
      <text>
        <r>
          <rPr>
            <b/>
            <sz val="9"/>
            <color indexed="81"/>
            <rFont val="Tahoma"/>
            <family val="2"/>
            <charset val="238"/>
          </rPr>
          <t>Idén kevesebb a feladat, a futóidő is csak 2x-es szorzóval számít!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S4" authorId="0" shapeId="0" xr:uid="{00000000-0006-0000-0400-000017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sokszorra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Q4" authorId="0" shapeId="0" xr:uid="{00000000-0006-0000-0400-000018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sokszorra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A4" authorId="0" shapeId="0" xr:uid="{00000000-0006-0000-0400-000019000000}">
      <text>
        <r>
          <rPr>
            <b/>
            <sz val="9"/>
            <color indexed="81"/>
            <rFont val="Tahoma"/>
            <family val="2"/>
            <charset val="238"/>
          </rPr>
          <t>A nagyoknál a maximális kinyomott tömegnek és a testtömegnek a hányadosa alapján csökkenő sorrendben osztjuk ki a nagyobb pontokat. 3 tizedesjegyet jelenítek meg, de ennél pontosabban van tárolva az arány.
A töréshez hasonlóan 2x-es szorzóval számítjuk az ennél a feladatnál szerzett pontokat. A pontozótáblák ettől, a teljesítményeket adminisztráló táblázattól jobbra vannak.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E4" authorId="0" shapeId="0" xr:uid="{00000000-0006-0000-0400-00001A000000}">
      <text>
        <r>
          <rPr>
            <b/>
            <sz val="9"/>
            <color indexed="81"/>
            <rFont val="Tahoma"/>
            <family val="2"/>
            <charset val="238"/>
          </rPr>
          <t>Ide egyszerűen írd be "kg" mértékegység nélkül a bell tömegét, amivel a versenyző a kinyomásokat végezte; 
két számjegy.
Ha eltér a 12/16/20/24 (kg) -tól az adat, a cella háttere piros lesz, és ki kell javítani!</t>
        </r>
      </text>
    </comment>
    <comment ref="DG4" authorId="0" shapeId="0" xr:uid="{00000000-0006-0000-0400-00001B000000}">
      <text>
        <r>
          <rPr>
            <b/>
            <sz val="9"/>
            <color indexed="81"/>
            <rFont val="Tahoma"/>
            <family val="2"/>
            <charset val="238"/>
          </rPr>
          <t>Jó kérdés, hogy mi a teljesítmények legigazságosabb pontozása.
A bell tömegének és a kinyomások számának szorzata megfelelő lehet.
De ugyanígy jó lehet az, hogy a számított pontszám a 
(([bell tömege]/4)-2)*[kinyomások száma] képlettel számolódik, és a nagyobb eredmény éri persze a többet. A másodiknál a négy bellel rendre 1x, 2x, 3x, 4x-es szorzóval szoroznánk a kinyomások számát, ami az elsőnél 3x, 4x, 5x és 6x-os szorzással lenne arányos.
Ha az ember jobban fárad nagyobb súly kinyomásakor, akkor a második változat az igazságosabb. De választhatjuk a 2x, 3x, 4x, 5x-öset is, ami a kettő között van.
Az arányok érzékeltetésére, hogy azonos számított pontot érjünk el a bellekkel:
                                                                                             Tömegarányos
  bell        12    16    20    24   |     12   16   20    24      |     12    16   20    24
  szorzó   1x    2x     3x    4x   |     2x    3x   4x    5x      |     3x    4x    5x    6x
  darab    36    18    12     9    |     24   16   12   9,6      |     20    15   12    10
Melyik a jobb? 
A versenyző maga választja a neki megfelelő bellt, amelyik elegendően megterhelő számára, de amivel összességében nagyobb tömeget tud sokszorra kinyomni.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I4" authorId="0" shapeId="0" xr:uid="{00000000-0006-0000-0400-00001C000000}">
      <text>
        <r>
          <rPr>
            <sz val="9"/>
            <color indexed="81"/>
            <rFont val="Tahoma"/>
            <charset val="1"/>
          </rPr>
          <t xml:space="preserve">Itt nagyon ügyelj a helyes formátumra, mert így könnyű sorbarendezni az eredményeket!
Most részletesen és világosan kifejtem.
A menetlevélen levő üzenet 4-féle formátumú lehet. 
Az első karaktere k vagy l aszerint, hogy csak kötélen ment végig; vagy pedig létra is kellett neki az elinduláshoz (vagy akár nem is tudott eljutni az 1. osztásig).
Az azt követő karakterek aszerint jelölnek időeredményt vagy osztás-sorszámot, hogy a versenyzőnek sikerült-e 30 másodpercen belül végigérnie a kötélen, vagy sem.
</t>
        </r>
        <r>
          <rPr>
            <sz val="9"/>
            <color indexed="81"/>
            <rFont val="Tahoma"/>
            <family val="2"/>
            <charset val="238"/>
          </rPr>
          <t xml:space="preserve">1) </t>
        </r>
        <r>
          <rPr>
            <b/>
            <sz val="9"/>
            <color indexed="81"/>
            <rFont val="Tahoma"/>
            <family val="2"/>
            <charset val="238"/>
          </rPr>
          <t>Időeredmény</t>
        </r>
        <r>
          <rPr>
            <sz val="9"/>
            <color indexed="81"/>
            <rFont val="Tahoma"/>
            <family val="2"/>
            <charset val="238"/>
          </rPr>
          <t>: pl. "k  24 sec" vagy "k 10 mp" vagy "l 30 s" - ne zavarjon meg a másodperc esetleges eltérő jelölései!
Programba beírandó formátum:</t>
        </r>
        <r>
          <rPr>
            <b/>
            <sz val="9"/>
            <color indexed="81"/>
            <rFont val="Tahoma"/>
            <family val="2"/>
            <charset val="238"/>
          </rPr>
          <t xml:space="preserve"> "k##mp"</t>
        </r>
        <r>
          <rPr>
            <sz val="9"/>
            <color indexed="81"/>
            <rFont val="Tahoma"/>
            <family val="2"/>
            <charset val="238"/>
          </rPr>
          <t xml:space="preserve"> vagy "</t>
        </r>
        <r>
          <rPr>
            <b/>
            <sz val="9"/>
            <color indexed="81"/>
            <rFont val="Tahoma"/>
            <family val="2"/>
            <charset val="238"/>
          </rPr>
          <t>l##mp"</t>
        </r>
        <r>
          <rPr>
            <sz val="9"/>
            <color indexed="81"/>
            <rFont val="Tahoma"/>
            <family val="2"/>
            <charset val="238"/>
          </rPr>
          <t xml:space="preserve">, pontosan </t>
        </r>
        <r>
          <rPr>
            <b/>
            <sz val="9"/>
            <color indexed="81"/>
            <rFont val="Tahoma"/>
            <family val="2"/>
            <charset val="238"/>
          </rPr>
          <t>5 karakter</t>
        </r>
        <r>
          <rPr>
            <sz val="9"/>
            <color indexed="81"/>
            <rFont val="Tahoma"/>
            <family val="2"/>
            <charset val="238"/>
          </rPr>
          <t xml:space="preserve"> hosszú adat - </t>
        </r>
        <r>
          <rPr>
            <b/>
            <sz val="9"/>
            <color indexed="81"/>
            <rFont val="Tahoma"/>
            <family val="2"/>
            <charset val="238"/>
          </rPr>
          <t>szóközök és aposztrófok nélkül</t>
        </r>
        <r>
          <rPr>
            <sz val="9"/>
            <color indexed="81"/>
            <rFont val="Tahoma"/>
            <family val="2"/>
            <charset val="238"/>
          </rPr>
          <t xml:space="preserve"> -, ahol a ## helyére kell pontosan két számjeggyel beírni az időt, legalább 00, legfeljebb 30 másodperc (de 00 nem lehet...), </t>
        </r>
        <r>
          <rPr>
            <b/>
            <sz val="9"/>
            <color indexed="81"/>
            <rFont val="Tahoma"/>
            <family val="2"/>
            <charset val="238"/>
          </rPr>
          <t>pl.: "k30mp"</t>
        </r>
        <r>
          <rPr>
            <sz val="9"/>
            <color indexed="81"/>
            <rFont val="Tahoma"/>
            <family val="2"/>
            <charset val="238"/>
          </rPr>
          <t xml:space="preserve"> , "l28mp" , vagy "k12mp" . Szinte mindig legalább 10 mp.
2) </t>
        </r>
        <r>
          <rPr>
            <b/>
            <sz val="9"/>
            <color indexed="81"/>
            <rFont val="Tahoma"/>
            <family val="2"/>
            <charset val="238"/>
          </rPr>
          <t>A kötélen a #-adik osztásig eljutó, de nem végigérő</t>
        </r>
        <r>
          <rPr>
            <sz val="9"/>
            <color indexed="81"/>
            <rFont val="Tahoma"/>
            <family val="2"/>
            <charset val="238"/>
          </rPr>
          <t xml:space="preserve"> versenyző eredménye valami ilyesmi formátumban érkezik: " k    2" vagy "l 0".
Programba beírandó formátum: "</t>
        </r>
        <r>
          <rPr>
            <b/>
            <sz val="9"/>
            <color indexed="81"/>
            <rFont val="Tahoma"/>
            <family val="2"/>
            <charset val="238"/>
          </rPr>
          <t>k#"</t>
        </r>
        <r>
          <rPr>
            <sz val="9"/>
            <color indexed="81"/>
            <rFont val="Tahoma"/>
            <family val="2"/>
            <charset val="238"/>
          </rPr>
          <t xml:space="preserve"> vagy "</t>
        </r>
        <r>
          <rPr>
            <b/>
            <sz val="9"/>
            <color indexed="81"/>
            <rFont val="Tahoma"/>
            <family val="2"/>
            <charset val="238"/>
          </rPr>
          <t>l#"</t>
        </r>
        <r>
          <rPr>
            <sz val="9"/>
            <color indexed="81"/>
            <rFont val="Tahoma"/>
            <family val="2"/>
            <charset val="238"/>
          </rPr>
          <t xml:space="preserve"> ,
pontosan </t>
        </r>
        <r>
          <rPr>
            <b/>
            <sz val="9"/>
            <color indexed="81"/>
            <rFont val="Tahoma"/>
            <family val="2"/>
            <charset val="238"/>
          </rPr>
          <t>2 karakter</t>
        </r>
        <r>
          <rPr>
            <sz val="9"/>
            <color indexed="81"/>
            <rFont val="Tahoma"/>
            <family val="2"/>
            <charset val="238"/>
          </rPr>
          <t xml:space="preserve"> hosszú adat 
- </t>
        </r>
        <r>
          <rPr>
            <b/>
            <sz val="9"/>
            <color indexed="81"/>
            <rFont val="Tahoma"/>
            <family val="2"/>
            <charset val="238"/>
          </rPr>
          <t>szóközök és aposztrófok nélkül</t>
        </r>
        <r>
          <rPr>
            <sz val="9"/>
            <color indexed="81"/>
            <rFont val="Tahoma"/>
            <family val="2"/>
            <charset val="238"/>
          </rPr>
          <t xml:space="preserve"> -, 
ahol a # helyére kell (egy számjeggyel) beírni az elért legutolsó osztásközt, ami
legalább 0, legfeljebb /vagy 4 vagy 2 vagy 6 vagy 7 vagy ilyesmi/ lehet. 
10-nél "általában mindig" kisebb.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charset val="1"/>
          </rPr>
          <t xml:space="preserve">
A) Aki </t>
        </r>
        <r>
          <rPr>
            <b/>
            <sz val="9"/>
            <color indexed="81"/>
            <rFont val="Tahoma"/>
            <family val="2"/>
            <charset val="238"/>
          </rPr>
          <t>létra használata nélkül</t>
        </r>
        <r>
          <rPr>
            <sz val="9"/>
            <color indexed="81"/>
            <rFont val="Tahoma"/>
            <charset val="1"/>
          </rPr>
          <t xml:space="preserve"> eljutott a kötélen </t>
        </r>
        <r>
          <rPr>
            <b/>
            <sz val="9"/>
            <color indexed="81"/>
            <rFont val="Tahoma"/>
            <family val="2"/>
            <charset val="238"/>
          </rPr>
          <t>valameddig - de nem 0 osztásig, hanem tovább!! -</t>
        </r>
        <r>
          <rPr>
            <sz val="9"/>
            <color indexed="81"/>
            <rFont val="Tahoma"/>
            <family val="2"/>
            <charset val="238"/>
          </rPr>
          <t xml:space="preserve">, csak annak szabad beírni kis </t>
        </r>
        <r>
          <rPr>
            <b/>
            <sz val="9"/>
            <color indexed="81"/>
            <rFont val="Tahoma"/>
            <family val="2"/>
            <charset val="238"/>
          </rPr>
          <t>"k"</t>
        </r>
        <r>
          <rPr>
            <sz val="9"/>
            <color indexed="81"/>
            <rFont val="Tahoma"/>
            <family val="2"/>
            <charset val="238"/>
          </rPr>
          <t xml:space="preserve"> betűt első karakterként. Az ő eredményük automatikusan többet ér az "l" változatnál.
B) Akinek </t>
        </r>
        <r>
          <rPr>
            <b/>
            <sz val="9"/>
            <color indexed="81"/>
            <rFont val="Tahoma"/>
            <family val="2"/>
            <charset val="238"/>
          </rPr>
          <t>szüksége volt létrára</t>
        </r>
        <r>
          <rPr>
            <sz val="9"/>
            <color indexed="81"/>
            <rFont val="Tahoma"/>
            <family val="2"/>
            <charset val="238"/>
          </rPr>
          <t xml:space="preserve"> a feljutáshoz, </t>
        </r>
        <r>
          <rPr>
            <b/>
            <sz val="9"/>
            <color indexed="81"/>
            <rFont val="Tahoma"/>
            <family val="2"/>
            <charset val="238"/>
          </rPr>
          <t>vagy el sem tudott indulni (0)</t>
        </r>
        <r>
          <rPr>
            <sz val="9"/>
            <color indexed="81"/>
            <rFont val="Tahoma"/>
            <family val="2"/>
            <charset val="238"/>
          </rPr>
          <t xml:space="preserve"> annál az adat első karaktere kis </t>
        </r>
        <r>
          <rPr>
            <b/>
            <sz val="9"/>
            <color indexed="81"/>
            <rFont val="Tahoma"/>
            <family val="2"/>
            <charset val="238"/>
          </rPr>
          <t>"l"</t>
        </r>
        <r>
          <rPr>
            <sz val="9"/>
            <color indexed="81"/>
            <rFont val="Tahoma"/>
            <family val="2"/>
            <charset val="238"/>
          </rPr>
          <t xml:space="preserve"> (</t>
        </r>
        <r>
          <rPr>
            <b/>
            <sz val="9"/>
            <color indexed="81"/>
            <rFont val="Tahoma"/>
            <family val="2"/>
            <charset val="238"/>
          </rPr>
          <t>és nem kis "i" !!</t>
        </r>
        <r>
          <rPr>
            <sz val="9"/>
            <color indexed="81"/>
            <rFont val="Tahoma"/>
            <family val="2"/>
            <charset val="238"/>
          </rPr>
          <t>), és azt követi vagy az osztás, vagy ritkább esetben az időeredmény a "mp"-cel.</t>
        </r>
      </text>
    </comment>
    <comment ref="DJ4" authorId="0" shapeId="0" xr:uid="{00000000-0006-0000-0400-00001D000000}">
      <text>
        <r>
          <rPr>
            <sz val="9"/>
            <color indexed="81"/>
            <rFont val="Tahoma"/>
            <family val="2"/>
            <charset val="238"/>
          </rPr>
          <t xml:space="preserve">Olvasd el előbb az Y4-es cellához fűzött megjegyzést a pontszámítás módjáról!
Számítás oka:
Mivel előrébb kell sorolni a "k" változatot az "l"-nél, és mindkét változaton belül az időeredményt az osztásszámos eredménynél; illetve az időeredményeket csökkenően, a távolság eredményeket növekvően kell rendezni, jónak láttam egy számított oszlopot=mezőt bevezetni.
</t>
        </r>
        <r>
          <rPr>
            <b/>
            <sz val="9"/>
            <color indexed="81"/>
            <rFont val="Tahoma"/>
            <family val="2"/>
            <charset val="238"/>
          </rPr>
          <t>Módja: 1) +1000 pont annak, aki "k"-s, az "l"-eseknek ugyanez 0.
Plusz:
2) Az időeredményt elérőknek +530-időeredmény.
A nem végigérőknek pedig ugyanez +elért osztássorszám.
Így a k##mp-seknek legalább 1500 pontjuk van és legfeljebb 1530, 
és időeredmény szerint növekvően rendezettek, tehát a gyorsabb így valóban előrébb sorolódik.
A k#-soknak legalább 1000 és legfeljebb kb. 1004 (vagy 1007 max.) stb. pontjuk van, csökkenően rendezetten.
Az l##mp-seknek 500-530 pontjuk lehet (</t>
        </r>
        <r>
          <rPr>
            <sz val="9"/>
            <color indexed="81"/>
            <rFont val="Tahoma"/>
            <family val="2"/>
            <charset val="238"/>
          </rPr>
          <t>ők ritkák</t>
        </r>
        <r>
          <rPr>
            <b/>
            <sz val="9"/>
            <color indexed="81"/>
            <rFont val="Tahoma"/>
            <family val="2"/>
            <charset val="238"/>
          </rPr>
          <t>)
az l#-seknek pedig 0-4, (vagy legfeljebb 0-7).</t>
        </r>
        <r>
          <rPr>
            <sz val="9"/>
            <color indexed="81"/>
            <rFont val="Tahoma"/>
            <family val="2"/>
            <charset val="238"/>
          </rPr>
          <t xml:space="preserve">
Ez a számított pontszám tehát nem tükrözi a versenyzők valódi teljesítményét, de a teljesítményeket egymáshoz képest rangsorolni tudja. A nagyobb számított pontszám ér több pontot majd a feladat pontozásánál, tehát aszerint csökkenően fogok rendezni (nem a számított pontot kapják értelemszerűen, hanem az alapján rendezzük őket).
</t>
        </r>
      </text>
    </comment>
    <comment ref="DM4" authorId="0" shapeId="0" xr:uid="{00000000-0006-0000-0400-00001E000000}">
      <text>
        <r>
          <rPr>
            <b/>
            <sz val="9"/>
            <color indexed="81"/>
            <rFont val="Tahoma"/>
            <family val="2"/>
            <charset val="238"/>
          </rPr>
          <t>"v": vállmagasság ("V" is elfogadható)
"ö": övmagasság</t>
        </r>
        <r>
          <rPr>
            <sz val="9"/>
            <color indexed="81"/>
            <rFont val="Tahoma"/>
            <family val="2"/>
            <charset val="238"/>
          </rPr>
          <t xml:space="preserve">
Vajon az övmagasságú rúgások számának felezése- harmadolása igazságos, vagy az, ha őket automatikusan a sor végére soroljuk?
A számított mezőben 500-at adok pluszba azoknak, akik vállmagasságba rúgnak, így ők előrébb kerülnek a többieknél.</t>
        </r>
      </text>
    </comment>
    <comment ref="CX7" authorId="0" shapeId="0" xr:uid="{00000000-0006-0000-0400-00001F000000}">
      <text>
        <r>
          <rPr>
            <b/>
            <sz val="9"/>
            <color indexed="81"/>
            <rFont val="Tahoma"/>
            <family val="2"/>
            <charset val="238"/>
          </rPr>
          <t>Figyelj, mert lehet holtverseny is, és akkor több versenyző is van, akiknek a nevét ki kell gyűjteni ide! A táblázat alá bonyolult képletek írásával meg lehet csinálni, vagy pedig kézzel kigyűjtjük őket, és utána döntünk.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N7" authorId="0" shapeId="0" xr:uid="{C87D868D-8884-4982-AF1D-CA3073C8AA34}">
      <text>
        <r>
          <rPr>
            <b/>
            <sz val="9"/>
            <color indexed="81"/>
            <rFont val="Tahoma"/>
            <charset val="1"/>
          </rPr>
          <t>2 győztes van: Ludszky Zsolt és Csivincsik Laura.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<sst xmlns="http://schemas.openxmlformats.org/spreadsheetml/2006/main" count="2776" uniqueCount="303">
  <si>
    <t>Férfi</t>
  </si>
  <si>
    <t>Nő</t>
  </si>
  <si>
    <t>Kategória</t>
  </si>
  <si>
    <t>Név</t>
  </si>
  <si>
    <t>Klub</t>
  </si>
  <si>
    <t>törés</t>
  </si>
  <si>
    <t>ugrálókötél</t>
  </si>
  <si>
    <t>rönkugrás</t>
  </si>
  <si>
    <t>futóidő</t>
  </si>
  <si>
    <t>helyezés</t>
  </si>
  <si>
    <t>súlylökés</t>
  </si>
  <si>
    <t>Sor</t>
  </si>
  <si>
    <t>Nem</t>
  </si>
  <si>
    <t>Fokozat</t>
  </si>
  <si>
    <t>Szül.év</t>
  </si>
  <si>
    <t>Serdülő Férfi</t>
  </si>
  <si>
    <t>Ifjúsági Férfi</t>
  </si>
  <si>
    <t>kettlebell</t>
  </si>
  <si>
    <t>összpontszám</t>
  </si>
  <si>
    <t>pont +1</t>
  </si>
  <si>
    <t>Gyerek 0.</t>
  </si>
  <si>
    <t>Serdülő</t>
  </si>
  <si>
    <t>Ifjúsági</t>
  </si>
  <si>
    <t>Junior</t>
  </si>
  <si>
    <t>Felnőtt</t>
  </si>
  <si>
    <t>rövid</t>
  </si>
  <si>
    <t>hosszú</t>
  </si>
  <si>
    <t>AKK</t>
  </si>
  <si>
    <t>max</t>
  </si>
  <si>
    <t>min</t>
  </si>
  <si>
    <t>kormax</t>
  </si>
  <si>
    <t>kormin</t>
  </si>
  <si>
    <t>Gyerek I.</t>
  </si>
  <si>
    <t>Gyerek II.</t>
  </si>
  <si>
    <t>Abszolút</t>
  </si>
  <si>
    <t>Amire figyelj a program használata közben:</t>
  </si>
  <si>
    <t>Amit feltétlen kerülj:</t>
  </si>
  <si>
    <t>Kérdések:</t>
  </si>
  <si>
    <t>Év:</t>
  </si>
  <si>
    <t>fekvenyomás</t>
  </si>
  <si>
    <t>felülés</t>
  </si>
  <si>
    <t>fekvőtámasz</t>
  </si>
  <si>
    <t>ütések</t>
  </si>
  <si>
    <t>rúgások</t>
  </si>
  <si>
    <t>gólyaláb</t>
  </si>
  <si>
    <t>dombfutás</t>
  </si>
  <si>
    <t>arány +2</t>
  </si>
  <si>
    <t>kg</t>
  </si>
  <si>
    <t>darab +2</t>
  </si>
  <si>
    <t>darab +1</t>
  </si>
  <si>
    <t>méter +1</t>
  </si>
  <si>
    <t>darab</t>
  </si>
  <si>
    <t>Szűrni és rendezni szabad, másolni Ctrl+C-vel, (kivágni nem!)</t>
  </si>
  <si>
    <t>Szűrésnél és rendezésnél jelöld ki a 4.sortól a 105.ig sorig, illetve az elsőtől az eredmények utolsó oszlopáig az egész táblázatot, ne csak egy-egy részt.</t>
  </si>
  <si>
    <t>Rögzítettem az első néhány oszlopot a neveknél, illetve a felső 4 sort (fejléc) is. Ha nem tetszik, Nézet-&gt;Ablaktábla feloldása menüben kiveheted és vissza.</t>
  </si>
  <si>
    <t>Testtömeg (kg)</t>
  </si>
  <si>
    <t>Sorszám</t>
  </si>
  <si>
    <t>Korcsoport</t>
  </si>
  <si>
    <t>KÉPLETET tartalmazó cellákra kattintva, nem szabad más cellára kattintani, sem a képletet módosítani, és TÖRÖLNI SEM.</t>
  </si>
  <si>
    <t>íjászat</t>
  </si>
  <si>
    <t>másodperc -1</t>
  </si>
  <si>
    <t>spec.pont +1</t>
  </si>
  <si>
    <t>H2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</si>
  <si>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</si>
  <si>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</si>
  <si>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</si>
  <si>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</si>
  <si>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</si>
  <si>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</si>
  <si>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</si>
  <si>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</si>
  <si>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</si>
  <si>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lajhármászás</t>
  </si>
  <si>
    <t>HFU-suli</t>
  </si>
  <si>
    <r>
      <rPr>
        <b/>
        <i/>
        <sz val="11"/>
        <color rgb="FF00B050"/>
        <rFont val="Calibri"/>
        <family val="2"/>
        <charset val="238"/>
        <scheme val="minor"/>
      </rPr>
      <t>MENETLEVÉL-&gt;</t>
    </r>
    <r>
      <rPr>
        <b/>
        <i/>
        <sz val="11"/>
        <color theme="1"/>
        <rFont val="Calibri"/>
        <family val="2"/>
        <charset val="238"/>
        <scheme val="minor"/>
      </rPr>
      <t xml:space="preserve"> H1</t>
    </r>
  </si>
  <si>
    <t>teljesítmény</t>
  </si>
  <si>
    <t>v/ö</t>
  </si>
  <si>
    <t>bell kg</t>
  </si>
  <si>
    <r>
      <t xml:space="preserve">1. </t>
    </r>
    <r>
      <rPr>
        <b/>
        <sz val="11"/>
        <rFont val="Calibri"/>
        <family val="2"/>
        <charset val="238"/>
        <scheme val="minor"/>
      </rPr>
      <t>HOSSZÚTÁV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HOSSZÚTÁV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HOSSZÚTÁV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HOSSZÚTÁV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HOSSZÚTÁV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1.</t>
    </r>
  </si>
  <si>
    <r>
      <t xml:space="preserve">2. </t>
    </r>
    <r>
      <rPr>
        <b/>
        <sz val="11"/>
        <color rgb="FFC00000"/>
        <rFont val="Calibri"/>
        <family val="2"/>
        <charset val="238"/>
        <scheme val="minor"/>
      </rPr>
      <t>PONTOZÁS</t>
    </r>
    <r>
      <rPr>
        <b/>
        <sz val="11"/>
        <color rgb="FF0000FF"/>
        <rFont val="Calibri"/>
        <family val="2"/>
        <charset val="238"/>
        <scheme val="minor"/>
      </rPr>
      <t xml:space="preserve"> KATEGÓRIÁK SZERINT: KÉPLETEK SZÁMOLNAK, CSAK ELLENŐRIZNI KELL, MÓDOSÍTANI NEM. --------- 2. </t>
    </r>
    <r>
      <rPr>
        <b/>
        <sz val="11"/>
        <color rgb="FFC00000"/>
        <rFont val="Calibri"/>
        <family val="2"/>
        <charset val="238"/>
        <scheme val="minor"/>
      </rPr>
      <t>PONTOZÁS</t>
    </r>
    <r>
      <rPr>
        <b/>
        <sz val="11"/>
        <color rgb="FF0000FF"/>
        <rFont val="Calibri"/>
        <family val="2"/>
        <charset val="238"/>
        <scheme val="minor"/>
      </rPr>
      <t xml:space="preserve"> KATEGÓRIÁK SZERINT: KÉPLETEK SZÁMOLNAK, CSAK ELLENŐRIZNI KELL, MÓDOSÍTANI NEM. --------- 2. </t>
    </r>
    <r>
      <rPr>
        <b/>
        <sz val="11"/>
        <color rgb="FFC00000"/>
        <rFont val="Calibri"/>
        <family val="2"/>
        <charset val="238"/>
        <scheme val="minor"/>
      </rPr>
      <t>PONTOZÁS</t>
    </r>
    <r>
      <rPr>
        <b/>
        <sz val="11"/>
        <color rgb="FF0000FF"/>
        <rFont val="Calibri"/>
        <family val="2"/>
        <charset val="238"/>
        <scheme val="minor"/>
      </rPr>
      <t xml:space="preserve"> KATEGÓRIÁK SZERINT: KÉPLETEK SZÁMOLNAK, CSAK ELLENŐRIZNI KELL, MÓDOSÍTANI NEM. 2.</t>
    </r>
  </si>
  <si>
    <r>
      <t xml:space="preserve">3. </t>
    </r>
    <r>
      <rPr>
        <b/>
        <sz val="11"/>
        <color rgb="FFFF0000"/>
        <rFont val="Calibri"/>
        <family val="2"/>
        <charset val="238"/>
        <scheme val="minor"/>
      </rPr>
      <t>ABSZOLÚT</t>
    </r>
    <r>
      <rPr>
        <b/>
        <sz val="11"/>
        <color rgb="FF0000FF"/>
        <rFont val="Calibri"/>
        <family val="2"/>
        <charset val="238"/>
        <scheme val="minor"/>
      </rPr>
      <t xml:space="preserve"> KATEGÓRIA (JUNIOR-FELNŐTT-SENIOR FÉRFIAK) PONTOZÁSA, MINDENKI EGYBEN. -------- 3. </t>
    </r>
    <r>
      <rPr>
        <b/>
        <sz val="11"/>
        <color rgb="FFFF0000"/>
        <rFont val="Calibri"/>
        <family val="2"/>
        <charset val="238"/>
        <scheme val="minor"/>
      </rPr>
      <t>ABSZOLÚT</t>
    </r>
    <r>
      <rPr>
        <b/>
        <sz val="11"/>
        <color rgb="FF0000FF"/>
        <rFont val="Calibri"/>
        <family val="2"/>
        <charset val="238"/>
        <scheme val="minor"/>
      </rPr>
      <t xml:space="preserve"> KATEGÓRIA (JUNIOR-FELNŐTT-SENIOR FÉRFIAK) PONTOZÁSA, MINDENKI EGYBEN. -------- 3. </t>
    </r>
    <r>
      <rPr>
        <b/>
        <sz val="11"/>
        <color rgb="FFFF0000"/>
        <rFont val="Calibri"/>
        <family val="2"/>
        <charset val="238"/>
        <scheme val="minor"/>
      </rPr>
      <t>ABSZOLÚT</t>
    </r>
    <r>
      <rPr>
        <b/>
        <sz val="11"/>
        <color rgb="FF0000FF"/>
        <rFont val="Calibri"/>
        <family val="2"/>
        <charset val="238"/>
        <scheme val="minor"/>
      </rPr>
      <t xml:space="preserve"> KATEGÓRIA (JUNIOR-FELNŐTT-SENIOR FÉRFIAK) PONTOZÁSA, MINDENKI EGYBEN. 3.</t>
    </r>
  </si>
  <si>
    <t>kategória kész-e</t>
  </si>
  <si>
    <t>HKK</t>
  </si>
  <si>
    <t>HHE</t>
  </si>
  <si>
    <t>HÖP</t>
  </si>
  <si>
    <t xml:space="preserve">4. VÉGEREDMÉNY KATEGÓRIA SZERINT 4. </t>
  </si>
  <si>
    <t>5. ABSZOLÚT VÉGEREDMÉNY 5.</t>
  </si>
  <si>
    <t>AÖP</t>
  </si>
  <si>
    <t>AHE</t>
  </si>
  <si>
    <t>A_Holtverseny esetén a teljesítménykülönbség</t>
  </si>
  <si>
    <t>H_Holtverseny esetén a teljesítménykülönbség</t>
  </si>
  <si>
    <t>perc -</t>
  </si>
  <si>
    <t>darab +</t>
  </si>
  <si>
    <t>arány +</t>
  </si>
  <si>
    <t>kg -</t>
  </si>
  <si>
    <t>&gt;futóidő-&gt;</t>
  </si>
  <si>
    <t>&gt;törés-&gt;</t>
  </si>
  <si>
    <t>&gt;fekvenyomás-&gt;</t>
  </si>
  <si>
    <t>&gt;testtömeg-&gt;</t>
  </si>
  <si>
    <t>Táv</t>
  </si>
  <si>
    <t>Kategória létszáma</t>
  </si>
  <si>
    <t>hely -1</t>
  </si>
  <si>
    <t>6. VERSENYSZÁMOK GYŐZTESEI A HOSSZÚTÁVON ------ 6. VERSENYSZÁMOK GYŐZTESEI A HOSSZÚTÁVON ------ 6. VERSENYSZÁMOK GYŐZTESEI A HOSSZÚTÁVON ------ 6. VERSENYSZÁMOK GYŐZTESEI A HOSSZÚTÁVON ------ 6. VERSENYSZÁMOK GYŐZTESEI A HOSSZÚTÁVON 6.</t>
  </si>
  <si>
    <t>Győztes teljesítménye:</t>
  </si>
  <si>
    <t>Megjegyzés:</t>
  </si>
  <si>
    <t>Győztes(ek):</t>
  </si>
  <si>
    <t>Holtversenyben összesen:</t>
  </si>
  <si>
    <r>
      <t xml:space="preserve">1. </t>
    </r>
    <r>
      <rPr>
        <b/>
        <sz val="11"/>
        <rFont val="Calibri"/>
        <family val="2"/>
        <charset val="238"/>
        <scheme val="minor"/>
      </rPr>
      <t>RÖVIDTÁV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RÖVIDTÁV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 xml:space="preserve">RÖVIDTÁV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 xml:space="preserve">RÖVIDTÁV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</t>
    </r>
    <r>
      <rPr>
        <b/>
        <sz val="11"/>
        <color rgb="FF00B050"/>
        <rFont val="Calibri"/>
        <family val="2"/>
        <charset val="238"/>
        <scheme val="minor"/>
      </rPr>
      <t>1.</t>
    </r>
  </si>
  <si>
    <r>
      <rPr>
        <b/>
        <i/>
        <sz val="11"/>
        <color rgb="FF00B050"/>
        <rFont val="Calibri"/>
        <family val="2"/>
        <charset val="238"/>
        <scheme val="minor"/>
      </rPr>
      <t>MENETLEVÉL-&gt;</t>
    </r>
    <r>
      <rPr>
        <b/>
        <i/>
        <sz val="11"/>
        <color theme="1"/>
        <rFont val="Calibri"/>
        <family val="2"/>
        <charset val="238"/>
        <scheme val="minor"/>
      </rPr>
      <t xml:space="preserve"> R1</t>
    </r>
  </si>
  <si>
    <t>R2</t>
  </si>
  <si>
    <t>R3</t>
  </si>
  <si>
    <t>R4</t>
  </si>
  <si>
    <t>R5</t>
  </si>
  <si>
    <t>R6</t>
  </si>
  <si>
    <t>RFU</t>
  </si>
  <si>
    <t>RÍJ</t>
  </si>
  <si>
    <t>HÍJ</t>
  </si>
  <si>
    <r>
      <t xml:space="preserve">2. </t>
    </r>
    <r>
      <rPr>
        <b/>
        <sz val="11"/>
        <color rgb="FFC00000"/>
        <rFont val="Calibri"/>
        <family val="2"/>
        <charset val="238"/>
        <scheme val="minor"/>
      </rPr>
      <t>PONTOZÁS</t>
    </r>
    <r>
      <rPr>
        <b/>
        <sz val="11"/>
        <color rgb="FF0000FF"/>
        <rFont val="Calibri"/>
        <family val="2"/>
        <charset val="238"/>
        <scheme val="minor"/>
      </rPr>
      <t xml:space="preserve"> KATEGÓRIÁK SZERINT: KÉPLETEK SZÁMOLNAK, CSAK ELLENŐRIZNI KELL, MÓDOSÍTANI NEM. --------- 2. </t>
    </r>
    <r>
      <rPr>
        <b/>
        <sz val="11"/>
        <color rgb="FFC00000"/>
        <rFont val="Calibri"/>
        <family val="2"/>
        <charset val="238"/>
        <scheme val="minor"/>
      </rPr>
      <t>PONTOZÁS</t>
    </r>
    <r>
      <rPr>
        <b/>
        <sz val="11"/>
        <color rgb="FF0000FF"/>
        <rFont val="Calibri"/>
        <family val="2"/>
        <charset val="238"/>
        <scheme val="minor"/>
      </rPr>
      <t xml:space="preserve"> KATEGÓRIÁK SZERINT: KÉPLETEK SZÁMOLNAK, CSAK ELLENŐRIZNI KELL, MÓDOSÍTANI NEM.</t>
    </r>
    <r>
      <rPr>
        <b/>
        <sz val="11"/>
        <color rgb="FF0000FF"/>
        <rFont val="Calibri"/>
        <family val="2"/>
        <charset val="238"/>
        <scheme val="minor"/>
      </rPr>
      <t xml:space="preserve"> 2.</t>
    </r>
  </si>
  <si>
    <t>Rajt</t>
  </si>
  <si>
    <t>Szül_év</t>
  </si>
  <si>
    <t>RÖP</t>
  </si>
  <si>
    <t>RHE</t>
  </si>
  <si>
    <t>RKK</t>
  </si>
  <si>
    <t>R_Holtverseny esetén a teljesítménykülönbség</t>
  </si>
  <si>
    <t>Megjegyzés</t>
  </si>
  <si>
    <t>Összesen</t>
  </si>
  <si>
    <t>Abszolút Férfi</t>
  </si>
  <si>
    <t>ebből</t>
  </si>
  <si>
    <t>Létszám</t>
  </si>
  <si>
    <t>SOROKAT ÉS OSZLOPOKAT BESZÚRNI, TÖRÖLNI NEM SZABAD (védett állapotban nem is lehet)!</t>
  </si>
  <si>
    <t>(Nem szükséges.)</t>
  </si>
  <si>
    <t>-</t>
  </si>
  <si>
    <t>perc -2</t>
  </si>
  <si>
    <t>Senior III.</t>
  </si>
  <si>
    <t>Senior IV.</t>
  </si>
  <si>
    <t>Ifjúsági Nő</t>
  </si>
  <si>
    <t>Senior II.</t>
  </si>
  <si>
    <t>Senior I.</t>
  </si>
  <si>
    <t>Senior II. Férfi</t>
  </si>
  <si>
    <t>Senior III. Férfi</t>
  </si>
  <si>
    <t>közép</t>
  </si>
  <si>
    <r>
      <t xml:space="preserve">1. </t>
    </r>
    <r>
      <rPr>
        <b/>
        <sz val="11"/>
        <rFont val="Calibri"/>
        <family val="2"/>
        <charset val="238"/>
        <scheme val="minor"/>
      </rPr>
      <t>KÖZÉPTÁV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KÖZÉPTÁV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KÖZÉPTÁV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KÖZÉPTÁV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--------- 1. </t>
    </r>
    <r>
      <rPr>
        <b/>
        <sz val="11"/>
        <rFont val="Calibri"/>
        <family val="2"/>
        <charset val="238"/>
        <scheme val="minor"/>
      </rPr>
      <t>KÖZÉPTÁV</t>
    </r>
    <r>
      <rPr>
        <b/>
        <sz val="11"/>
        <color rgb="FF00B050"/>
        <rFont val="Calibri"/>
        <family val="2"/>
        <charset val="238"/>
        <scheme val="minor"/>
      </rPr>
      <t xml:space="preserve"> </t>
    </r>
    <r>
      <rPr>
        <b/>
        <sz val="11"/>
        <color rgb="FF7030A0"/>
        <rFont val="Calibri"/>
        <family val="2"/>
        <charset val="238"/>
        <scheme val="minor"/>
      </rPr>
      <t>TELJESÍTMÉNY</t>
    </r>
    <r>
      <rPr>
        <b/>
        <sz val="11"/>
        <color rgb="FF00B050"/>
        <rFont val="Calibri"/>
        <family val="2"/>
        <charset val="238"/>
        <scheme val="minor"/>
      </rPr>
      <t xml:space="preserve"> - IDE VIDD BE AZ ADATOKAT! 1.</t>
    </r>
  </si>
  <si>
    <t>dobócsillag</t>
  </si>
  <si>
    <t>R7</t>
  </si>
  <si>
    <r>
      <t xml:space="preserve">R8 </t>
    </r>
    <r>
      <rPr>
        <b/>
        <i/>
        <sz val="11"/>
        <color rgb="FF00B050"/>
        <rFont val="Calibri"/>
        <family val="2"/>
        <charset val="238"/>
        <scheme val="minor"/>
      </rPr>
      <t>&lt;-MENETLEVÉL</t>
    </r>
  </si>
  <si>
    <t>RFE</t>
  </si>
  <si>
    <t>HTÖ</t>
  </si>
  <si>
    <t>HFE</t>
  </si>
  <si>
    <t>HFU</t>
  </si>
  <si>
    <t>ATÖ</t>
  </si>
  <si>
    <t>AFE</t>
  </si>
  <si>
    <t>AÍJ</t>
  </si>
  <si>
    <r>
      <rPr>
        <b/>
        <i/>
        <sz val="11"/>
        <color rgb="FF00B050"/>
        <rFont val="Calibri"/>
        <family val="2"/>
        <charset val="238"/>
        <scheme val="minor"/>
      </rPr>
      <t>MENETLEVÉL-&gt;</t>
    </r>
    <r>
      <rPr>
        <b/>
        <i/>
        <sz val="11"/>
        <color theme="1"/>
        <rFont val="Calibri"/>
        <family val="2"/>
        <charset val="238"/>
        <scheme val="minor"/>
      </rPr>
      <t xml:space="preserve"> A1</t>
    </r>
  </si>
  <si>
    <t>A2</t>
  </si>
  <si>
    <t>H3</t>
  </si>
  <si>
    <r>
      <t xml:space="preserve">H13 </t>
    </r>
    <r>
      <rPr>
        <b/>
        <i/>
        <sz val="11"/>
        <color rgb="FF00B050"/>
        <rFont val="Calibri"/>
        <family val="2"/>
        <charset val="238"/>
        <scheme val="minor"/>
      </rPr>
      <t>&lt;-MENETLEVÉL</t>
    </r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</si>
  <si>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</si>
  <si>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</si>
  <si>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</si>
  <si>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</si>
  <si>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</si>
  <si>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</si>
  <si>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</si>
  <si>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</si>
  <si>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</si>
  <si>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</si>
  <si>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r>
      <t xml:space="preserve">A13 </t>
    </r>
    <r>
      <rPr>
        <b/>
        <i/>
        <sz val="11"/>
        <color rgb="FF00B050"/>
        <rFont val="Calibri"/>
        <family val="2"/>
        <charset val="238"/>
        <scheme val="minor"/>
      </rPr>
      <t>&lt;-MENETLEVÉL</t>
    </r>
  </si>
  <si>
    <t>AFU</t>
  </si>
  <si>
    <t>Ez a táblázat csak információ, erre nem hivatkozik semmilyen képlet!</t>
  </si>
  <si>
    <t>KFE</t>
  </si>
  <si>
    <t>KTÖ</t>
  </si>
  <si>
    <t>KÍJ</t>
  </si>
  <si>
    <r>
      <rPr>
        <b/>
        <i/>
        <sz val="11"/>
        <color rgb="FF00B050"/>
        <rFont val="Calibri"/>
        <family val="2"/>
        <charset val="238"/>
        <scheme val="minor"/>
      </rPr>
      <t>MENETLEVÉL-&gt;</t>
    </r>
    <r>
      <rPr>
        <b/>
        <i/>
        <sz val="11"/>
        <color theme="1"/>
        <rFont val="Calibri"/>
        <family val="2"/>
        <charset val="238"/>
        <scheme val="minor"/>
      </rPr>
      <t xml:space="preserve"> K1</t>
    </r>
  </si>
  <si>
    <t>K2</t>
  </si>
  <si>
    <t>K3</t>
  </si>
  <si>
    <t>K4</t>
  </si>
  <si>
    <t>K5</t>
  </si>
  <si>
    <t>K6</t>
  </si>
  <si>
    <t>K7</t>
  </si>
  <si>
    <t>K8</t>
  </si>
  <si>
    <t>K9</t>
  </si>
  <si>
    <r>
      <t xml:space="preserve">K10 </t>
    </r>
    <r>
      <rPr>
        <b/>
        <i/>
        <sz val="11"/>
        <color rgb="FF00B050"/>
        <rFont val="Calibri"/>
        <family val="2"/>
        <charset val="238"/>
        <scheme val="minor"/>
      </rPr>
      <t>&lt;-MENETLEVÉL</t>
    </r>
  </si>
  <si>
    <t>KFU</t>
  </si>
  <si>
    <t>KÖP</t>
  </si>
  <si>
    <t>KHE</t>
  </si>
  <si>
    <t>KKK</t>
  </si>
  <si>
    <t>K_Holtverseny esetén a teljesítménykülönbség</t>
  </si>
  <si>
    <t>Senior Nő</t>
  </si>
  <si>
    <t>rönkjárás</t>
  </si>
  <si>
    <t>Senior V.</t>
  </si>
  <si>
    <t>Senior V. Férfi</t>
  </si>
  <si>
    <t>Serdülő Nő</t>
  </si>
  <si>
    <t>Gyerek I. Férfi</t>
  </si>
  <si>
    <t>Gyerek I. Nő</t>
  </si>
  <si>
    <t>Gyerek II. Férfi</t>
  </si>
  <si>
    <t>Gyerek II. Nő</t>
  </si>
  <si>
    <t>Felnőtt Férfi</t>
  </si>
  <si>
    <t>Felnőtt Nő</t>
  </si>
  <si>
    <t>Új nevező, szombati</t>
  </si>
  <si>
    <t>Juniorként indul, hosszútávon</t>
  </si>
  <si>
    <t>Új nevező, vasárnapi</t>
  </si>
  <si>
    <t>Junior Férfi</t>
  </si>
  <si>
    <t>Felnőttbe, hosszútávra átrakva</t>
  </si>
  <si>
    <t>nem íjászkodott</t>
  </si>
  <si>
    <t>nincs fekvenyomás; a testtömegét nem tudjuk</t>
  </si>
  <si>
    <t>k12mp</t>
  </si>
  <si>
    <t>v</t>
  </si>
  <si>
    <t>k16mp</t>
  </si>
  <si>
    <t>k5</t>
  </si>
  <si>
    <t>k18mp</t>
  </si>
  <si>
    <t>k11mp</t>
  </si>
  <si>
    <t>l1</t>
  </si>
  <si>
    <t>ö</t>
  </si>
  <si>
    <t>k15mp</t>
  </si>
  <si>
    <t>k4</t>
  </si>
  <si>
    <t>l6</t>
  </si>
  <si>
    <t>l5</t>
  </si>
  <si>
    <t>l0</t>
  </si>
  <si>
    <t>k6</t>
  </si>
  <si>
    <t>k7</t>
  </si>
  <si>
    <t>l8</t>
  </si>
  <si>
    <t>k30mp</t>
  </si>
  <si>
    <t>k23mp</t>
  </si>
  <si>
    <t>k8</t>
  </si>
  <si>
    <t>k13mp</t>
  </si>
  <si>
    <t>Futóidő javítva 40 percre!</t>
  </si>
  <si>
    <t>Hosszútáv</t>
  </si>
  <si>
    <t>Középtáv</t>
  </si>
  <si>
    <t>Rövidtáv</t>
  </si>
  <si>
    <t>NÉV01</t>
  </si>
  <si>
    <t>NÉV02</t>
  </si>
  <si>
    <t>NÉV03</t>
  </si>
  <si>
    <t>NÉV04</t>
  </si>
  <si>
    <t>NÉV05</t>
  </si>
  <si>
    <t>NÉV06</t>
  </si>
  <si>
    <t>NÉV07</t>
  </si>
  <si>
    <t>NÉV08</t>
  </si>
  <si>
    <t>NÉV09</t>
  </si>
  <si>
    <t>NÉV10</t>
  </si>
  <si>
    <t>NÉV11</t>
  </si>
  <si>
    <t>NÉV12</t>
  </si>
  <si>
    <t>NÉV13</t>
  </si>
  <si>
    <t>NÉV14</t>
  </si>
  <si>
    <t>NÉV15</t>
  </si>
  <si>
    <t>NÉV16</t>
  </si>
  <si>
    <t>NÉV17</t>
  </si>
  <si>
    <t>NÉV18</t>
  </si>
  <si>
    <t>NÉV19</t>
  </si>
  <si>
    <t>NÉV20</t>
  </si>
  <si>
    <t>NÉV21</t>
  </si>
  <si>
    <t>NÉV22</t>
  </si>
  <si>
    <t>NÉV23</t>
  </si>
  <si>
    <t>NÉV24</t>
  </si>
  <si>
    <t>NÉV25</t>
  </si>
  <si>
    <t>NÉV26</t>
  </si>
  <si>
    <t>NÉV27</t>
  </si>
  <si>
    <t>NÉV28</t>
  </si>
  <si>
    <t>NÉV29</t>
  </si>
  <si>
    <t>NÉV30</t>
  </si>
  <si>
    <t>NÉV31</t>
  </si>
  <si>
    <t>NÉV32</t>
  </si>
  <si>
    <t>NÉV33</t>
  </si>
  <si>
    <t>NÉV34</t>
  </si>
  <si>
    <t>NÉV35</t>
  </si>
  <si>
    <t>NÉV36</t>
  </si>
  <si>
    <t>NÉV37</t>
  </si>
  <si>
    <t>NÉV38</t>
  </si>
  <si>
    <t>NÉV39</t>
  </si>
  <si>
    <t>NÉV40</t>
  </si>
  <si>
    <t>NÉV41</t>
  </si>
  <si>
    <t>NÉV42</t>
  </si>
  <si>
    <t>NÉV43</t>
  </si>
  <si>
    <t>NÉV44</t>
  </si>
  <si>
    <t>NÉV45</t>
  </si>
  <si>
    <t>NÉV46</t>
  </si>
  <si>
    <t>NÉV47</t>
  </si>
  <si>
    <t>NÉV48</t>
  </si>
  <si>
    <t>NÉV49</t>
  </si>
  <si>
    <t>NÉV50</t>
  </si>
  <si>
    <t>NÉV51</t>
  </si>
  <si>
    <t>NÉV52</t>
  </si>
  <si>
    <t>NÉV53</t>
  </si>
  <si>
    <t>NÉV54</t>
  </si>
  <si>
    <t>NÉV55</t>
  </si>
  <si>
    <t>NÉV56</t>
  </si>
  <si>
    <t>NÉV57</t>
  </si>
  <si>
    <t>NÉV58</t>
  </si>
  <si>
    <t>NÉV59</t>
  </si>
  <si>
    <t>NÉV60</t>
  </si>
  <si>
    <t>NÉV61</t>
  </si>
  <si>
    <t>NÉV62</t>
  </si>
  <si>
    <t>NÉV63</t>
  </si>
  <si>
    <t>NÉV64</t>
  </si>
  <si>
    <t>NÉV65</t>
  </si>
  <si>
    <t>NÉV66</t>
  </si>
  <si>
    <t>NÉV67</t>
  </si>
  <si>
    <t>NÉV68</t>
  </si>
  <si>
    <t>NÉV69</t>
  </si>
  <si>
    <t>NÉV70</t>
  </si>
  <si>
    <t>NÉV71</t>
  </si>
  <si>
    <t>NÉV72</t>
  </si>
  <si>
    <t>K: Miért nem tudom szerkeszteni a munkalapok összes celláját?</t>
  </si>
  <si>
    <t>V: Mindegyik munkalap (most) jelszó nélküli védett munkalap. A csak indokolt esetben változtatandó cellák védettek, így elkerülhető a véletlen módosításuk.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</si>
</sst>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General&quot; fő&quot;"/>
    <numFmt numFmtId="167" formatCode="h:mm;@"/>
    <numFmt numFmtId="168" formatCode="General&quot;.&quot;"/>
    <numFmt numFmtId="169" formatCode="General&quot; perc&quot;"/>
    <numFmt numFmtId="170" formatCode="General&quot; db&quot;"/>
    <numFmt numFmtId="171" formatCode="General&quot; kg&quot;"/>
  </numFmts>
  <fonts count="7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i/>
      <sz val="11"/>
      <color rgb="FF0000FF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i/>
      <sz val="11"/>
      <color rgb="FF00B05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i/>
      <sz val="13"/>
      <color theme="1"/>
      <name val="Calibri"/>
      <family val="2"/>
      <charset val="238"/>
      <scheme val="minor"/>
    </font>
    <font>
      <b/>
      <i/>
      <sz val="13"/>
      <color rgb="FFFFFF00"/>
      <name val="Calibri"/>
      <family val="2"/>
      <charset val="238"/>
      <scheme val="minor"/>
    </font>
    <font>
      <b/>
      <i/>
      <sz val="13"/>
      <color rgb="FF00B050"/>
      <name val="Calibri"/>
      <family val="2"/>
      <charset val="238"/>
      <scheme val="minor"/>
    </font>
    <font>
      <b/>
      <i/>
      <sz val="13"/>
      <color rgb="FF007A37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4"/>
      <color rgb="FFC00000"/>
      <name val="Calibri"/>
      <family val="2"/>
      <charset val="238"/>
      <scheme val="minor"/>
    </font>
    <font>
      <b/>
      <sz val="14"/>
      <color rgb="FFFFFF00"/>
      <name val="Calibri"/>
      <family val="2"/>
      <charset val="238"/>
      <scheme val="minor"/>
    </font>
    <font>
      <b/>
      <i/>
      <sz val="11"/>
      <color rgb="FF007A37"/>
      <name val="Calibri"/>
      <family val="2"/>
      <charset val="238"/>
      <scheme val="minor"/>
    </font>
    <font>
      <b/>
      <i/>
      <sz val="11"/>
      <color rgb="FF0070C0"/>
      <name val="Calibri"/>
      <family val="2"/>
      <charset val="238"/>
      <scheme val="minor"/>
    </font>
    <font>
      <b/>
      <i/>
      <sz val="13"/>
      <color rgb="FF0000FF"/>
      <name val="Calibri"/>
      <family val="2"/>
      <charset val="238"/>
      <scheme val="minor"/>
    </font>
    <font>
      <sz val="9"/>
      <color indexed="81"/>
      <name val="Tahoma"/>
      <charset val="1"/>
    </font>
    <font>
      <b/>
      <i/>
      <sz val="11"/>
      <color rgb="FF000099"/>
      <name val="Calibri"/>
      <family val="2"/>
      <charset val="238"/>
      <scheme val="minor"/>
    </font>
    <font>
      <b/>
      <i/>
      <sz val="11"/>
      <color rgb="FFB40000"/>
      <name val="Calibri"/>
      <family val="2"/>
      <charset val="238"/>
      <scheme val="minor"/>
    </font>
    <font>
      <b/>
      <i/>
      <sz val="14"/>
      <color rgb="FFB40000"/>
      <name val="Calibri"/>
      <family val="2"/>
      <charset val="238"/>
      <scheme val="minor"/>
    </font>
    <font>
      <sz val="14"/>
      <color rgb="FFB40000"/>
      <name val="Calibri"/>
      <family val="2"/>
      <charset val="238"/>
      <scheme val="minor"/>
    </font>
    <font>
      <b/>
      <i/>
      <sz val="14"/>
      <color rgb="FF000099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name val="Times New Roman"/>
      <family val="1"/>
      <charset val="238"/>
    </font>
    <font>
      <b/>
      <i/>
      <sz val="12"/>
      <name val="Calibri"/>
      <family val="2"/>
      <charset val="238"/>
      <scheme val="minor"/>
    </font>
    <font>
      <b/>
      <i/>
      <sz val="13"/>
      <color rgb="FFFFC000"/>
      <name val="Calibri"/>
      <family val="2"/>
      <charset val="238"/>
      <scheme val="minor"/>
    </font>
    <font>
      <b/>
      <i/>
      <sz val="13"/>
      <color theme="9" tint="0.79998168889431442"/>
      <name val="Calibri"/>
      <family val="2"/>
      <charset val="238"/>
      <scheme val="minor"/>
    </font>
    <font>
      <b/>
      <i/>
      <u/>
      <sz val="24"/>
      <color rgb="FFFF1919"/>
      <name val="Arial"/>
      <family val="2"/>
      <charset val="238"/>
    </font>
    <font>
      <sz val="12"/>
      <name val="Arial"/>
      <family val="2"/>
      <charset val="238"/>
    </font>
    <font>
      <b/>
      <sz val="11"/>
      <color rgb="FFFFFF00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i/>
      <sz val="14"/>
      <color rgb="FF00B050"/>
      <name val="Calibri"/>
      <family val="2"/>
      <charset val="238"/>
      <scheme val="minor"/>
    </font>
    <font>
      <i/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9"/>
      <color indexed="81"/>
      <name val="Tahoma"/>
      <charset val="1"/>
    </font>
    <font>
      <b/>
      <i/>
      <sz val="12"/>
      <color rgb="FFFFFF00"/>
      <name val="Arial"/>
      <family val="2"/>
      <charset val="238"/>
    </font>
    <font>
      <b/>
      <sz val="12"/>
      <color indexed="81"/>
      <name val="Tahoma"/>
      <family val="2"/>
      <charset val="238"/>
    </font>
    <font>
      <b/>
      <i/>
      <sz val="36"/>
      <color rgb="FF7030A0"/>
      <name val="Arial Black"/>
      <family val="2"/>
      <charset val="238"/>
    </font>
    <font>
      <b/>
      <i/>
      <sz val="36"/>
      <color rgb="FF0000FF"/>
      <name val="Arial Black"/>
      <family val="2"/>
      <charset val="238"/>
    </font>
    <font>
      <b/>
      <i/>
      <sz val="36"/>
      <color rgb="FFFFFF00"/>
      <name val="Arial Black"/>
      <family val="2"/>
      <charset val="238"/>
    </font>
    <font>
      <sz val="8"/>
      <name val="Calibri"/>
      <family val="2"/>
      <charset val="238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21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</fills>
  <borders count="2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/>
      <right style="mediumDashed">
        <color rgb="FF0000FF"/>
      </right>
      <top style="medium">
        <color indexed="64"/>
      </top>
      <bottom/>
      <diagonal/>
    </border>
    <border>
      <left style="dashed">
        <color rgb="FF0000FF"/>
      </left>
      <right/>
      <top style="dashed">
        <color rgb="FF0000FF"/>
      </top>
      <bottom style="dashed">
        <color rgb="FF0000FF"/>
      </bottom>
      <diagonal/>
    </border>
    <border>
      <left/>
      <right style="mediumDashed">
        <color rgb="FF0000FF"/>
      </right>
      <top style="dashed">
        <color rgb="FF0000FF"/>
      </top>
      <bottom style="dashed">
        <color rgb="FF0000FF"/>
      </bottom>
      <diagonal/>
    </border>
    <border>
      <left/>
      <right style="mediumDashed">
        <color rgb="FF0000FF"/>
      </right>
      <top/>
      <bottom style="medium">
        <color indexed="64"/>
      </bottom>
      <diagonal/>
    </border>
    <border>
      <left style="mediumDashed">
        <color rgb="FF0000FF"/>
      </left>
      <right style="thick">
        <color indexed="64"/>
      </right>
      <top style="medium">
        <color auto="1"/>
      </top>
      <bottom/>
      <diagonal/>
    </border>
    <border>
      <left style="mediumDashed">
        <color rgb="FF0000FF"/>
      </left>
      <right style="thick">
        <color indexed="64"/>
      </right>
      <top style="dashed">
        <color rgb="FF0000FF"/>
      </top>
      <bottom style="dashed">
        <color rgb="FF0000FF"/>
      </bottom>
      <diagonal/>
    </border>
    <border>
      <left style="mediumDashed">
        <color rgb="FF0000FF"/>
      </left>
      <right style="thick">
        <color indexed="64"/>
      </right>
      <top/>
      <bottom style="medium">
        <color indexed="64"/>
      </bottom>
      <diagonal/>
    </border>
    <border>
      <left style="mediumDashed">
        <color rgb="FF0000FF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00FF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0000FF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rgb="FF0000FF"/>
      </bottom>
      <diagonal/>
    </border>
    <border>
      <left style="thin">
        <color indexed="64"/>
      </left>
      <right style="thin">
        <color indexed="64"/>
      </right>
      <top style="dashed">
        <color rgb="FF0000FF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Dashed">
        <color rgb="FF0000FF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/>
      <right style="mediumDashed">
        <color rgb="FF0000FF"/>
      </right>
      <top style="thin">
        <color indexed="64"/>
      </top>
      <bottom style="thick">
        <color indexed="64"/>
      </bottom>
      <diagonal/>
    </border>
    <border>
      <left/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rgb="FF0000F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1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0000FF"/>
      </left>
      <right style="thick">
        <color theme="1"/>
      </right>
      <top style="dashed">
        <color rgb="FF0000FF"/>
      </top>
      <bottom style="dashed">
        <color rgb="FF0000FF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dashed">
        <color rgb="FF0000FF"/>
      </bottom>
      <diagonal/>
    </border>
    <border>
      <left/>
      <right style="thick">
        <color indexed="64"/>
      </right>
      <top style="medium">
        <color auto="1"/>
      </top>
      <bottom style="dashed">
        <color rgb="FF0000FF"/>
      </bottom>
      <diagonal/>
    </border>
    <border>
      <left style="thin">
        <color indexed="64"/>
      </left>
      <right style="dashed">
        <color rgb="FF000099"/>
      </right>
      <top style="dashed">
        <color rgb="FF000099"/>
      </top>
      <bottom style="medium">
        <color indexed="64"/>
      </bottom>
      <diagonal/>
    </border>
    <border>
      <left style="dashed">
        <color rgb="FF000099"/>
      </left>
      <right style="dashed">
        <color rgb="FF000099"/>
      </right>
      <top style="dashed">
        <color rgb="FF000099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rgb="FFC00000"/>
      </right>
      <top/>
      <bottom/>
      <diagonal/>
    </border>
    <border>
      <left style="dashed">
        <color rgb="FF000099"/>
      </left>
      <right style="double">
        <color rgb="FFC00000"/>
      </right>
      <top style="dashed">
        <color rgb="FF000099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dashed">
        <color rgb="FF0000FF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rgb="FF000099"/>
      </right>
      <top style="dashed">
        <color rgb="FF000099"/>
      </top>
      <bottom style="medium">
        <color indexed="64"/>
      </bottom>
      <diagonal/>
    </border>
    <border>
      <left style="dashed">
        <color rgb="FF000099"/>
      </left>
      <right style="thick">
        <color rgb="FF000099"/>
      </right>
      <top style="dashed">
        <color rgb="FF000099"/>
      </top>
      <bottom style="medium">
        <color indexed="64"/>
      </bottom>
      <diagonal/>
    </border>
    <border>
      <left/>
      <right style="thick">
        <color rgb="FF000099"/>
      </right>
      <top/>
      <bottom/>
      <diagonal/>
    </border>
    <border>
      <left style="double">
        <color rgb="FFC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dashed">
        <color rgb="FF0000FF"/>
      </bottom>
      <diagonal/>
    </border>
    <border>
      <left style="thick">
        <color indexed="64"/>
      </left>
      <right/>
      <top style="medium">
        <color indexed="64"/>
      </top>
      <bottom style="dashed">
        <color rgb="FF0000FF"/>
      </bottom>
      <diagonal/>
    </border>
    <border>
      <left style="thick">
        <color indexed="64"/>
      </left>
      <right/>
      <top style="dashed">
        <color rgb="FF0000FF"/>
      </top>
      <bottom style="dashed">
        <color rgb="FF0000FF"/>
      </bottom>
      <diagonal/>
    </border>
    <border>
      <left style="mediumDashed">
        <color rgb="FF000099"/>
      </left>
      <right style="mediumDashed">
        <color rgb="FF000099"/>
      </right>
      <top style="medium">
        <color auto="1"/>
      </top>
      <bottom/>
      <diagonal/>
    </border>
    <border>
      <left style="mediumDashed">
        <color rgb="FF000099"/>
      </left>
      <right style="mediumDashed">
        <color rgb="FF000099"/>
      </right>
      <top style="dashed">
        <color rgb="FF0000FF"/>
      </top>
      <bottom style="dashed">
        <color rgb="FF0000FF"/>
      </bottom>
      <diagonal/>
    </border>
    <border>
      <left style="mediumDashed">
        <color rgb="FF000099"/>
      </left>
      <right style="mediumDashed">
        <color rgb="FF000099"/>
      </right>
      <top/>
      <bottom style="medium">
        <color indexed="64"/>
      </bottom>
      <diagonal/>
    </border>
    <border>
      <left/>
      <right/>
      <top style="dashed">
        <color rgb="FF0000FF"/>
      </top>
      <bottom style="dashed">
        <color rgb="FF0000FF"/>
      </bottom>
      <diagonal/>
    </border>
    <border>
      <left style="double">
        <color rgb="FFC00000"/>
      </left>
      <right/>
      <top style="medium">
        <color indexed="64"/>
      </top>
      <bottom style="dashed">
        <color rgb="FF0000FF"/>
      </bottom>
      <diagonal/>
    </border>
    <border>
      <left style="double">
        <color rgb="FFC00000"/>
      </left>
      <right/>
      <top style="dashed">
        <color rgb="FF0000FF"/>
      </top>
      <bottom style="dashed">
        <color rgb="FF0000FF"/>
      </bottom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 style="dashed">
        <color rgb="FF0000FF"/>
      </top>
      <bottom style="dashed">
        <color rgb="FF0000FF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ed">
        <color rgb="FF000099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rgb="FF000099"/>
      </right>
      <top style="medium">
        <color indexed="64"/>
      </top>
      <bottom/>
      <diagonal/>
    </border>
    <border>
      <left style="mediumDashed">
        <color rgb="FF000099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0000FF"/>
      </left>
      <right style="mediumDashed">
        <color rgb="FF000099"/>
      </right>
      <top style="dashed">
        <color rgb="FF0000FF"/>
      </top>
      <bottom style="dashed">
        <color rgb="FF0000FF"/>
      </bottom>
      <diagonal/>
    </border>
    <border>
      <left style="mediumDashed">
        <color rgb="FF000099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rgb="FF000099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auto="1"/>
      </right>
      <top/>
      <bottom/>
      <diagonal/>
    </border>
    <border>
      <left style="dashed">
        <color rgb="FF0000FF"/>
      </left>
      <right style="dashed">
        <color rgb="FF000099"/>
      </right>
      <top style="dashed">
        <color rgb="FF000099"/>
      </top>
      <bottom style="medium">
        <color indexed="64"/>
      </bottom>
      <diagonal/>
    </border>
    <border>
      <left style="dashed">
        <color rgb="FF000099"/>
      </left>
      <right/>
      <top style="dashed">
        <color rgb="FF000099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dashed">
        <color rgb="FF000099"/>
      </left>
      <right style="double">
        <color rgb="FFFF0000"/>
      </right>
      <top style="dashed">
        <color rgb="FF000099"/>
      </top>
      <bottom style="medium">
        <color indexed="64"/>
      </bottom>
      <diagonal/>
    </border>
    <border>
      <left/>
      <right style="mediumDashed">
        <color rgb="FF0000FF"/>
      </right>
      <top style="dashed">
        <color rgb="FF0000FF"/>
      </top>
      <bottom style="medium">
        <color indexed="64"/>
      </bottom>
      <diagonal/>
    </border>
    <border>
      <left style="mediumDashed">
        <color rgb="FF0000FF"/>
      </left>
      <right/>
      <top style="medium">
        <color indexed="64"/>
      </top>
      <bottom/>
      <diagonal/>
    </border>
    <border>
      <left style="mediumDashed">
        <color rgb="FF0000FF"/>
      </left>
      <right/>
      <top style="dashed">
        <color rgb="FF0000FF"/>
      </top>
      <bottom style="dashed">
        <color rgb="FF0000FF"/>
      </bottom>
      <diagonal/>
    </border>
    <border>
      <left style="mediumDashed">
        <color rgb="FF0000FF"/>
      </left>
      <right style="thin">
        <color indexed="64"/>
      </right>
      <top style="dashed">
        <color rgb="FF0000FF"/>
      </top>
      <bottom style="medium">
        <color indexed="64"/>
      </bottom>
      <diagonal/>
    </border>
    <border>
      <left style="mediumDashed">
        <color rgb="FF0000FF"/>
      </left>
      <right style="dotted">
        <color indexed="64"/>
      </right>
      <top/>
      <bottom style="thin">
        <color indexed="64"/>
      </bottom>
      <diagonal/>
    </border>
    <border>
      <left style="mediumDashed">
        <color rgb="FF0000FF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00FF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rgb="FF0000FF"/>
      </left>
      <right style="dotted">
        <color indexed="64"/>
      </right>
      <top style="thin">
        <color indexed="64"/>
      </top>
      <bottom/>
      <diagonal/>
    </border>
    <border>
      <left/>
      <right style="mediumDashed">
        <color rgb="FF0000FF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rgb="FFC00000"/>
      </right>
      <top/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rgb="FF000099"/>
      </left>
      <right/>
      <top/>
      <bottom style="thick">
        <color indexed="64"/>
      </bottom>
      <diagonal/>
    </border>
    <border>
      <left style="thick">
        <color rgb="FF000099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Dashed">
        <color rgb="FF0000FF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rgb="FFC00000"/>
      </right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auto="1"/>
      </bottom>
      <diagonal/>
    </border>
    <border>
      <left/>
      <right style="double">
        <color rgb="FFFF0000"/>
      </right>
      <top/>
      <bottom style="thick">
        <color auto="1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ck">
        <color rgb="FF000099"/>
      </bottom>
      <diagonal/>
    </border>
    <border>
      <left/>
      <right style="thin">
        <color indexed="64"/>
      </right>
      <top style="thin">
        <color indexed="64"/>
      </top>
      <bottom style="thick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9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rgb="FF000099"/>
      </left>
      <right style="double">
        <color rgb="FF000099"/>
      </right>
      <top style="dashed">
        <color rgb="FF000099"/>
      </top>
      <bottom style="medium">
        <color indexed="64"/>
      </bottom>
      <diagonal/>
    </border>
    <border>
      <left/>
      <right style="double">
        <color rgb="FF000099"/>
      </right>
      <top/>
      <bottom/>
      <diagonal/>
    </border>
    <border>
      <left/>
      <right style="double">
        <color rgb="FF000099"/>
      </right>
      <top/>
      <bottom style="thick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dashed">
        <color rgb="FF0000FF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rgb="FF000099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1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" fillId="22" borderId="8" applyNumberFormat="0" applyFont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9" applyNumberFormat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0" borderId="2" applyNumberFormat="0" applyAlignment="0" applyProtection="0"/>
    <xf numFmtId="0" fontId="21" fillId="0" borderId="0"/>
    <xf numFmtId="0" fontId="1" fillId="0" borderId="0"/>
  </cellStyleXfs>
  <cellXfs count="542">
    <xf numFmtId="0" fontId="0" fillId="0" borderId="0" xfId="0"/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2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14" fillId="0" borderId="0" xfId="0" applyFont="1"/>
    <xf numFmtId="1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42"/>
    <xf numFmtId="0" fontId="22" fillId="0" borderId="0" xfId="42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4" fontId="0" fillId="0" borderId="21" xfId="0" applyNumberFormat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67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68" xfId="0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74" xfId="0" applyBorder="1" applyAlignment="1" applyProtection="1">
      <alignment horizontal="center" vertical="center"/>
      <protection locked="0"/>
    </xf>
    <xf numFmtId="0" fontId="0" fillId="0" borderId="75" xfId="0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18" fillId="52" borderId="70" xfId="0" applyFont="1" applyFill="1" applyBorder="1" applyAlignment="1" applyProtection="1">
      <alignment horizontal="center" vertical="center"/>
    </xf>
    <xf numFmtId="0" fontId="0" fillId="0" borderId="8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82" xfId="0" applyBorder="1" applyAlignment="1" applyProtection="1">
      <alignment horizontal="center" vertical="center"/>
      <protection locked="0"/>
    </xf>
    <xf numFmtId="0" fontId="0" fillId="0" borderId="84" xfId="0" applyBorder="1" applyAlignment="1" applyProtection="1">
      <alignment horizontal="center" vertical="center"/>
      <protection locked="0"/>
    </xf>
    <xf numFmtId="0" fontId="18" fillId="0" borderId="102" xfId="0" applyFont="1" applyFill="1" applyBorder="1" applyAlignment="1" applyProtection="1">
      <alignment horizontal="center" vertical="center"/>
      <protection locked="0"/>
    </xf>
    <xf numFmtId="0" fontId="0" fillId="0" borderId="102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03" xfId="0" applyBorder="1" applyAlignment="1" applyProtection="1">
      <alignment horizontal="center" vertical="center"/>
      <protection locked="0"/>
    </xf>
    <xf numFmtId="0" fontId="20" fillId="49" borderId="33" xfId="0" applyFont="1" applyFill="1" applyBorder="1" applyAlignment="1" applyProtection="1">
      <alignment horizontal="center" vertical="center"/>
    </xf>
    <xf numFmtId="0" fontId="33" fillId="49" borderId="64" xfId="0" applyFont="1" applyFill="1" applyBorder="1" applyAlignment="1" applyProtection="1">
      <alignment horizontal="center" vertical="center"/>
    </xf>
    <xf numFmtId="0" fontId="37" fillId="38" borderId="59" xfId="0" applyFont="1" applyFill="1" applyBorder="1" applyAlignment="1" applyProtection="1">
      <alignment horizontal="center" vertical="center"/>
    </xf>
    <xf numFmtId="0" fontId="37" fillId="36" borderId="56" xfId="0" applyFont="1" applyFill="1" applyBorder="1" applyAlignment="1" applyProtection="1">
      <alignment horizontal="center" vertical="center"/>
    </xf>
    <xf numFmtId="0" fontId="37" fillId="33" borderId="56" xfId="0" applyFont="1" applyFill="1" applyBorder="1" applyAlignment="1" applyProtection="1">
      <alignment horizontal="center" vertical="center"/>
    </xf>
    <xf numFmtId="0" fontId="37" fillId="39" borderId="56" xfId="0" applyFont="1" applyFill="1" applyBorder="1" applyAlignment="1" applyProtection="1">
      <alignment horizontal="center" vertical="center"/>
    </xf>
    <xf numFmtId="0" fontId="37" fillId="34" borderId="56" xfId="0" applyFont="1" applyFill="1" applyBorder="1" applyAlignment="1" applyProtection="1">
      <alignment horizontal="center" vertical="center"/>
    </xf>
    <xf numFmtId="0" fontId="37" fillId="42" borderId="56" xfId="0" applyFont="1" applyFill="1" applyBorder="1" applyAlignment="1" applyProtection="1">
      <alignment horizontal="center" vertical="center"/>
    </xf>
    <xf numFmtId="0" fontId="37" fillId="35" borderId="61" xfId="0" applyFont="1" applyFill="1" applyBorder="1" applyAlignment="1" applyProtection="1">
      <alignment horizontal="center" vertical="center"/>
    </xf>
    <xf numFmtId="0" fontId="38" fillId="43" borderId="65" xfId="0" applyFont="1" applyFill="1" applyBorder="1" applyAlignment="1" applyProtection="1">
      <alignment horizontal="center" vertical="center"/>
    </xf>
    <xf numFmtId="0" fontId="19" fillId="45" borderId="79" xfId="0" applyFont="1" applyFill="1" applyBorder="1" applyAlignment="1" applyProtection="1">
      <alignment horizontal="center" vertical="center"/>
    </xf>
    <xf numFmtId="0" fontId="30" fillId="45" borderId="63" xfId="0" applyFont="1" applyFill="1" applyBorder="1" applyAlignment="1" applyProtection="1">
      <alignment horizontal="center" vertical="center"/>
    </xf>
    <xf numFmtId="0" fontId="14" fillId="38" borderId="16" xfId="0" applyFont="1" applyFill="1" applyBorder="1" applyAlignment="1" applyProtection="1">
      <alignment horizontal="center" vertical="center"/>
    </xf>
    <xf numFmtId="0" fontId="14" fillId="36" borderId="15" xfId="0" applyFont="1" applyFill="1" applyBorder="1" applyAlignment="1" applyProtection="1">
      <alignment horizontal="center" vertical="center"/>
    </xf>
    <xf numFmtId="0" fontId="14" fillId="40" borderId="13" xfId="0" applyFont="1" applyFill="1" applyBorder="1" applyAlignment="1" applyProtection="1">
      <alignment horizontal="center" vertical="center"/>
    </xf>
    <xf numFmtId="0" fontId="30" fillId="40" borderId="13" xfId="0" applyFont="1" applyFill="1" applyBorder="1" applyAlignment="1" applyProtection="1">
      <alignment horizontal="center" vertical="center"/>
    </xf>
    <xf numFmtId="0" fontId="14" fillId="33" borderId="15" xfId="0" applyFont="1" applyFill="1" applyBorder="1" applyAlignment="1" applyProtection="1">
      <alignment horizontal="center" vertical="center"/>
    </xf>
    <xf numFmtId="0" fontId="14" fillId="47" borderId="15" xfId="0" applyFont="1" applyFill="1" applyBorder="1" applyAlignment="1" applyProtection="1">
      <alignment horizontal="center" vertical="center"/>
    </xf>
    <xf numFmtId="0" fontId="30" fillId="47" borderId="15" xfId="0" applyFont="1" applyFill="1" applyBorder="1" applyAlignment="1" applyProtection="1">
      <alignment horizontal="center" vertical="center"/>
    </xf>
    <xf numFmtId="0" fontId="14" fillId="39" borderId="15" xfId="0" applyFont="1" applyFill="1" applyBorder="1" applyAlignment="1" applyProtection="1">
      <alignment horizontal="center" vertical="center"/>
    </xf>
    <xf numFmtId="0" fontId="14" fillId="37" borderId="15" xfId="0" applyFont="1" applyFill="1" applyBorder="1" applyAlignment="1" applyProtection="1">
      <alignment horizontal="center" vertical="center"/>
    </xf>
    <xf numFmtId="0" fontId="30" fillId="37" borderId="15" xfId="0" applyFont="1" applyFill="1" applyBorder="1" applyAlignment="1" applyProtection="1">
      <alignment horizontal="center" vertical="center"/>
    </xf>
    <xf numFmtId="0" fontId="14" fillId="34" borderId="15" xfId="0" applyFont="1" applyFill="1" applyBorder="1" applyAlignment="1" applyProtection="1">
      <alignment horizontal="center" vertical="center"/>
    </xf>
    <xf numFmtId="0" fontId="14" fillId="42" borderId="31" xfId="0" applyFont="1" applyFill="1" applyBorder="1" applyAlignment="1" applyProtection="1">
      <alignment horizontal="center" vertical="center"/>
    </xf>
    <xf numFmtId="0" fontId="0" fillId="52" borderId="70" xfId="0" applyFill="1" applyBorder="1" applyAlignment="1" applyProtection="1">
      <alignment horizontal="center" vertical="center"/>
    </xf>
    <xf numFmtId="0" fontId="0" fillId="52" borderId="69" xfId="0" applyFill="1" applyBorder="1" applyAlignment="1" applyProtection="1">
      <alignment horizontal="center" vertical="center"/>
    </xf>
    <xf numFmtId="0" fontId="0" fillId="52" borderId="69" xfId="0" applyNumberFormat="1" applyFill="1" applyBorder="1" applyAlignment="1" applyProtection="1">
      <alignment horizontal="center" vertical="center"/>
    </xf>
    <xf numFmtId="0" fontId="0" fillId="52" borderId="71" xfId="0" applyFill="1" applyBorder="1" applyAlignment="1" applyProtection="1">
      <alignment horizontal="center" vertical="center"/>
    </xf>
    <xf numFmtId="0" fontId="0" fillId="52" borderId="72" xfId="0" applyFill="1" applyBorder="1" applyAlignment="1" applyProtection="1">
      <alignment horizontal="center" vertical="center"/>
    </xf>
    <xf numFmtId="0" fontId="18" fillId="52" borderId="76" xfId="0" applyFont="1" applyFill="1" applyBorder="1" applyAlignment="1" applyProtection="1">
      <alignment horizontal="center" vertical="center"/>
    </xf>
    <xf numFmtId="0" fontId="18" fillId="52" borderId="74" xfId="0" applyFont="1" applyFill="1" applyBorder="1" applyAlignment="1" applyProtection="1">
      <alignment horizontal="center" vertical="center"/>
    </xf>
    <xf numFmtId="0" fontId="18" fillId="52" borderId="77" xfId="0" applyNumberFormat="1" applyFont="1" applyFill="1" applyBorder="1" applyAlignment="1" applyProtection="1">
      <alignment horizontal="center" vertical="center"/>
    </xf>
    <xf numFmtId="0" fontId="0" fillId="52" borderId="40" xfId="0" applyFill="1" applyBorder="1" applyAlignment="1" applyProtection="1">
      <alignment horizontal="center" vertical="center"/>
    </xf>
    <xf numFmtId="0" fontId="0" fillId="52" borderId="1" xfId="0" applyFill="1" applyBorder="1" applyAlignment="1" applyProtection="1">
      <alignment horizontal="center" vertical="center"/>
    </xf>
    <xf numFmtId="0" fontId="0" fillId="52" borderId="74" xfId="0" applyFill="1" applyBorder="1" applyAlignment="1" applyProtection="1">
      <alignment horizontal="center" vertical="center"/>
    </xf>
    <xf numFmtId="0" fontId="0" fillId="52" borderId="75" xfId="0" applyFill="1" applyBorder="1" applyAlignment="1" applyProtection="1">
      <alignment horizontal="center" vertical="center"/>
    </xf>
    <xf numFmtId="0" fontId="18" fillId="52" borderId="40" xfId="0" applyFont="1" applyFill="1" applyBorder="1" applyAlignment="1" applyProtection="1">
      <alignment horizontal="center" vertical="center"/>
    </xf>
    <xf numFmtId="0" fontId="0" fillId="52" borderId="1" xfId="0" applyNumberFormat="1" applyFill="1" applyBorder="1" applyAlignment="1" applyProtection="1">
      <alignment horizontal="center" vertical="center"/>
    </xf>
    <xf numFmtId="0" fontId="0" fillId="52" borderId="39" xfId="0" applyFill="1" applyBorder="1" applyAlignment="1" applyProtection="1">
      <alignment horizontal="center" vertical="center"/>
    </xf>
    <xf numFmtId="0" fontId="0" fillId="52" borderId="67" xfId="0" applyFill="1" applyBorder="1" applyAlignment="1" applyProtection="1">
      <alignment horizontal="center" vertical="center"/>
    </xf>
    <xf numFmtId="0" fontId="0" fillId="52" borderId="45" xfId="0" applyFill="1" applyBorder="1" applyAlignment="1" applyProtection="1">
      <alignment horizontal="center" vertical="center"/>
    </xf>
    <xf numFmtId="0" fontId="18" fillId="52" borderId="45" xfId="0" applyFont="1" applyFill="1" applyBorder="1" applyAlignment="1" applyProtection="1">
      <alignment horizontal="center" vertical="center"/>
    </xf>
    <xf numFmtId="0" fontId="18" fillId="52" borderId="85" xfId="0" applyFont="1" applyFill="1" applyBorder="1" applyAlignment="1" applyProtection="1">
      <alignment horizontal="center" vertical="center"/>
    </xf>
    <xf numFmtId="0" fontId="18" fillId="52" borderId="86" xfId="0" applyFont="1" applyFill="1" applyBorder="1" applyAlignment="1" applyProtection="1">
      <alignment horizontal="center" vertical="center"/>
    </xf>
    <xf numFmtId="0" fontId="18" fillId="52" borderId="87" xfId="0" applyNumberFormat="1" applyFont="1" applyFill="1" applyBorder="1" applyAlignment="1" applyProtection="1">
      <alignment horizontal="center" vertical="center"/>
    </xf>
    <xf numFmtId="0" fontId="0" fillId="52" borderId="49" xfId="0" applyFill="1" applyBorder="1" applyAlignment="1" applyProtection="1">
      <alignment horizontal="center" vertical="center"/>
    </xf>
    <xf numFmtId="0" fontId="0" fillId="52" borderId="23" xfId="0" applyFill="1" applyBorder="1" applyAlignment="1" applyProtection="1">
      <alignment horizontal="center" vertical="center"/>
    </xf>
    <xf numFmtId="0" fontId="0" fillId="52" borderId="86" xfId="0" applyFill="1" applyBorder="1" applyAlignment="1" applyProtection="1">
      <alignment horizontal="center" vertical="center"/>
    </xf>
    <xf numFmtId="0" fontId="0" fillId="52" borderId="88" xfId="0" applyFill="1" applyBorder="1" applyAlignment="1" applyProtection="1">
      <alignment horizontal="center" vertical="center"/>
    </xf>
    <xf numFmtId="0" fontId="18" fillId="52" borderId="49" xfId="0" applyFont="1" applyFill="1" applyBorder="1" applyAlignment="1" applyProtection="1">
      <alignment horizontal="center" vertical="center"/>
    </xf>
    <xf numFmtId="0" fontId="0" fillId="52" borderId="23" xfId="0" applyNumberFormat="1" applyFill="1" applyBorder="1" applyAlignment="1" applyProtection="1">
      <alignment horizontal="center" vertical="center"/>
    </xf>
    <xf numFmtId="0" fontId="0" fillId="52" borderId="27" xfId="0" applyFill="1" applyBorder="1" applyAlignment="1" applyProtection="1">
      <alignment horizontal="center" vertical="center"/>
    </xf>
    <xf numFmtId="0" fontId="0" fillId="52" borderId="89" xfId="0" applyFill="1" applyBorder="1" applyAlignment="1" applyProtection="1">
      <alignment horizontal="center" vertical="center"/>
    </xf>
    <xf numFmtId="0" fontId="18" fillId="53" borderId="76" xfId="0" applyFont="1" applyFill="1" applyBorder="1" applyAlignment="1" applyProtection="1">
      <alignment horizontal="center" vertical="center"/>
    </xf>
    <xf numFmtId="0" fontId="18" fillId="53" borderId="74" xfId="0" applyFont="1" applyFill="1" applyBorder="1" applyAlignment="1" applyProtection="1">
      <alignment horizontal="center" vertical="center"/>
    </xf>
    <xf numFmtId="0" fontId="18" fillId="53" borderId="77" xfId="0" applyNumberFormat="1" applyFont="1" applyFill="1" applyBorder="1" applyAlignment="1" applyProtection="1">
      <alignment horizontal="center" vertical="center"/>
    </xf>
    <xf numFmtId="0" fontId="0" fillId="53" borderId="40" xfId="0" applyFill="1" applyBorder="1" applyAlignment="1" applyProtection="1">
      <alignment horizontal="center" vertical="center"/>
    </xf>
    <xf numFmtId="0" fontId="0" fillId="53" borderId="1" xfId="0" applyFill="1" applyBorder="1" applyAlignment="1" applyProtection="1">
      <alignment horizontal="center" vertical="center"/>
    </xf>
    <xf numFmtId="0" fontId="0" fillId="53" borderId="74" xfId="0" applyFill="1" applyBorder="1" applyAlignment="1" applyProtection="1">
      <alignment horizontal="center" vertical="center"/>
    </xf>
    <xf numFmtId="0" fontId="0" fillId="53" borderId="75" xfId="0" applyFill="1" applyBorder="1" applyAlignment="1" applyProtection="1">
      <alignment horizontal="center" vertical="center"/>
    </xf>
    <xf numFmtId="0" fontId="18" fillId="53" borderId="40" xfId="0" applyFont="1" applyFill="1" applyBorder="1" applyAlignment="1" applyProtection="1">
      <alignment horizontal="center" vertical="center"/>
    </xf>
    <xf numFmtId="0" fontId="0" fillId="53" borderId="1" xfId="0" applyNumberFormat="1" applyFill="1" applyBorder="1" applyAlignment="1" applyProtection="1">
      <alignment horizontal="center" vertical="center"/>
    </xf>
    <xf numFmtId="0" fontId="0" fillId="53" borderId="39" xfId="0" applyFill="1" applyBorder="1" applyAlignment="1" applyProtection="1">
      <alignment horizontal="center" vertical="center"/>
    </xf>
    <xf numFmtId="0" fontId="0" fillId="53" borderId="67" xfId="0" applyFill="1" applyBorder="1" applyAlignment="1" applyProtection="1">
      <alignment horizontal="center" vertical="center"/>
    </xf>
    <xf numFmtId="0" fontId="18" fillId="53" borderId="85" xfId="0" applyFont="1" applyFill="1" applyBorder="1" applyAlignment="1" applyProtection="1">
      <alignment horizontal="center" vertical="center"/>
    </xf>
    <xf numFmtId="0" fontId="18" fillId="53" borderId="86" xfId="0" applyFont="1" applyFill="1" applyBorder="1" applyAlignment="1" applyProtection="1">
      <alignment horizontal="center" vertical="center"/>
    </xf>
    <xf numFmtId="0" fontId="18" fillId="53" borderId="87" xfId="0" applyNumberFormat="1" applyFont="1" applyFill="1" applyBorder="1" applyAlignment="1" applyProtection="1">
      <alignment horizontal="center" vertical="center"/>
    </xf>
    <xf numFmtId="0" fontId="0" fillId="53" borderId="49" xfId="0" applyFill="1" applyBorder="1" applyAlignment="1" applyProtection="1">
      <alignment horizontal="center" vertical="center"/>
    </xf>
    <xf numFmtId="0" fontId="0" fillId="53" borderId="23" xfId="0" applyFill="1" applyBorder="1" applyAlignment="1" applyProtection="1">
      <alignment horizontal="center" vertical="center"/>
    </xf>
    <xf numFmtId="0" fontId="0" fillId="53" borderId="86" xfId="0" applyFill="1" applyBorder="1" applyAlignment="1" applyProtection="1">
      <alignment horizontal="center" vertical="center"/>
    </xf>
    <xf numFmtId="0" fontId="0" fillId="53" borderId="88" xfId="0" applyFill="1" applyBorder="1" applyAlignment="1" applyProtection="1">
      <alignment horizontal="center" vertical="center"/>
    </xf>
    <xf numFmtId="0" fontId="18" fillId="53" borderId="49" xfId="0" applyFont="1" applyFill="1" applyBorder="1" applyAlignment="1" applyProtection="1">
      <alignment horizontal="center" vertical="center"/>
    </xf>
    <xf numFmtId="0" fontId="0" fillId="53" borderId="23" xfId="0" applyNumberFormat="1" applyFill="1" applyBorder="1" applyAlignment="1" applyProtection="1">
      <alignment horizontal="center" vertical="center"/>
    </xf>
    <xf numFmtId="0" fontId="0" fillId="53" borderId="27" xfId="0" applyFill="1" applyBorder="1" applyAlignment="1" applyProtection="1">
      <alignment horizontal="center" vertical="center"/>
    </xf>
    <xf numFmtId="0" fontId="0" fillId="53" borderId="89" xfId="0" applyFill="1" applyBorder="1" applyAlignment="1" applyProtection="1">
      <alignment horizontal="center" vertical="center"/>
    </xf>
    <xf numFmtId="0" fontId="44" fillId="49" borderId="36" xfId="0" applyFont="1" applyFill="1" applyBorder="1" applyAlignment="1" applyProtection="1">
      <alignment horizontal="center" vertical="center"/>
    </xf>
    <xf numFmtId="0" fontId="45" fillId="49" borderId="33" xfId="0" applyFont="1" applyFill="1" applyBorder="1" applyAlignment="1" applyProtection="1">
      <alignment horizontal="center" vertical="center"/>
    </xf>
    <xf numFmtId="0" fontId="34" fillId="49" borderId="33" xfId="0" applyFont="1" applyFill="1" applyBorder="1" applyAlignment="1" applyProtection="1">
      <alignment horizontal="center" vertical="center"/>
    </xf>
    <xf numFmtId="0" fontId="46" fillId="33" borderId="90" xfId="0" applyFont="1" applyFill="1" applyBorder="1" applyAlignment="1" applyProtection="1">
      <alignment horizontal="center" vertical="center"/>
    </xf>
    <xf numFmtId="0" fontId="46" fillId="33" borderId="56" xfId="0" applyFont="1" applyFill="1" applyBorder="1" applyAlignment="1" applyProtection="1">
      <alignment horizontal="center" vertical="center"/>
    </xf>
    <xf numFmtId="0" fontId="37" fillId="56" borderId="56" xfId="0" applyFont="1" applyFill="1" applyBorder="1" applyAlignment="1" applyProtection="1">
      <alignment horizontal="center" vertical="center"/>
    </xf>
    <xf numFmtId="0" fontId="37" fillId="56" borderId="91" xfId="0" applyFont="1" applyFill="1" applyBorder="1" applyAlignment="1" applyProtection="1">
      <alignment horizontal="center" vertical="center"/>
    </xf>
    <xf numFmtId="0" fontId="14" fillId="33" borderId="18" xfId="0" applyFont="1" applyFill="1" applyBorder="1" applyAlignment="1" applyProtection="1">
      <alignment horizontal="center" vertical="center"/>
    </xf>
    <xf numFmtId="0" fontId="31" fillId="56" borderId="15" xfId="0" applyFont="1" applyFill="1" applyBorder="1" applyAlignment="1" applyProtection="1">
      <alignment horizontal="center" vertical="center"/>
    </xf>
    <xf numFmtId="0" fontId="30" fillId="56" borderId="15" xfId="0" applyFont="1" applyFill="1" applyBorder="1" applyAlignment="1" applyProtection="1">
      <alignment horizontal="center" vertical="center"/>
    </xf>
    <xf numFmtId="0" fontId="31" fillId="56" borderId="19" xfId="0" applyFont="1" applyFill="1" applyBorder="1" applyAlignment="1" applyProtection="1">
      <alignment horizontal="center" vertical="center"/>
    </xf>
    <xf numFmtId="0" fontId="39" fillId="54" borderId="90" xfId="0" applyFont="1" applyFill="1" applyBorder="1" applyAlignment="1" applyProtection="1">
      <alignment horizontal="center" vertical="center"/>
    </xf>
    <xf numFmtId="0" fontId="39" fillId="54" borderId="56" xfId="0" applyFont="1" applyFill="1" applyBorder="1" applyAlignment="1" applyProtection="1">
      <alignment horizontal="center" vertical="center"/>
    </xf>
    <xf numFmtId="0" fontId="14" fillId="54" borderId="18" xfId="0" applyFont="1" applyFill="1" applyBorder="1" applyAlignment="1" applyProtection="1">
      <alignment horizontal="center" vertical="center"/>
    </xf>
    <xf numFmtId="0" fontId="14" fillId="54" borderId="15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26" fillId="41" borderId="104" xfId="0" applyFont="1" applyFill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14" fillId="46" borderId="50" xfId="0" applyFont="1" applyFill="1" applyBorder="1" applyAlignment="1" applyProtection="1">
      <alignment horizontal="center" vertical="center"/>
    </xf>
    <xf numFmtId="0" fontId="14" fillId="46" borderId="1" xfId="0" applyFont="1" applyFill="1" applyBorder="1" applyAlignment="1" applyProtection="1">
      <alignment horizontal="center" vertical="center"/>
    </xf>
    <xf numFmtId="0" fontId="14" fillId="46" borderId="23" xfId="0" applyFont="1" applyFill="1" applyBorder="1" applyAlignment="1" applyProtection="1">
      <alignment horizontal="center" vertical="center"/>
    </xf>
    <xf numFmtId="0" fontId="20" fillId="46" borderId="57" xfId="0" applyFont="1" applyFill="1" applyBorder="1" applyAlignment="1" applyProtection="1">
      <alignment horizontal="center" vertical="center"/>
    </xf>
    <xf numFmtId="0" fontId="20" fillId="46" borderId="50" xfId="0" applyFont="1" applyFill="1" applyBorder="1" applyAlignment="1" applyProtection="1">
      <alignment horizontal="center" vertical="center"/>
    </xf>
    <xf numFmtId="0" fontId="20" fillId="46" borderId="58" xfId="0" applyFont="1" applyFill="1" applyBorder="1" applyAlignment="1" applyProtection="1">
      <alignment horizontal="center" vertical="center"/>
    </xf>
    <xf numFmtId="0" fontId="20" fillId="46" borderId="1" xfId="0" applyFont="1" applyFill="1" applyBorder="1" applyAlignment="1" applyProtection="1">
      <alignment horizontal="center" vertical="center"/>
    </xf>
    <xf numFmtId="0" fontId="20" fillId="46" borderId="22" xfId="0" applyFont="1" applyFill="1" applyBorder="1" applyAlignment="1" applyProtection="1">
      <alignment horizontal="center" vertical="center"/>
    </xf>
    <xf numFmtId="0" fontId="20" fillId="46" borderId="23" xfId="0" applyFont="1" applyFill="1" applyBorder="1" applyAlignment="1" applyProtection="1">
      <alignment horizontal="center" vertical="center"/>
    </xf>
    <xf numFmtId="167" fontId="0" fillId="50" borderId="0" xfId="0" applyNumberFormat="1" applyFill="1" applyBorder="1" applyAlignment="1" applyProtection="1">
      <alignment horizontal="center" vertical="center"/>
      <protection locked="0"/>
    </xf>
    <xf numFmtId="167" fontId="0" fillId="50" borderId="21" xfId="0" applyNumberFormat="1" applyFill="1" applyBorder="1" applyAlignment="1" applyProtection="1">
      <alignment horizontal="center" vertical="center"/>
      <protection locked="0"/>
    </xf>
    <xf numFmtId="0" fontId="53" fillId="0" borderId="20" xfId="0" applyFont="1" applyFill="1" applyBorder="1" applyAlignment="1" applyProtection="1">
      <alignment horizontal="center" vertical="center"/>
    </xf>
    <xf numFmtId="0" fontId="53" fillId="0" borderId="12" xfId="0" applyFont="1" applyFill="1" applyBorder="1" applyAlignment="1" applyProtection="1">
      <alignment horizontal="center" vertical="center"/>
    </xf>
    <xf numFmtId="0" fontId="53" fillId="0" borderId="100" xfId="0" applyFont="1" applyFill="1" applyBorder="1" applyAlignment="1" applyProtection="1">
      <alignment horizontal="center" vertical="center"/>
    </xf>
    <xf numFmtId="0" fontId="54" fillId="0" borderId="101" xfId="0" applyFont="1" applyFill="1" applyBorder="1" applyAlignment="1" applyProtection="1">
      <alignment horizontal="center" vertical="center"/>
    </xf>
    <xf numFmtId="0" fontId="53" fillId="0" borderId="101" xfId="0" applyFont="1" applyFill="1" applyBorder="1" applyAlignment="1" applyProtection="1">
      <alignment horizontal="center" vertical="center"/>
    </xf>
    <xf numFmtId="0" fontId="55" fillId="0" borderId="105" xfId="0" applyFont="1" applyFill="1" applyBorder="1" applyAlignment="1" applyProtection="1">
      <alignment horizontal="center" vertical="center"/>
    </xf>
    <xf numFmtId="0" fontId="53" fillId="0" borderId="113" xfId="0" applyFont="1" applyFill="1" applyBorder="1" applyAlignment="1" applyProtection="1">
      <alignment horizontal="center" vertical="center"/>
    </xf>
    <xf numFmtId="0" fontId="53" fillId="0" borderId="114" xfId="0" applyFont="1" applyFill="1" applyBorder="1" applyAlignment="1" applyProtection="1">
      <alignment horizontal="center" vertical="center"/>
    </xf>
    <xf numFmtId="0" fontId="46" fillId="34" borderId="90" xfId="0" applyFont="1" applyFill="1" applyBorder="1" applyAlignment="1" applyProtection="1">
      <alignment horizontal="center" vertical="center"/>
    </xf>
    <xf numFmtId="0" fontId="46" fillId="34" borderId="56" xfId="0" applyFont="1" applyFill="1" applyBorder="1" applyAlignment="1" applyProtection="1">
      <alignment horizontal="center" vertical="center"/>
    </xf>
    <xf numFmtId="0" fontId="14" fillId="34" borderId="18" xfId="0" applyFont="1" applyFill="1" applyBorder="1" applyAlignment="1" applyProtection="1">
      <alignment horizontal="center" vertical="center"/>
    </xf>
    <xf numFmtId="0" fontId="19" fillId="45" borderId="107" xfId="0" applyFont="1" applyFill="1" applyBorder="1" applyAlignment="1" applyProtection="1">
      <alignment horizontal="center" vertical="center"/>
    </xf>
    <xf numFmtId="0" fontId="37" fillId="34" borderId="59" xfId="0" applyFont="1" applyFill="1" applyBorder="1" applyAlignment="1" applyProtection="1">
      <alignment horizontal="center" vertical="center"/>
    </xf>
    <xf numFmtId="0" fontId="14" fillId="34" borderId="16" xfId="0" applyFont="1" applyFill="1" applyBorder="1" applyAlignment="1" applyProtection="1">
      <alignment horizontal="center" vertical="center"/>
    </xf>
    <xf numFmtId="0" fontId="14" fillId="48" borderId="122" xfId="0" applyFont="1" applyFill="1" applyBorder="1" applyAlignment="1" applyProtection="1">
      <alignment horizontal="center" vertical="center"/>
    </xf>
    <xf numFmtId="167" fontId="18" fillId="50" borderId="0" xfId="0" applyNumberFormat="1" applyFont="1" applyFill="1" applyBorder="1" applyAlignment="1" applyProtection="1">
      <alignment horizontal="center" vertical="center"/>
      <protection locked="0"/>
    </xf>
    <xf numFmtId="0" fontId="40" fillId="45" borderId="119" xfId="0" applyFont="1" applyFill="1" applyBorder="1" applyAlignment="1" applyProtection="1">
      <alignment horizontal="center" vertical="center"/>
    </xf>
    <xf numFmtId="0" fontId="32" fillId="49" borderId="118" xfId="0" applyFont="1" applyFill="1" applyBorder="1" applyAlignment="1" applyProtection="1">
      <alignment horizontal="center" vertical="center"/>
    </xf>
    <xf numFmtId="0" fontId="32" fillId="49" borderId="124" xfId="0" applyFont="1" applyFill="1" applyBorder="1" applyAlignment="1" applyProtection="1">
      <alignment horizontal="center" vertical="center"/>
    </xf>
    <xf numFmtId="0" fontId="56" fillId="48" borderId="121" xfId="0" applyFont="1" applyFill="1" applyBorder="1" applyAlignment="1" applyProtection="1">
      <alignment horizontal="center" vertical="center"/>
    </xf>
    <xf numFmtId="0" fontId="40" fillId="45" borderId="125" xfId="0" applyFont="1" applyFill="1" applyBorder="1" applyAlignment="1" applyProtection="1">
      <alignment horizontal="center" vertical="center"/>
    </xf>
    <xf numFmtId="0" fontId="33" fillId="49" borderId="126" xfId="0" applyFont="1" applyFill="1" applyBorder="1" applyAlignment="1" applyProtection="1">
      <alignment horizontal="center" vertical="center"/>
    </xf>
    <xf numFmtId="0" fontId="38" fillId="43" borderId="127" xfId="0" applyFont="1" applyFill="1" applyBorder="1" applyAlignment="1" applyProtection="1">
      <alignment horizontal="center" vertical="center"/>
    </xf>
    <xf numFmtId="0" fontId="20" fillId="49" borderId="129" xfId="0" applyFont="1" applyFill="1" applyBorder="1" applyAlignment="1" applyProtection="1">
      <alignment horizontal="center" vertical="center"/>
    </xf>
    <xf numFmtId="0" fontId="20" fillId="49" borderId="130" xfId="0" applyFont="1" applyFill="1" applyBorder="1" applyAlignment="1" applyProtection="1">
      <alignment horizontal="center" vertical="center"/>
    </xf>
    <xf numFmtId="0" fontId="37" fillId="38" borderId="131" xfId="0" applyFont="1" applyFill="1" applyBorder="1" applyAlignment="1" applyProtection="1">
      <alignment horizontal="center" vertical="center"/>
    </xf>
    <xf numFmtId="0" fontId="37" fillId="35" borderId="132" xfId="0" applyFont="1" applyFill="1" applyBorder="1" applyAlignment="1" applyProtection="1">
      <alignment horizontal="center" vertical="center"/>
    </xf>
    <xf numFmtId="0" fontId="14" fillId="38" borderId="133" xfId="0" applyFont="1" applyFill="1" applyBorder="1" applyAlignment="1" applyProtection="1">
      <alignment horizontal="center" vertical="center"/>
    </xf>
    <xf numFmtId="0" fontId="30" fillId="37" borderId="79" xfId="0" applyFont="1" applyFill="1" applyBorder="1" applyAlignment="1" applyProtection="1">
      <alignment horizontal="center" vertical="center"/>
    </xf>
    <xf numFmtId="0" fontId="20" fillId="46" borderId="36" xfId="0" applyFont="1" applyFill="1" applyBorder="1" applyAlignment="1" applyProtection="1">
      <alignment horizontal="center" vertical="center"/>
    </xf>
    <xf numFmtId="0" fontId="14" fillId="46" borderId="33" xfId="0" applyFont="1" applyFill="1" applyBorder="1" applyAlignment="1" applyProtection="1">
      <alignment horizontal="center" vertical="center"/>
    </xf>
    <xf numFmtId="0" fontId="57" fillId="48" borderId="62" xfId="0" applyFont="1" applyFill="1" applyBorder="1" applyAlignment="1" applyProtection="1">
      <alignment horizontal="center" vertical="center"/>
    </xf>
    <xf numFmtId="0" fontId="32" fillId="49" borderId="120" xfId="0" applyFont="1" applyFill="1" applyBorder="1" applyAlignment="1" applyProtection="1">
      <alignment horizontal="center" vertical="center"/>
    </xf>
    <xf numFmtId="0" fontId="20" fillId="49" borderId="34" xfId="0" applyFont="1" applyFill="1" applyBorder="1" applyAlignment="1" applyProtection="1">
      <alignment horizontal="center" vertical="center"/>
    </xf>
    <xf numFmtId="0" fontId="20" fillId="49" borderId="26" xfId="0" applyFont="1" applyFill="1" applyBorder="1" applyAlignment="1" applyProtection="1">
      <alignment horizontal="center" vertical="center"/>
    </xf>
    <xf numFmtId="0" fontId="20" fillId="49" borderId="32" xfId="0" applyFont="1" applyFill="1" applyBorder="1" applyAlignment="1" applyProtection="1">
      <alignment horizontal="center" vertical="center"/>
    </xf>
    <xf numFmtId="0" fontId="32" fillId="49" borderId="60" xfId="0" applyFont="1" applyFill="1" applyBorder="1" applyAlignment="1" applyProtection="1">
      <alignment horizontal="center" vertical="center"/>
    </xf>
    <xf numFmtId="0" fontId="20" fillId="46" borderId="136" xfId="0" applyFont="1" applyFill="1" applyBorder="1" applyAlignment="1" applyProtection="1">
      <alignment horizontal="center" vertical="center"/>
    </xf>
    <xf numFmtId="0" fontId="20" fillId="46" borderId="69" xfId="0" applyFont="1" applyFill="1" applyBorder="1" applyAlignment="1" applyProtection="1">
      <alignment horizontal="center" vertical="center"/>
    </xf>
    <xf numFmtId="0" fontId="14" fillId="46" borderId="69" xfId="0" applyFont="1" applyFill="1" applyBorder="1" applyAlignment="1" applyProtection="1">
      <alignment horizontal="center" vertical="center"/>
    </xf>
    <xf numFmtId="0" fontId="18" fillId="57" borderId="57" xfId="0" applyFont="1" applyFill="1" applyBorder="1" applyAlignment="1" applyProtection="1">
      <alignment horizontal="center" vertical="center"/>
    </xf>
    <xf numFmtId="0" fontId="18" fillId="57" borderId="50" xfId="0" applyFont="1" applyFill="1" applyBorder="1" applyAlignment="1" applyProtection="1">
      <alignment horizontal="center" vertical="center"/>
    </xf>
    <xf numFmtId="0" fontId="18" fillId="57" borderId="108" xfId="0" applyFont="1" applyFill="1" applyBorder="1" applyAlignment="1" applyProtection="1">
      <alignment horizontal="center" vertical="center"/>
    </xf>
    <xf numFmtId="0" fontId="18" fillId="57" borderId="58" xfId="0" applyFont="1" applyFill="1" applyBorder="1" applyAlignment="1" applyProtection="1">
      <alignment horizontal="center" vertical="center"/>
    </xf>
    <xf numFmtId="0" fontId="18" fillId="57" borderId="1" xfId="0" applyFont="1" applyFill="1" applyBorder="1" applyAlignment="1" applyProtection="1">
      <alignment horizontal="center" vertical="center"/>
    </xf>
    <xf numFmtId="0" fontId="18" fillId="57" borderId="109" xfId="0" applyFont="1" applyFill="1" applyBorder="1" applyAlignment="1" applyProtection="1">
      <alignment horizontal="center" vertical="center"/>
    </xf>
    <xf numFmtId="0" fontId="23" fillId="0" borderId="29" xfId="42" applyFont="1" applyBorder="1" applyAlignment="1" applyProtection="1">
      <alignment horizontal="center" vertical="center" wrapText="1"/>
    </xf>
    <xf numFmtId="0" fontId="23" fillId="0" borderId="35" xfId="42" applyFont="1" applyBorder="1" applyAlignment="1" applyProtection="1">
      <alignment horizontal="center" vertical="center" wrapText="1"/>
    </xf>
    <xf numFmtId="0" fontId="23" fillId="0" borderId="30" xfId="42" applyFont="1" applyBorder="1" applyAlignment="1" applyProtection="1">
      <alignment horizontal="center" vertical="center" wrapText="1"/>
    </xf>
    <xf numFmtId="0" fontId="22" fillId="0" borderId="41" xfId="42" applyFont="1" applyFill="1" applyBorder="1" applyAlignment="1" applyProtection="1">
      <alignment horizontal="center" vertical="center" wrapText="1"/>
    </xf>
    <xf numFmtId="0" fontId="22" fillId="0" borderId="42" xfId="42" applyFont="1" applyBorder="1" applyAlignment="1" applyProtection="1">
      <alignment horizontal="center" vertical="center" wrapText="1"/>
    </xf>
    <xf numFmtId="0" fontId="22" fillId="0" borderId="42" xfId="42" applyFont="1" applyFill="1" applyBorder="1" applyAlignment="1" applyProtection="1">
      <alignment horizontal="center" vertical="center" wrapText="1"/>
    </xf>
    <xf numFmtId="0" fontId="21" fillId="0" borderId="0" xfId="42" applyAlignment="1" applyProtection="1">
      <alignment horizontal="center" vertical="center" wrapText="1"/>
    </xf>
    <xf numFmtId="0" fontId="21" fillId="0" borderId="29" xfId="42" applyBorder="1" applyAlignment="1" applyProtection="1">
      <alignment horizontal="center" vertical="center" wrapText="1"/>
    </xf>
    <xf numFmtId="0" fontId="58" fillId="0" borderId="30" xfId="42" applyFont="1" applyBorder="1" applyAlignment="1" applyProtection="1">
      <alignment horizontal="center" vertical="center" wrapText="1"/>
    </xf>
    <xf numFmtId="0" fontId="59" fillId="0" borderId="0" xfId="42" applyFont="1" applyAlignment="1" applyProtection="1">
      <alignment horizontal="center" vertical="center" wrapText="1"/>
    </xf>
    <xf numFmtId="0" fontId="0" fillId="0" borderId="69" xfId="0" applyBorder="1" applyAlignment="1" applyProtection="1">
      <alignment horizontal="center" vertical="center"/>
      <protection locked="0"/>
    </xf>
    <xf numFmtId="0" fontId="53" fillId="0" borderId="141" xfId="0" applyFont="1" applyFill="1" applyBorder="1" applyAlignment="1" applyProtection="1">
      <alignment horizontal="center" vertical="center"/>
    </xf>
    <xf numFmtId="0" fontId="53" fillId="0" borderId="140" xfId="0" applyFont="1" applyFill="1" applyBorder="1" applyAlignment="1" applyProtection="1">
      <alignment horizontal="center" vertical="center"/>
    </xf>
    <xf numFmtId="0" fontId="54" fillId="0" borderId="143" xfId="0" applyFont="1" applyFill="1" applyBorder="1" applyAlignment="1" applyProtection="1">
      <alignment horizontal="center" vertical="center"/>
    </xf>
    <xf numFmtId="0" fontId="60" fillId="35" borderId="13" xfId="0" applyFont="1" applyFill="1" applyBorder="1" applyAlignment="1" applyProtection="1">
      <alignment horizontal="center" vertical="center"/>
    </xf>
    <xf numFmtId="0" fontId="60" fillId="43" borderId="66" xfId="0" applyFont="1" applyFill="1" applyBorder="1" applyAlignment="1" applyProtection="1">
      <alignment horizontal="center" vertical="center"/>
    </xf>
    <xf numFmtId="0" fontId="60" fillId="35" borderId="134" xfId="0" applyFont="1" applyFill="1" applyBorder="1" applyAlignment="1" applyProtection="1">
      <alignment horizontal="center" vertical="center"/>
    </xf>
    <xf numFmtId="0" fontId="60" fillId="43" borderId="128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  <protection locked="0"/>
    </xf>
    <xf numFmtId="0" fontId="14" fillId="48" borderId="144" xfId="0" applyFont="1" applyFill="1" applyBorder="1" applyAlignment="1" applyProtection="1">
      <alignment horizontal="center" vertical="center"/>
    </xf>
    <xf numFmtId="0" fontId="0" fillId="0" borderId="83" xfId="0" applyBorder="1" applyAlignment="1" applyProtection="1">
      <alignment horizontal="center" vertical="center"/>
      <protection locked="0"/>
    </xf>
    <xf numFmtId="0" fontId="0" fillId="0" borderId="77" xfId="0" applyBorder="1" applyAlignment="1" applyProtection="1">
      <alignment horizontal="center" vertical="center"/>
      <protection locked="0"/>
    </xf>
    <xf numFmtId="165" fontId="0" fillId="41" borderId="77" xfId="0" applyNumberFormat="1" applyFill="1" applyBorder="1" applyAlignment="1" applyProtection="1">
      <alignment horizontal="center" vertical="center"/>
    </xf>
    <xf numFmtId="165" fontId="0" fillId="41" borderId="87" xfId="0" applyNumberFormat="1" applyFill="1" applyBorder="1" applyAlignment="1" applyProtection="1">
      <alignment horizontal="center" vertical="center"/>
    </xf>
    <xf numFmtId="0" fontId="19" fillId="45" borderId="147" xfId="0" applyFont="1" applyFill="1" applyBorder="1" applyAlignment="1" applyProtection="1">
      <alignment horizontal="center" vertical="center"/>
    </xf>
    <xf numFmtId="0" fontId="18" fillId="0" borderId="148" xfId="0" applyFont="1" applyFill="1" applyBorder="1" applyAlignment="1" applyProtection="1">
      <alignment horizontal="center" vertical="center"/>
      <protection locked="0"/>
    </xf>
    <xf numFmtId="0" fontId="18" fillId="0" borderId="149" xfId="0" applyFont="1" applyFill="1" applyBorder="1" applyAlignment="1" applyProtection="1">
      <alignment horizontal="center" vertical="center"/>
      <protection locked="0"/>
    </xf>
    <xf numFmtId="0" fontId="0" fillId="0" borderId="149" xfId="0" applyBorder="1" applyAlignment="1" applyProtection="1">
      <alignment horizontal="center" vertical="center"/>
      <protection locked="0"/>
    </xf>
    <xf numFmtId="0" fontId="0" fillId="0" borderId="150" xfId="0" applyBorder="1" applyAlignment="1" applyProtection="1">
      <alignment horizontal="center" vertical="center"/>
      <protection locked="0"/>
    </xf>
    <xf numFmtId="0" fontId="14" fillId="46" borderId="15" xfId="0" applyFont="1" applyFill="1" applyBorder="1" applyAlignment="1" applyProtection="1">
      <alignment horizontal="center" vertical="center"/>
    </xf>
    <xf numFmtId="0" fontId="32" fillId="49" borderId="25" xfId="0" applyFont="1" applyFill="1" applyBorder="1" applyAlignment="1" applyProtection="1">
      <alignment horizontal="center" vertical="center"/>
    </xf>
    <xf numFmtId="0" fontId="38" fillId="44" borderId="119" xfId="0" applyFont="1" applyFill="1" applyBorder="1" applyAlignment="1" applyProtection="1">
      <alignment horizontal="center" vertical="center"/>
    </xf>
    <xf numFmtId="0" fontId="30" fillId="44" borderId="151" xfId="0" applyFont="1" applyFill="1" applyBorder="1" applyAlignment="1" applyProtection="1">
      <alignment horizontal="center" vertical="center"/>
    </xf>
    <xf numFmtId="0" fontId="0" fillId="0" borderId="152" xfId="0" applyBorder="1" applyAlignment="1" applyProtection="1">
      <alignment horizontal="center" vertical="center"/>
      <protection locked="0"/>
    </xf>
    <xf numFmtId="0" fontId="0" fillId="0" borderId="153" xfId="0" applyBorder="1" applyAlignment="1" applyProtection="1">
      <alignment horizontal="center" vertical="center"/>
      <protection locked="0"/>
    </xf>
    <xf numFmtId="0" fontId="0" fillId="0" borderId="154" xfId="0" applyBorder="1" applyAlignment="1" applyProtection="1">
      <alignment horizontal="center" vertical="center"/>
      <protection locked="0"/>
    </xf>
    <xf numFmtId="0" fontId="0" fillId="0" borderId="70" xfId="0" applyBorder="1" applyAlignment="1" applyProtection="1">
      <alignment horizontal="center" vertical="center"/>
      <protection locked="0"/>
    </xf>
    <xf numFmtId="0" fontId="0" fillId="0" borderId="155" xfId="0" applyBorder="1" applyAlignment="1" applyProtection="1">
      <alignment horizontal="center" vertical="center"/>
      <protection locked="0"/>
    </xf>
    <xf numFmtId="0" fontId="0" fillId="0" borderId="137" xfId="0" applyBorder="1" applyAlignment="1" applyProtection="1">
      <alignment horizontal="center" vertical="center"/>
      <protection locked="0"/>
    </xf>
    <xf numFmtId="2" fontId="0" fillId="0" borderId="69" xfId="0" applyNumberFormat="1" applyBorder="1" applyAlignment="1" applyProtection="1">
      <alignment horizontal="center" vertical="center"/>
      <protection locked="0"/>
    </xf>
    <xf numFmtId="0" fontId="0" fillId="0" borderId="71" xfId="0" applyBorder="1" applyAlignment="1" applyProtection="1">
      <alignment horizontal="center" vertical="center"/>
      <protection locked="0"/>
    </xf>
    <xf numFmtId="0" fontId="0" fillId="0" borderId="72" xfId="0" applyBorder="1" applyAlignment="1" applyProtection="1">
      <alignment horizontal="center" vertical="center"/>
      <protection locked="0"/>
    </xf>
    <xf numFmtId="0" fontId="18" fillId="52" borderId="156" xfId="0" applyFont="1" applyFill="1" applyBorder="1" applyAlignment="1" applyProtection="1">
      <alignment horizontal="center" vertical="center"/>
    </xf>
    <xf numFmtId="0" fontId="18" fillId="52" borderId="137" xfId="0" applyFont="1" applyFill="1" applyBorder="1" applyAlignment="1" applyProtection="1">
      <alignment horizontal="center" vertical="center"/>
    </xf>
    <xf numFmtId="0" fontId="18" fillId="52" borderId="154" xfId="0" applyNumberFormat="1" applyFont="1" applyFill="1" applyBorder="1" applyAlignment="1" applyProtection="1">
      <alignment horizontal="center" vertical="center"/>
    </xf>
    <xf numFmtId="0" fontId="0" fillId="52" borderId="137" xfId="0" applyFill="1" applyBorder="1" applyAlignment="1" applyProtection="1">
      <alignment horizontal="center" vertical="center"/>
    </xf>
    <xf numFmtId="0" fontId="0" fillId="52" borderId="155" xfId="0" applyFill="1" applyBorder="1" applyAlignment="1" applyProtection="1">
      <alignment horizontal="center" vertical="center"/>
    </xf>
    <xf numFmtId="0" fontId="18" fillId="53" borderId="156" xfId="0" applyFont="1" applyFill="1" applyBorder="1" applyAlignment="1" applyProtection="1">
      <alignment horizontal="center" vertical="center"/>
    </xf>
    <xf numFmtId="0" fontId="18" fillId="53" borderId="137" xfId="0" applyFont="1" applyFill="1" applyBorder="1" applyAlignment="1" applyProtection="1">
      <alignment horizontal="center" vertical="center"/>
    </xf>
    <xf numFmtId="0" fontId="18" fillId="53" borderId="154" xfId="0" applyNumberFormat="1" applyFont="1" applyFill="1" applyBorder="1" applyAlignment="1" applyProtection="1">
      <alignment horizontal="center" vertical="center"/>
    </xf>
    <xf numFmtId="0" fontId="0" fillId="53" borderId="70" xfId="0" applyFill="1" applyBorder="1" applyAlignment="1" applyProtection="1">
      <alignment horizontal="center" vertical="center"/>
    </xf>
    <xf numFmtId="0" fontId="0" fillId="53" borderId="69" xfId="0" applyFill="1" applyBorder="1" applyAlignment="1" applyProtection="1">
      <alignment horizontal="center" vertical="center"/>
    </xf>
    <xf numFmtId="0" fontId="0" fillId="53" borderId="137" xfId="0" applyFill="1" applyBorder="1" applyAlignment="1" applyProtection="1">
      <alignment horizontal="center" vertical="center"/>
    </xf>
    <xf numFmtId="0" fontId="0" fillId="53" borderId="155" xfId="0" applyFill="1" applyBorder="1" applyAlignment="1" applyProtection="1">
      <alignment horizontal="center" vertical="center"/>
    </xf>
    <xf numFmtId="0" fontId="18" fillId="53" borderId="70" xfId="0" applyFont="1" applyFill="1" applyBorder="1" applyAlignment="1" applyProtection="1">
      <alignment horizontal="center" vertical="center"/>
    </xf>
    <xf numFmtId="0" fontId="0" fillId="53" borderId="71" xfId="0" applyFill="1" applyBorder="1" applyAlignment="1" applyProtection="1">
      <alignment horizontal="center" vertical="center"/>
    </xf>
    <xf numFmtId="0" fontId="0" fillId="53" borderId="69" xfId="0" applyNumberFormat="1" applyFill="1" applyBorder="1" applyAlignment="1" applyProtection="1">
      <alignment horizontal="center" vertical="center"/>
    </xf>
    <xf numFmtId="0" fontId="0" fillId="53" borderId="72" xfId="0" applyFill="1" applyBorder="1" applyAlignment="1" applyProtection="1">
      <alignment horizontal="center" vertical="center"/>
    </xf>
    <xf numFmtId="165" fontId="18" fillId="52" borderId="83" xfId="0" applyNumberFormat="1" applyFont="1" applyFill="1" applyBorder="1" applyAlignment="1" applyProtection="1">
      <alignment horizontal="center" vertical="center"/>
    </xf>
    <xf numFmtId="165" fontId="18" fillId="52" borderId="77" xfId="0" applyNumberFormat="1" applyFont="1" applyFill="1" applyBorder="1" applyAlignment="1" applyProtection="1">
      <alignment horizontal="center" vertical="center"/>
    </xf>
    <xf numFmtId="165" fontId="0" fillId="52" borderId="77" xfId="0" applyNumberFormat="1" applyFill="1" applyBorder="1" applyAlignment="1" applyProtection="1">
      <alignment horizontal="center" vertical="center"/>
    </xf>
    <xf numFmtId="165" fontId="0" fillId="52" borderId="154" xfId="0" applyNumberFormat="1" applyFill="1" applyBorder="1" applyAlignment="1" applyProtection="1">
      <alignment horizontal="center" vertical="center"/>
    </xf>
    <xf numFmtId="165" fontId="0" fillId="52" borderId="87" xfId="0" applyNumberForma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22" fillId="0" borderId="45" xfId="42" applyFont="1" applyBorder="1" applyAlignment="1" applyProtection="1">
      <alignment horizontal="center" vertical="center" wrapText="1"/>
    </xf>
    <xf numFmtId="0" fontId="22" fillId="0" borderId="46" xfId="42" applyFont="1" applyBorder="1" applyAlignment="1" applyProtection="1">
      <alignment horizontal="center" vertical="center" wrapText="1"/>
    </xf>
    <xf numFmtId="0" fontId="22" fillId="0" borderId="40" xfId="42" applyFont="1" applyBorder="1" applyAlignment="1" applyProtection="1">
      <alignment horizontal="center" vertical="center" wrapText="1"/>
    </xf>
    <xf numFmtId="0" fontId="22" fillId="0" borderId="47" xfId="42" applyFont="1" applyBorder="1" applyAlignment="1" applyProtection="1">
      <alignment horizontal="center" vertical="center" wrapText="1"/>
    </xf>
    <xf numFmtId="0" fontId="61" fillId="0" borderId="51" xfId="42" applyFont="1" applyBorder="1" applyAlignment="1" applyProtection="1">
      <alignment horizontal="center" vertical="center" wrapText="1"/>
    </xf>
    <xf numFmtId="0" fontId="61" fillId="0" borderId="52" xfId="42" applyFont="1" applyBorder="1" applyAlignment="1" applyProtection="1">
      <alignment horizontal="center" vertical="center" wrapText="1"/>
    </xf>
    <xf numFmtId="0" fontId="61" fillId="0" borderId="53" xfId="42" applyFont="1" applyBorder="1" applyAlignment="1" applyProtection="1">
      <alignment horizontal="center" vertical="center" wrapText="1"/>
    </xf>
    <xf numFmtId="0" fontId="61" fillId="0" borderId="54" xfId="42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26" fillId="41" borderId="165" xfId="0" applyFont="1" applyFill="1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  <protection locked="0"/>
    </xf>
    <xf numFmtId="0" fontId="0" fillId="0" borderId="94" xfId="0" applyBorder="1" applyAlignment="1" applyProtection="1">
      <alignment horizontal="center" vertical="center"/>
      <protection locked="0"/>
    </xf>
    <xf numFmtId="0" fontId="0" fillId="0" borderId="157" xfId="0" applyBorder="1" applyAlignment="1" applyProtection="1">
      <alignment horizontal="center" vertical="center"/>
      <protection locked="0"/>
    </xf>
    <xf numFmtId="0" fontId="0" fillId="0" borderId="96" xfId="0" applyBorder="1" applyAlignment="1" applyProtection="1">
      <alignment horizontal="center" vertical="center"/>
      <protection locked="0"/>
    </xf>
    <xf numFmtId="0" fontId="14" fillId="55" borderId="57" xfId="0" applyFont="1" applyFill="1" applyBorder="1" applyAlignment="1" applyProtection="1">
      <alignment horizontal="center" vertical="center"/>
    </xf>
    <xf numFmtId="0" fontId="14" fillId="55" borderId="50" xfId="0" applyFont="1" applyFill="1" applyBorder="1" applyAlignment="1" applyProtection="1">
      <alignment horizontal="center" vertical="center"/>
    </xf>
    <xf numFmtId="0" fontId="14" fillId="55" borderId="58" xfId="0" applyFont="1" applyFill="1" applyBorder="1" applyAlignment="1" applyProtection="1">
      <alignment horizontal="center" vertical="center"/>
    </xf>
    <xf numFmtId="0" fontId="14" fillId="55" borderId="1" xfId="0" applyFont="1" applyFill="1" applyBorder="1" applyAlignment="1" applyProtection="1">
      <alignment horizontal="center" vertical="center"/>
    </xf>
    <xf numFmtId="0" fontId="14" fillId="55" borderId="136" xfId="0" applyFont="1" applyFill="1" applyBorder="1" applyAlignment="1" applyProtection="1">
      <alignment horizontal="center" vertical="center"/>
    </xf>
    <xf numFmtId="0" fontId="14" fillId="55" borderId="69" xfId="0" applyFont="1" applyFill="1" applyBorder="1" applyAlignment="1" applyProtection="1">
      <alignment horizontal="center" vertical="center"/>
    </xf>
    <xf numFmtId="0" fontId="14" fillId="55" borderId="22" xfId="0" applyFont="1" applyFill="1" applyBorder="1" applyAlignment="1" applyProtection="1">
      <alignment horizontal="center" vertical="center"/>
    </xf>
    <xf numFmtId="0" fontId="14" fillId="55" borderId="2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</xf>
    <xf numFmtId="0" fontId="0" fillId="0" borderId="0" xfId="0" applyProtection="1"/>
    <xf numFmtId="0" fontId="63" fillId="0" borderId="11" xfId="42" applyFont="1" applyFill="1" applyBorder="1" applyAlignment="1">
      <alignment horizontal="center" vertical="center"/>
    </xf>
    <xf numFmtId="0" fontId="63" fillId="0" borderId="1" xfId="42" applyFont="1" applyBorder="1" applyAlignment="1">
      <alignment horizontal="center" vertical="center"/>
    </xf>
    <xf numFmtId="0" fontId="63" fillId="0" borderId="1" xfId="42" applyFont="1" applyFill="1" applyBorder="1" applyAlignment="1">
      <alignment horizontal="center" vertical="center"/>
    </xf>
    <xf numFmtId="0" fontId="63" fillId="0" borderId="11" xfId="42" applyFont="1" applyBorder="1" applyAlignment="1">
      <alignment horizontal="center" vertical="center"/>
    </xf>
    <xf numFmtId="0" fontId="64" fillId="0" borderId="29" xfId="42" applyFont="1" applyBorder="1" applyAlignment="1">
      <alignment horizontal="center" vertical="center" wrapText="1"/>
    </xf>
    <xf numFmtId="0" fontId="64" fillId="0" borderId="35" xfId="42" applyFont="1" applyBorder="1" applyAlignment="1">
      <alignment horizontal="center" vertical="center" wrapText="1"/>
    </xf>
    <xf numFmtId="0" fontId="64" fillId="0" borderId="30" xfId="42" applyFont="1" applyBorder="1" applyAlignment="1">
      <alignment horizontal="center" vertical="center" wrapText="1"/>
    </xf>
    <xf numFmtId="0" fontId="22" fillId="0" borderId="0" xfId="42" applyFont="1"/>
    <xf numFmtId="0" fontId="63" fillId="0" borderId="45" xfId="42" applyFont="1" applyBorder="1" applyAlignment="1">
      <alignment horizontal="center" vertical="center"/>
    </xf>
    <xf numFmtId="166" fontId="63" fillId="0" borderId="47" xfId="42" applyNumberFormat="1" applyFont="1" applyBorder="1" applyAlignment="1">
      <alignment horizontal="center" vertical="center"/>
    </xf>
    <xf numFmtId="0" fontId="63" fillId="0" borderId="53" xfId="42" applyFont="1" applyBorder="1" applyAlignment="1">
      <alignment horizontal="center" vertical="center"/>
    </xf>
    <xf numFmtId="0" fontId="63" fillId="0" borderId="40" xfId="42" applyFont="1" applyBorder="1" applyAlignment="1">
      <alignment horizontal="center" vertical="center"/>
    </xf>
    <xf numFmtId="0" fontId="22" fillId="0" borderId="0" xfId="42" applyFont="1" applyBorder="1"/>
    <xf numFmtId="166" fontId="63" fillId="0" borderId="46" xfId="42" applyNumberFormat="1" applyFont="1" applyBorder="1" applyAlignment="1">
      <alignment horizontal="center" vertical="center"/>
    </xf>
    <xf numFmtId="0" fontId="22" fillId="0" borderId="0" xfId="42" applyFont="1" applyAlignment="1">
      <alignment horizontal="center" vertical="center" wrapText="1"/>
    </xf>
    <xf numFmtId="0" fontId="54" fillId="45" borderId="44" xfId="42" applyFont="1" applyFill="1" applyBorder="1" applyAlignment="1">
      <alignment horizontal="center" vertical="center"/>
    </xf>
    <xf numFmtId="0" fontId="54" fillId="45" borderId="42" xfId="42" applyFont="1" applyFill="1" applyBorder="1" applyAlignment="1">
      <alignment horizontal="center" vertical="center"/>
    </xf>
    <xf numFmtId="0" fontId="63" fillId="0" borderId="55" xfId="42" applyFont="1" applyFill="1" applyBorder="1" applyAlignment="1">
      <alignment horizontal="center" vertical="center"/>
    </xf>
    <xf numFmtId="0" fontId="64" fillId="0" borderId="166" xfId="42" applyFont="1" applyBorder="1" applyAlignment="1">
      <alignment horizontal="center" vertical="center" wrapText="1"/>
    </xf>
    <xf numFmtId="0" fontId="64" fillId="0" borderId="167" xfId="42" applyFont="1" applyBorder="1" applyAlignment="1">
      <alignment horizontal="center" vertical="center" wrapText="1"/>
    </xf>
    <xf numFmtId="0" fontId="22" fillId="0" borderId="46" xfId="42" applyFont="1" applyBorder="1" applyAlignment="1">
      <alignment horizontal="center" vertical="center"/>
    </xf>
    <xf numFmtId="0" fontId="22" fillId="0" borderId="47" xfId="42" applyFont="1" applyBorder="1" applyAlignment="1">
      <alignment horizontal="center" vertical="center"/>
    </xf>
    <xf numFmtId="0" fontId="0" fillId="0" borderId="0" xfId="0" applyBorder="1" applyProtection="1"/>
    <xf numFmtId="0" fontId="14" fillId="33" borderId="111" xfId="0" applyFont="1" applyFill="1" applyBorder="1" applyAlignment="1" applyProtection="1">
      <alignment horizontal="right"/>
    </xf>
    <xf numFmtId="0" fontId="50" fillId="0" borderId="32" xfId="0" applyFont="1" applyBorder="1" applyAlignment="1" applyProtection="1">
      <alignment horizontal="center" vertical="center"/>
    </xf>
    <xf numFmtId="0" fontId="51" fillId="53" borderId="80" xfId="0" applyFont="1" applyFill="1" applyBorder="1" applyProtection="1"/>
    <xf numFmtId="0" fontId="51" fillId="53" borderId="81" xfId="0" applyFont="1" applyFill="1" applyBorder="1" applyProtection="1"/>
    <xf numFmtId="0" fontId="50" fillId="0" borderId="33" xfId="0" applyFont="1" applyBorder="1" applyAlignment="1" applyProtection="1">
      <alignment horizontal="center" vertical="center"/>
    </xf>
    <xf numFmtId="0" fontId="14" fillId="33" borderId="112" xfId="0" applyFont="1" applyFill="1" applyBorder="1" applyAlignment="1" applyProtection="1">
      <alignment horizontal="right"/>
    </xf>
    <xf numFmtId="0" fontId="49" fillId="0" borderId="159" xfId="0" applyFont="1" applyBorder="1" applyAlignment="1" applyProtection="1">
      <alignment horizontal="center" vertical="center"/>
    </xf>
    <xf numFmtId="0" fontId="49" fillId="0" borderId="160" xfId="0" applyFont="1" applyBorder="1" applyAlignment="1" applyProtection="1">
      <alignment horizontal="center" vertical="center"/>
    </xf>
    <xf numFmtId="0" fontId="49" fillId="0" borderId="161" xfId="0" applyFont="1" applyBorder="1" applyAlignment="1" applyProtection="1">
      <alignment horizontal="center" vertical="center"/>
    </xf>
    <xf numFmtId="0" fontId="49" fillId="0" borderId="162" xfId="0" applyFont="1" applyBorder="1" applyAlignment="1" applyProtection="1">
      <alignment horizontal="center" vertical="center"/>
    </xf>
    <xf numFmtId="0" fontId="49" fillId="0" borderId="163" xfId="0" applyFont="1" applyBorder="1" applyAlignment="1" applyProtection="1">
      <alignment horizontal="center" vertical="center"/>
    </xf>
    <xf numFmtId="0" fontId="49" fillId="0" borderId="164" xfId="0" applyFont="1" applyBorder="1" applyAlignment="1" applyProtection="1">
      <alignment horizontal="center" vertical="center"/>
    </xf>
    <xf numFmtId="0" fontId="62" fillId="0" borderId="45" xfId="0" applyFont="1" applyBorder="1" applyAlignment="1" applyProtection="1">
      <alignment horizontal="center" vertical="center"/>
    </xf>
    <xf numFmtId="0" fontId="25" fillId="0" borderId="21" xfId="0" applyFont="1" applyBorder="1" applyAlignment="1" applyProtection="1">
      <alignment horizontal="center" vertical="center"/>
    </xf>
    <xf numFmtId="0" fontId="18" fillId="0" borderId="115" xfId="0" applyFont="1" applyFill="1" applyBorder="1" applyAlignment="1" applyProtection="1">
      <alignment horizontal="center" vertical="center"/>
    </xf>
    <xf numFmtId="0" fontId="0" fillId="0" borderId="115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69" xfId="0" applyBorder="1" applyAlignment="1" applyProtection="1">
      <alignment horizontal="center" vertical="center"/>
      <protection locked="0"/>
    </xf>
    <xf numFmtId="0" fontId="0" fillId="0" borderId="168" xfId="0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110" xfId="0" applyNumberFormat="1" applyBorder="1" applyAlignment="1" applyProtection="1">
      <alignment horizontal="center" vertical="center"/>
      <protection locked="0"/>
    </xf>
    <xf numFmtId="0" fontId="0" fillId="0" borderId="50" xfId="0" applyNumberFormat="1" applyBorder="1" applyAlignment="1" applyProtection="1">
      <alignment horizontal="center" vertical="center"/>
      <protection locked="0"/>
    </xf>
    <xf numFmtId="0" fontId="0" fillId="0" borderId="40" xfId="0" applyNumberFormat="1" applyBorder="1" applyAlignment="1" applyProtection="1">
      <alignment horizontal="center" vertical="center"/>
      <protection locked="0"/>
    </xf>
    <xf numFmtId="0" fontId="0" fillId="0" borderId="108" xfId="0" applyNumberFormat="1" applyBorder="1" applyAlignment="1" applyProtection="1">
      <alignment horizontal="center" vertical="center"/>
      <protection locked="0"/>
    </xf>
    <xf numFmtId="0" fontId="0" fillId="0" borderId="109" xfId="0" applyNumberFormat="1" applyBorder="1" applyAlignment="1" applyProtection="1">
      <alignment horizontal="center" vertical="center"/>
      <protection locked="0"/>
    </xf>
    <xf numFmtId="0" fontId="63" fillId="0" borderId="40" xfId="42" applyFont="1" applyFill="1" applyBorder="1" applyAlignment="1">
      <alignment horizontal="center" vertical="center"/>
    </xf>
    <xf numFmtId="0" fontId="63" fillId="33" borderId="51" xfId="42" applyFont="1" applyFill="1" applyBorder="1" applyAlignment="1">
      <alignment horizontal="center" vertical="center"/>
    </xf>
    <xf numFmtId="166" fontId="64" fillId="0" borderId="170" xfId="42" applyNumberFormat="1" applyFont="1" applyBorder="1" applyAlignment="1">
      <alignment horizontal="center" vertical="center"/>
    </xf>
    <xf numFmtId="0" fontId="22" fillId="0" borderId="53" xfId="42" applyFont="1" applyBorder="1" applyAlignment="1">
      <alignment horizontal="right" vertical="center"/>
    </xf>
    <xf numFmtId="0" fontId="0" fillId="0" borderId="49" xfId="0" applyNumberFormat="1" applyBorder="1" applyAlignment="1" applyProtection="1">
      <alignment horizontal="center" vertical="center"/>
      <protection locked="0"/>
    </xf>
    <xf numFmtId="0" fontId="0" fillId="0" borderId="171" xfId="0" applyNumberFormat="1" applyBorder="1" applyAlignment="1" applyProtection="1">
      <alignment horizontal="center" vertical="center"/>
      <protection locked="0"/>
    </xf>
    <xf numFmtId="0" fontId="18" fillId="57" borderId="22" xfId="0" applyFont="1" applyFill="1" applyBorder="1" applyAlignment="1" applyProtection="1">
      <alignment horizontal="center" vertical="center"/>
    </xf>
    <xf numFmtId="0" fontId="18" fillId="57" borderId="23" xfId="0" applyFont="1" applyFill="1" applyBorder="1" applyAlignment="1" applyProtection="1">
      <alignment horizontal="center" vertical="center"/>
    </xf>
    <xf numFmtId="0" fontId="18" fillId="57" borderId="171" xfId="0" applyFont="1" applyFill="1" applyBorder="1" applyAlignment="1" applyProtection="1">
      <alignment horizontal="center" vertical="center"/>
    </xf>
    <xf numFmtId="0" fontId="54" fillId="0" borderId="113" xfId="0" applyFont="1" applyFill="1" applyBorder="1" applyAlignment="1" applyProtection="1">
      <alignment horizontal="center" vertical="center"/>
    </xf>
    <xf numFmtId="0" fontId="53" fillId="0" borderId="172" xfId="0" applyFont="1" applyFill="1" applyBorder="1" applyAlignment="1" applyProtection="1">
      <alignment horizontal="center" vertical="center"/>
    </xf>
    <xf numFmtId="0" fontId="18" fillId="52" borderId="174" xfId="0" applyNumberFormat="1" applyFont="1" applyFill="1" applyBorder="1" applyAlignment="1" applyProtection="1">
      <alignment horizontal="center" vertical="center"/>
    </xf>
    <xf numFmtId="0" fontId="18" fillId="52" borderId="176" xfId="0" applyFont="1" applyFill="1" applyBorder="1" applyAlignment="1" applyProtection="1">
      <alignment horizontal="center" vertical="center"/>
    </xf>
    <xf numFmtId="0" fontId="0" fillId="52" borderId="176" xfId="0" applyFill="1" applyBorder="1" applyAlignment="1" applyProtection="1">
      <alignment horizontal="center" vertical="center"/>
    </xf>
    <xf numFmtId="0" fontId="18" fillId="53" borderId="74" xfId="0" quotePrefix="1" applyFont="1" applyFill="1" applyBorder="1" applyAlignment="1" applyProtection="1">
      <alignment horizontal="center" vertical="center"/>
    </xf>
    <xf numFmtId="0" fontId="0" fillId="53" borderId="74" xfId="0" quotePrefix="1" applyFill="1" applyBorder="1" applyAlignment="1" applyProtection="1">
      <alignment horizontal="center" vertical="center"/>
    </xf>
    <xf numFmtId="0" fontId="0" fillId="53" borderId="75" xfId="0" quotePrefix="1" applyFill="1" applyBorder="1" applyAlignment="1" applyProtection="1">
      <alignment horizontal="center" vertical="center"/>
    </xf>
    <xf numFmtId="0" fontId="14" fillId="33" borderId="177" xfId="0" applyFont="1" applyFill="1" applyBorder="1" applyAlignment="1" applyProtection="1">
      <alignment horizontal="right"/>
    </xf>
    <xf numFmtId="0" fontId="48" fillId="0" borderId="24" xfId="0" applyFont="1" applyBorder="1" applyAlignment="1" applyProtection="1">
      <alignment horizontal="center" vertical="center"/>
    </xf>
    <xf numFmtId="0" fontId="48" fillId="0" borderId="16" xfId="0" applyFont="1" applyBorder="1" applyAlignment="1" applyProtection="1">
      <alignment horizontal="center" vertical="center"/>
    </xf>
    <xf numFmtId="0" fontId="52" fillId="0" borderId="178" xfId="0" applyFont="1" applyBorder="1" applyAlignment="1" applyProtection="1">
      <alignment horizontal="center" vertical="center"/>
    </xf>
    <xf numFmtId="0" fontId="52" fillId="0" borderId="179" xfId="0" applyFont="1" applyBorder="1" applyAlignment="1" applyProtection="1">
      <alignment horizontal="center" vertical="center"/>
    </xf>
    <xf numFmtId="0" fontId="48" fillId="0" borderId="15" xfId="0" applyFont="1" applyBorder="1" applyAlignment="1" applyProtection="1">
      <alignment horizontal="center" vertical="center"/>
    </xf>
    <xf numFmtId="0" fontId="62" fillId="0" borderId="180" xfId="0" applyFont="1" applyBorder="1" applyAlignment="1" applyProtection="1">
      <alignment horizontal="center" vertical="center"/>
    </xf>
    <xf numFmtId="0" fontId="62" fillId="53" borderId="181" xfId="0" applyFont="1" applyFill="1" applyBorder="1" applyAlignment="1" applyProtection="1">
      <alignment horizontal="center" vertical="center"/>
    </xf>
    <xf numFmtId="0" fontId="62" fillId="0" borderId="182" xfId="0" applyFont="1" applyBorder="1" applyAlignment="1" applyProtection="1">
      <alignment horizontal="center" vertical="center"/>
    </xf>
    <xf numFmtId="0" fontId="62" fillId="53" borderId="183" xfId="0" applyFont="1" applyFill="1" applyBorder="1" applyAlignment="1" applyProtection="1">
      <alignment horizontal="center" vertical="center"/>
    </xf>
    <xf numFmtId="0" fontId="50" fillId="0" borderId="135" xfId="0" applyFont="1" applyBorder="1" applyAlignment="1" applyProtection="1">
      <alignment horizontal="center" vertical="center"/>
    </xf>
    <xf numFmtId="0" fontId="62" fillId="0" borderId="184" xfId="0" applyFont="1" applyBorder="1" applyAlignment="1" applyProtection="1">
      <alignment horizontal="center" vertical="center"/>
    </xf>
    <xf numFmtId="0" fontId="48" fillId="0" borderId="185" xfId="0" applyFont="1" applyBorder="1" applyAlignment="1" applyProtection="1">
      <alignment horizontal="center" vertical="center"/>
    </xf>
    <xf numFmtId="168" fontId="20" fillId="46" borderId="33" xfId="0" applyNumberFormat="1" applyFont="1" applyFill="1" applyBorder="1" applyAlignment="1" applyProtection="1">
      <alignment horizontal="center" vertical="center"/>
    </xf>
    <xf numFmtId="168" fontId="20" fillId="46" borderId="69" xfId="0" applyNumberFormat="1" applyFont="1" applyFill="1" applyBorder="1" applyAlignment="1" applyProtection="1">
      <alignment horizontal="center" vertical="center"/>
    </xf>
    <xf numFmtId="168" fontId="20" fillId="46" borderId="23" xfId="0" applyNumberFormat="1" applyFont="1" applyFill="1" applyBorder="1" applyAlignment="1" applyProtection="1">
      <alignment horizontal="center" vertical="center"/>
    </xf>
    <xf numFmtId="169" fontId="0" fillId="46" borderId="80" xfId="0" applyNumberFormat="1" applyFont="1" applyFill="1" applyBorder="1" applyAlignment="1" applyProtection="1">
      <alignment horizontal="center" vertical="center"/>
    </xf>
    <xf numFmtId="169" fontId="0" fillId="46" borderId="137" xfId="0" applyNumberFormat="1" applyFont="1" applyFill="1" applyBorder="1" applyAlignment="1" applyProtection="1">
      <alignment horizontal="center" vertical="center"/>
    </xf>
    <xf numFmtId="169" fontId="0" fillId="46" borderId="86" xfId="0" applyNumberFormat="1" applyFont="1" applyFill="1" applyBorder="1" applyAlignment="1" applyProtection="1">
      <alignment horizontal="center" vertical="center"/>
    </xf>
    <xf numFmtId="170" fontId="0" fillId="46" borderId="80" xfId="0" applyNumberFormat="1" applyFont="1" applyFill="1" applyBorder="1" applyAlignment="1" applyProtection="1">
      <alignment horizontal="center" vertical="center"/>
    </xf>
    <xf numFmtId="170" fontId="0" fillId="46" borderId="137" xfId="0" applyNumberFormat="1" applyFont="1" applyFill="1" applyBorder="1" applyAlignment="1" applyProtection="1">
      <alignment horizontal="center" vertical="center"/>
    </xf>
    <xf numFmtId="170" fontId="0" fillId="46" borderId="86" xfId="0" applyNumberFormat="1" applyFont="1" applyFill="1" applyBorder="1" applyAlignment="1" applyProtection="1">
      <alignment horizontal="center" vertical="center"/>
    </xf>
    <xf numFmtId="171" fontId="0" fillId="46" borderId="135" xfId="0" applyNumberFormat="1" applyFont="1" applyFill="1" applyBorder="1" applyAlignment="1" applyProtection="1">
      <alignment horizontal="center" vertical="center"/>
    </xf>
    <xf numFmtId="171" fontId="0" fillId="46" borderId="138" xfId="0" applyNumberFormat="1" applyFont="1" applyFill="1" applyBorder="1" applyAlignment="1" applyProtection="1">
      <alignment horizontal="center" vertical="center"/>
    </xf>
    <xf numFmtId="171" fontId="0" fillId="46" borderId="171" xfId="0" applyNumberFormat="1" applyFont="1" applyFill="1" applyBorder="1" applyAlignment="1" applyProtection="1">
      <alignment horizontal="center" vertical="center"/>
    </xf>
    <xf numFmtId="169" fontId="20" fillId="46" borderId="74" xfId="0" applyNumberFormat="1" applyFont="1" applyFill="1" applyBorder="1" applyAlignment="1" applyProtection="1">
      <alignment horizontal="center" vertical="center"/>
    </xf>
    <xf numFmtId="169" fontId="20" fillId="46" borderId="137" xfId="0" applyNumberFormat="1" applyFont="1" applyFill="1" applyBorder="1" applyAlignment="1" applyProtection="1">
      <alignment horizontal="center" vertical="center"/>
    </xf>
    <xf numFmtId="169" fontId="20" fillId="46" borderId="86" xfId="0" applyNumberFormat="1" applyFont="1" applyFill="1" applyBorder="1" applyAlignment="1" applyProtection="1">
      <alignment horizontal="center" vertical="center"/>
    </xf>
    <xf numFmtId="169" fontId="20" fillId="55" borderId="73" xfId="0" applyNumberFormat="1" applyFont="1" applyFill="1" applyBorder="1" applyAlignment="1" applyProtection="1">
      <alignment horizontal="center" vertical="center"/>
    </xf>
    <xf numFmtId="169" fontId="20" fillId="55" borderId="74" xfId="0" applyNumberFormat="1" applyFont="1" applyFill="1" applyBorder="1" applyAlignment="1" applyProtection="1">
      <alignment horizontal="center" vertical="center"/>
    </xf>
    <xf numFmtId="169" fontId="20" fillId="55" borderId="137" xfId="0" applyNumberFormat="1" applyFont="1" applyFill="1" applyBorder="1" applyAlignment="1" applyProtection="1">
      <alignment horizontal="center" vertical="center"/>
    </xf>
    <xf numFmtId="169" fontId="20" fillId="55" borderId="86" xfId="0" applyNumberFormat="1" applyFont="1" applyFill="1" applyBorder="1" applyAlignment="1" applyProtection="1">
      <alignment horizontal="center" vertical="center"/>
    </xf>
    <xf numFmtId="170" fontId="20" fillId="46" borderId="94" xfId="0" applyNumberFormat="1" applyFont="1" applyFill="1" applyBorder="1" applyAlignment="1" applyProtection="1">
      <alignment horizontal="center" vertical="center"/>
    </xf>
    <xf numFmtId="170" fontId="20" fillId="46" borderId="157" xfId="0" applyNumberFormat="1" applyFont="1" applyFill="1" applyBorder="1" applyAlignment="1" applyProtection="1">
      <alignment horizontal="center" vertical="center"/>
    </xf>
    <xf numFmtId="170" fontId="20" fillId="46" borderId="96" xfId="0" applyNumberFormat="1" applyFont="1" applyFill="1" applyBorder="1" applyAlignment="1" applyProtection="1">
      <alignment horizontal="center" vertical="center"/>
    </xf>
    <xf numFmtId="170" fontId="20" fillId="55" borderId="92" xfId="0" applyNumberFormat="1" applyFont="1" applyFill="1" applyBorder="1" applyAlignment="1" applyProtection="1">
      <alignment horizontal="center" vertical="center"/>
    </xf>
    <xf numFmtId="170" fontId="20" fillId="55" borderId="94" xfId="0" applyNumberFormat="1" applyFont="1" applyFill="1" applyBorder="1" applyAlignment="1" applyProtection="1">
      <alignment horizontal="center" vertical="center"/>
    </xf>
    <xf numFmtId="170" fontId="20" fillId="55" borderId="157" xfId="0" applyNumberFormat="1" applyFont="1" applyFill="1" applyBorder="1" applyAlignment="1" applyProtection="1">
      <alignment horizontal="center" vertical="center"/>
    </xf>
    <xf numFmtId="170" fontId="20" fillId="55" borderId="96" xfId="0" applyNumberFormat="1" applyFont="1" applyFill="1" applyBorder="1" applyAlignment="1" applyProtection="1">
      <alignment horizontal="center" vertical="center"/>
    </xf>
    <xf numFmtId="165" fontId="20" fillId="55" borderId="92" xfId="0" applyNumberFormat="1" applyFont="1" applyFill="1" applyBorder="1" applyAlignment="1" applyProtection="1">
      <alignment horizontal="center" vertical="center"/>
    </xf>
    <xf numFmtId="165" fontId="20" fillId="55" borderId="94" xfId="0" applyNumberFormat="1" applyFont="1" applyFill="1" applyBorder="1" applyAlignment="1" applyProtection="1">
      <alignment horizontal="center" vertical="center"/>
    </xf>
    <xf numFmtId="165" fontId="20" fillId="55" borderId="157" xfId="0" applyNumberFormat="1" applyFont="1" applyFill="1" applyBorder="1" applyAlignment="1" applyProtection="1">
      <alignment horizontal="center" vertical="center"/>
    </xf>
    <xf numFmtId="165" fontId="20" fillId="55" borderId="96" xfId="0" applyNumberFormat="1" applyFont="1" applyFill="1" applyBorder="1" applyAlignment="1" applyProtection="1">
      <alignment horizontal="center" vertical="center"/>
    </xf>
    <xf numFmtId="165" fontId="20" fillId="46" borderId="94" xfId="0" applyNumberFormat="1" applyFont="1" applyFill="1" applyBorder="1" applyAlignment="1" applyProtection="1">
      <alignment horizontal="center" vertical="center"/>
    </xf>
    <xf numFmtId="165" fontId="20" fillId="46" borderId="157" xfId="0" applyNumberFormat="1" applyFont="1" applyFill="1" applyBorder="1" applyAlignment="1" applyProtection="1">
      <alignment horizontal="center" vertical="center"/>
    </xf>
    <xf numFmtId="165" fontId="20" fillId="46" borderId="96" xfId="0" applyNumberFormat="1" applyFont="1" applyFill="1" applyBorder="1" applyAlignment="1" applyProtection="1">
      <alignment horizontal="center" vertical="center"/>
    </xf>
    <xf numFmtId="171" fontId="20" fillId="46" borderId="95" xfId="0" applyNumberFormat="1" applyFont="1" applyFill="1" applyBorder="1" applyAlignment="1" applyProtection="1">
      <alignment horizontal="center" vertical="center"/>
    </xf>
    <xf numFmtId="171" fontId="20" fillId="46" borderId="158" xfId="0" applyNumberFormat="1" applyFont="1" applyFill="1" applyBorder="1" applyAlignment="1" applyProtection="1">
      <alignment horizontal="center" vertical="center"/>
    </xf>
    <xf numFmtId="171" fontId="20" fillId="46" borderId="97" xfId="0" applyNumberFormat="1" applyFont="1" applyFill="1" applyBorder="1" applyAlignment="1" applyProtection="1">
      <alignment horizontal="center" vertical="center"/>
    </xf>
    <xf numFmtId="171" fontId="20" fillId="55" borderId="93" xfId="0" applyNumberFormat="1" applyFont="1" applyFill="1" applyBorder="1" applyAlignment="1" applyProtection="1">
      <alignment horizontal="center" vertical="center"/>
    </xf>
    <xf numFmtId="171" fontId="20" fillId="55" borderId="95" xfId="0" applyNumberFormat="1" applyFont="1" applyFill="1" applyBorder="1" applyAlignment="1" applyProtection="1">
      <alignment horizontal="center" vertical="center"/>
    </xf>
    <xf numFmtId="171" fontId="20" fillId="55" borderId="158" xfId="0" applyNumberFormat="1" applyFont="1" applyFill="1" applyBorder="1" applyAlignment="1" applyProtection="1">
      <alignment horizontal="center" vertical="center"/>
    </xf>
    <xf numFmtId="171" fontId="20" fillId="55" borderId="97" xfId="0" applyNumberFormat="1" applyFont="1" applyFill="1" applyBorder="1" applyAlignment="1" applyProtection="1">
      <alignment horizontal="center" vertical="center"/>
    </xf>
    <xf numFmtId="0" fontId="22" fillId="0" borderId="186" xfId="42" applyFont="1" applyBorder="1" applyAlignment="1" applyProtection="1">
      <alignment horizontal="center" vertical="center" wrapText="1"/>
    </xf>
    <xf numFmtId="0" fontId="61" fillId="0" borderId="187" xfId="42" applyFont="1" applyBorder="1" applyAlignment="1" applyProtection="1">
      <alignment horizontal="center" vertical="center" wrapText="1"/>
    </xf>
    <xf numFmtId="0" fontId="61" fillId="0" borderId="188" xfId="42" applyFont="1" applyBorder="1" applyAlignment="1" applyProtection="1">
      <alignment horizontal="center" vertical="center" wrapText="1"/>
    </xf>
    <xf numFmtId="0" fontId="22" fillId="0" borderId="16" xfId="42" applyFont="1" applyBorder="1" applyAlignment="1" applyProtection="1">
      <alignment horizontal="center" vertical="center" wrapText="1"/>
    </xf>
    <xf numFmtId="0" fontId="22" fillId="0" borderId="189" xfId="42" applyFont="1" applyBorder="1" applyAlignment="1" applyProtection="1">
      <alignment horizontal="center" vertical="center" wrapText="1"/>
    </xf>
    <xf numFmtId="0" fontId="18" fillId="41" borderId="17" xfId="0" applyFont="1" applyFill="1" applyBorder="1" applyAlignment="1" applyProtection="1">
      <alignment horizontal="center" vertical="center"/>
    </xf>
    <xf numFmtId="0" fontId="0" fillId="41" borderId="17" xfId="0" applyFill="1" applyBorder="1" applyAlignment="1" applyProtection="1">
      <alignment horizontal="center" vertical="center"/>
    </xf>
    <xf numFmtId="0" fontId="0" fillId="41" borderId="192" xfId="0" applyFill="1" applyBorder="1" applyAlignment="1" applyProtection="1">
      <alignment horizontal="center" vertical="center"/>
    </xf>
    <xf numFmtId="0" fontId="32" fillId="49" borderId="26" xfId="0" applyFont="1" applyFill="1" applyBorder="1" applyAlignment="1" applyProtection="1">
      <alignment horizontal="center" vertical="center"/>
    </xf>
    <xf numFmtId="0" fontId="38" fillId="44" borderId="123" xfId="0" applyFont="1" applyFill="1" applyBorder="1" applyAlignment="1" applyProtection="1">
      <alignment horizontal="center" vertical="center"/>
    </xf>
    <xf numFmtId="0" fontId="30" fillId="44" borderId="31" xfId="0" applyFont="1" applyFill="1" applyBorder="1" applyAlignment="1" applyProtection="1">
      <alignment horizontal="center" vertical="center"/>
    </xf>
    <xf numFmtId="0" fontId="26" fillId="41" borderId="142" xfId="0" applyFont="1" applyFill="1" applyBorder="1" applyAlignment="1" applyProtection="1">
      <alignment horizontal="center" vertical="center"/>
    </xf>
    <xf numFmtId="0" fontId="26" fillId="41" borderId="193" xfId="0" applyFont="1" applyFill="1" applyBorder="1" applyAlignment="1" applyProtection="1">
      <alignment horizontal="center" vertical="center"/>
    </xf>
    <xf numFmtId="0" fontId="53" fillId="0" borderId="194" xfId="0" applyFont="1" applyFill="1" applyBorder="1" applyAlignment="1" applyProtection="1">
      <alignment horizontal="center" vertical="center"/>
    </xf>
    <xf numFmtId="0" fontId="63" fillId="0" borderId="196" xfId="42" applyFont="1" applyBorder="1" applyAlignment="1">
      <alignment horizontal="center" vertical="center"/>
    </xf>
    <xf numFmtId="0" fontId="63" fillId="0" borderId="197" xfId="42" applyFont="1" applyBorder="1" applyAlignment="1">
      <alignment horizontal="center" vertical="center"/>
    </xf>
    <xf numFmtId="166" fontId="63" fillId="0" borderId="195" xfId="42" applyNumberFormat="1" applyFont="1" applyBorder="1" applyAlignment="1">
      <alignment horizontal="center" vertical="center"/>
    </xf>
    <xf numFmtId="0" fontId="22" fillId="0" borderId="195" xfId="42" applyFont="1" applyBorder="1" applyAlignment="1">
      <alignment horizontal="center" vertical="center"/>
    </xf>
    <xf numFmtId="0" fontId="20" fillId="49" borderId="78" xfId="0" applyFont="1" applyFill="1" applyBorder="1" applyAlignment="1" applyProtection="1">
      <alignment horizontal="center" vertical="center"/>
    </xf>
    <xf numFmtId="0" fontId="37" fillId="46" borderId="61" xfId="0" applyFont="1" applyFill="1" applyBorder="1" applyAlignment="1" applyProtection="1">
      <alignment horizontal="center" vertical="center"/>
    </xf>
    <xf numFmtId="0" fontId="20" fillId="49" borderId="34" xfId="0" applyFont="1" applyFill="1" applyBorder="1" applyAlignment="1" applyProtection="1">
      <alignment horizontal="center" vertical="center"/>
    </xf>
    <xf numFmtId="0" fontId="20" fillId="49" borderId="26" xfId="0" applyFont="1" applyFill="1" applyBorder="1" applyAlignment="1" applyProtection="1">
      <alignment horizontal="center" vertical="center"/>
    </xf>
    <xf numFmtId="0" fontId="20" fillId="49" borderId="32" xfId="0" applyFont="1" applyFill="1" applyBorder="1" applyAlignment="1" applyProtection="1">
      <alignment horizontal="center" vertical="center"/>
    </xf>
    <xf numFmtId="0" fontId="32" fillId="49" borderId="60" xfId="0" applyFont="1" applyFill="1" applyBorder="1" applyAlignment="1" applyProtection="1">
      <alignment horizontal="center" vertical="center"/>
    </xf>
    <xf numFmtId="0" fontId="63" fillId="34" borderId="1" xfId="42" applyFont="1" applyFill="1" applyBorder="1" applyAlignment="1">
      <alignment horizontal="center" vertical="center"/>
    </xf>
    <xf numFmtId="166" fontId="64" fillId="0" borderId="46" xfId="42" applyNumberFormat="1" applyFont="1" applyBorder="1" applyAlignment="1">
      <alignment horizontal="center" vertical="center"/>
    </xf>
    <xf numFmtId="0" fontId="63" fillId="34" borderId="198" xfId="42" applyFont="1" applyFill="1" applyBorder="1" applyAlignment="1">
      <alignment horizontal="center" vertical="center"/>
    </xf>
    <xf numFmtId="0" fontId="63" fillId="41" borderId="50" xfId="42" applyFont="1" applyFill="1" applyBorder="1" applyAlignment="1">
      <alignment horizontal="center" vertical="center"/>
    </xf>
    <xf numFmtId="0" fontId="63" fillId="41" borderId="11" xfId="42" applyFont="1" applyFill="1" applyBorder="1" applyAlignment="1">
      <alignment horizontal="center" vertical="center"/>
    </xf>
    <xf numFmtId="0" fontId="63" fillId="41" borderId="1" xfId="42" applyFont="1" applyFill="1" applyBorder="1" applyAlignment="1">
      <alignment horizontal="center" vertical="center"/>
    </xf>
    <xf numFmtId="0" fontId="63" fillId="41" borderId="12" xfId="42" applyFont="1" applyFill="1" applyBorder="1" applyAlignment="1">
      <alignment horizontal="center" vertical="center"/>
    </xf>
    <xf numFmtId="0" fontId="53" fillId="0" borderId="199" xfId="0" applyFont="1" applyFill="1" applyBorder="1" applyAlignment="1" applyProtection="1">
      <alignment horizontal="center" vertical="center"/>
    </xf>
    <xf numFmtId="0" fontId="18" fillId="0" borderId="200" xfId="0" applyFont="1" applyFill="1" applyBorder="1" applyAlignment="1" applyProtection="1">
      <alignment horizontal="center" vertical="center"/>
    </xf>
    <xf numFmtId="0" fontId="0" fillId="0" borderId="200" xfId="0" applyBorder="1" applyAlignment="1" applyProtection="1">
      <alignment horizontal="center" vertical="center"/>
    </xf>
    <xf numFmtId="0" fontId="0" fillId="0" borderId="201" xfId="0" applyBorder="1" applyAlignment="1" applyProtection="1">
      <alignment horizontal="center" vertical="center"/>
    </xf>
    <xf numFmtId="0" fontId="0" fillId="52" borderId="73" xfId="0" applyFill="1" applyBorder="1" applyAlignment="1" applyProtection="1">
      <alignment horizontal="center" vertical="center"/>
    </xf>
    <xf numFmtId="0" fontId="0" fillId="52" borderId="202" xfId="0" applyFill="1" applyBorder="1" applyAlignment="1" applyProtection="1">
      <alignment horizontal="center" vertical="center"/>
    </xf>
    <xf numFmtId="166" fontId="64" fillId="0" borderId="47" xfId="42" applyNumberFormat="1" applyFont="1" applyBorder="1" applyAlignment="1">
      <alignment horizontal="center" vertical="center"/>
    </xf>
    <xf numFmtId="166" fontId="64" fillId="0" borderId="48" xfId="42" applyNumberFormat="1" applyFont="1" applyBorder="1" applyAlignment="1">
      <alignment horizontal="center" vertical="center"/>
    </xf>
    <xf numFmtId="0" fontId="14" fillId="36" borderId="31" xfId="0" applyFont="1" applyFill="1" applyBorder="1" applyAlignment="1" applyProtection="1">
      <alignment horizontal="center" vertical="center"/>
    </xf>
    <xf numFmtId="0" fontId="14" fillId="56" borderId="15" xfId="0" applyFont="1" applyFill="1" applyBorder="1" applyAlignment="1" applyProtection="1">
      <alignment horizontal="center" vertical="center"/>
    </xf>
    <xf numFmtId="0" fontId="20" fillId="49" borderId="203" xfId="0" applyFont="1" applyFill="1" applyBorder="1" applyAlignment="1" applyProtection="1">
      <alignment horizontal="center" vertical="center"/>
    </xf>
    <xf numFmtId="0" fontId="66" fillId="51" borderId="1" xfId="42" applyFont="1" applyFill="1" applyBorder="1" applyAlignment="1">
      <alignment horizontal="center" vertical="center"/>
    </xf>
    <xf numFmtId="0" fontId="20" fillId="49" borderId="32" xfId="0" applyFont="1" applyFill="1" applyBorder="1" applyAlignment="1" applyProtection="1">
      <alignment horizontal="center" vertical="center"/>
    </xf>
    <xf numFmtId="0" fontId="37" fillId="46" borderId="59" xfId="0" applyFont="1" applyFill="1" applyBorder="1" applyAlignment="1" applyProtection="1">
      <alignment horizontal="center" vertical="center"/>
    </xf>
    <xf numFmtId="164" fontId="0" fillId="0" borderId="43" xfId="0" applyNumberFormat="1" applyBorder="1" applyAlignment="1" applyProtection="1">
      <alignment horizontal="center" vertical="center"/>
      <protection locked="0"/>
    </xf>
    <xf numFmtId="164" fontId="0" fillId="0" borderId="39" xfId="0" applyNumberFormat="1" applyBorder="1" applyAlignment="1" applyProtection="1">
      <alignment horizontal="center" vertical="center"/>
      <protection locked="0"/>
    </xf>
    <xf numFmtId="164" fontId="0" fillId="0" borderId="71" xfId="0" applyNumberFormat="1" applyBorder="1" applyAlignment="1" applyProtection="1">
      <alignment horizontal="center" vertical="center"/>
      <protection locked="0"/>
    </xf>
    <xf numFmtId="164" fontId="0" fillId="0" borderId="27" xfId="0" applyNumberFormat="1" applyBorder="1" applyAlignment="1" applyProtection="1">
      <alignment horizontal="center" vertical="center"/>
      <protection locked="0"/>
    </xf>
    <xf numFmtId="0" fontId="0" fillId="41" borderId="74" xfId="0" applyFill="1" applyBorder="1" applyAlignment="1" applyProtection="1">
      <alignment horizontal="center" vertical="center"/>
    </xf>
    <xf numFmtId="0" fontId="0" fillId="52" borderId="204" xfId="0" applyFill="1" applyBorder="1" applyAlignment="1" applyProtection="1">
      <alignment horizontal="center" vertical="center"/>
    </xf>
    <xf numFmtId="0" fontId="0" fillId="41" borderId="86" xfId="0" applyFill="1" applyBorder="1" applyAlignment="1" applyProtection="1">
      <alignment horizontal="center" vertical="center"/>
    </xf>
    <xf numFmtId="0" fontId="0" fillId="52" borderId="205" xfId="0" applyFill="1" applyBorder="1" applyAlignment="1" applyProtection="1">
      <alignment horizontal="center" vertical="center"/>
    </xf>
    <xf numFmtId="0" fontId="0" fillId="0" borderId="88" xfId="0" applyBorder="1" applyAlignment="1" applyProtection="1">
      <alignment horizontal="center" vertical="center"/>
      <protection locked="0"/>
    </xf>
    <xf numFmtId="0" fontId="0" fillId="0" borderId="73" xfId="0" applyNumberFormat="1" applyBorder="1" applyAlignment="1" applyProtection="1">
      <alignment horizontal="center" vertical="center"/>
      <protection locked="0"/>
    </xf>
    <xf numFmtId="0" fontId="0" fillId="0" borderId="92" xfId="0" applyNumberFormat="1" applyBorder="1" applyAlignment="1" applyProtection="1">
      <alignment horizontal="center" vertical="center"/>
      <protection locked="0"/>
    </xf>
    <xf numFmtId="0" fontId="0" fillId="52" borderId="206" xfId="0" applyFill="1" applyBorder="1" applyAlignment="1">
      <alignment horizontal="center" vertical="center"/>
    </xf>
    <xf numFmtId="0" fontId="0" fillId="0" borderId="74" xfId="0" applyNumberFormat="1" applyBorder="1" applyAlignment="1" applyProtection="1">
      <alignment horizontal="center" vertical="center"/>
      <protection locked="0"/>
    </xf>
    <xf numFmtId="0" fontId="0" fillId="0" borderId="94" xfId="0" applyNumberFormat="1" applyBorder="1" applyAlignment="1" applyProtection="1">
      <alignment horizontal="center" vertical="center"/>
      <protection locked="0"/>
    </xf>
    <xf numFmtId="0" fontId="0" fillId="52" borderId="204" xfId="0" applyFill="1" applyBorder="1" applyAlignment="1">
      <alignment horizontal="center" vertical="center"/>
    </xf>
    <xf numFmtId="0" fontId="0" fillId="0" borderId="86" xfId="0" applyNumberFormat="1" applyBorder="1" applyAlignment="1" applyProtection="1">
      <alignment horizontal="center" vertical="center"/>
      <protection locked="0"/>
    </xf>
    <xf numFmtId="0" fontId="0" fillId="0" borderId="96" xfId="0" applyNumberFormat="1" applyBorder="1" applyAlignment="1" applyProtection="1">
      <alignment horizontal="center" vertical="center"/>
      <protection locked="0"/>
    </xf>
    <xf numFmtId="0" fontId="0" fillId="52" borderId="205" xfId="0" applyFill="1" applyBorder="1" applyAlignment="1">
      <alignment horizontal="center" vertical="center"/>
    </xf>
    <xf numFmtId="0" fontId="18" fillId="57" borderId="206" xfId="0" applyFont="1" applyFill="1" applyBorder="1" applyAlignment="1" applyProtection="1">
      <alignment horizontal="center" vertical="center"/>
    </xf>
    <xf numFmtId="0" fontId="0" fillId="57" borderId="74" xfId="0" applyFill="1" applyBorder="1" applyAlignment="1">
      <alignment horizontal="center" vertical="center"/>
    </xf>
    <xf numFmtId="0" fontId="0" fillId="57" borderId="94" xfId="0" applyFill="1" applyBorder="1" applyAlignment="1">
      <alignment horizontal="center" vertical="center"/>
    </xf>
    <xf numFmtId="0" fontId="18" fillId="57" borderId="204" xfId="0" applyFont="1" applyFill="1" applyBorder="1" applyAlignment="1" applyProtection="1">
      <alignment horizontal="center" vertical="center"/>
    </xf>
    <xf numFmtId="0" fontId="0" fillId="57" borderId="86" xfId="0" applyFill="1" applyBorder="1" applyAlignment="1">
      <alignment horizontal="center" vertical="center"/>
    </xf>
    <xf numFmtId="0" fontId="0" fillId="57" borderId="96" xfId="0" applyFill="1" applyBorder="1" applyAlignment="1">
      <alignment horizontal="center" vertical="center"/>
    </xf>
    <xf numFmtId="0" fontId="18" fillId="57" borderId="205" xfId="0" applyFont="1" applyFill="1" applyBorder="1" applyAlignment="1" applyProtection="1">
      <alignment horizontal="center" vertical="center"/>
    </xf>
    <xf numFmtId="0" fontId="19" fillId="46" borderId="15" xfId="0" applyFont="1" applyFill="1" applyBorder="1" applyAlignment="1" applyProtection="1">
      <alignment horizontal="center" vertical="center"/>
    </xf>
    <xf numFmtId="0" fontId="37" fillId="41" borderId="56" xfId="0" applyFont="1" applyFill="1" applyBorder="1" applyAlignment="1" applyProtection="1">
      <alignment horizontal="center" vertical="center"/>
    </xf>
    <xf numFmtId="0" fontId="14" fillId="41" borderId="15" xfId="0" applyFont="1" applyFill="1" applyBorder="1" applyAlignment="1" applyProtection="1">
      <alignment horizontal="center" vertical="center"/>
    </xf>
    <xf numFmtId="0" fontId="14" fillId="36" borderId="79" xfId="0" applyFont="1" applyFill="1" applyBorder="1" applyAlignment="1" applyProtection="1">
      <alignment horizontal="center" vertical="center"/>
    </xf>
    <xf numFmtId="0" fontId="54" fillId="45" borderId="207" xfId="42" applyFont="1" applyFill="1" applyBorder="1" applyAlignment="1">
      <alignment horizontal="center" vertical="center"/>
    </xf>
    <xf numFmtId="0" fontId="63" fillId="0" borderId="196" xfId="42" applyFont="1" applyFill="1" applyBorder="1" applyAlignment="1">
      <alignment horizontal="center" vertical="center"/>
    </xf>
    <xf numFmtId="0" fontId="18" fillId="52" borderId="173" xfId="0" applyFont="1" applyFill="1" applyBorder="1" applyAlignment="1" applyProtection="1">
      <alignment horizontal="center" vertical="center"/>
    </xf>
    <xf numFmtId="0" fontId="18" fillId="52" borderId="74" xfId="0" quotePrefix="1" applyFont="1" applyFill="1" applyBorder="1" applyAlignment="1" applyProtection="1">
      <alignment horizontal="center" vertical="center"/>
    </xf>
    <xf numFmtId="0" fontId="0" fillId="52" borderId="173" xfId="0" applyFill="1" applyBorder="1" applyAlignment="1" applyProtection="1">
      <alignment horizontal="center" vertical="center"/>
    </xf>
    <xf numFmtId="0" fontId="0" fillId="52" borderId="175" xfId="0" applyFill="1" applyBorder="1" applyAlignment="1" applyProtection="1">
      <alignment horizontal="center" vertical="center"/>
    </xf>
    <xf numFmtId="0" fontId="18" fillId="52" borderId="75" xfId="0" quotePrefix="1" applyFont="1" applyFill="1" applyBorder="1" applyAlignment="1" applyProtection="1">
      <alignment horizontal="center" vertical="center"/>
    </xf>
    <xf numFmtId="0" fontId="0" fillId="57" borderId="73" xfId="0" applyFill="1" applyBorder="1" applyAlignment="1">
      <alignment horizontal="center" vertical="center"/>
    </xf>
    <xf numFmtId="0" fontId="0" fillId="57" borderId="74" xfId="0" quotePrefix="1" applyFill="1" applyBorder="1" applyAlignment="1">
      <alignment horizontal="center" vertical="center"/>
    </xf>
    <xf numFmtId="0" fontId="0" fillId="57" borderId="92" xfId="0" applyFill="1" applyBorder="1" applyAlignment="1">
      <alignment horizontal="center" vertical="center"/>
    </xf>
    <xf numFmtId="0" fontId="0" fillId="57" borderId="94" xfId="0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0" fillId="45" borderId="146" xfId="0" applyFont="1" applyFill="1" applyBorder="1" applyAlignment="1" applyProtection="1">
      <alignment horizontal="center" vertical="center"/>
    </xf>
    <xf numFmtId="0" fontId="40" fillId="45" borderId="62" xfId="0" applyFont="1" applyFill="1" applyBorder="1" applyAlignment="1" applyProtection="1">
      <alignment horizontal="center" vertical="center"/>
    </xf>
    <xf numFmtId="0" fontId="37" fillId="40" borderId="61" xfId="0" applyFont="1" applyFill="1" applyBorder="1" applyAlignment="1" applyProtection="1">
      <alignment horizontal="center" vertical="center"/>
    </xf>
    <xf numFmtId="0" fontId="37" fillId="40" borderId="123" xfId="0" applyFont="1" applyFill="1" applyBorder="1" applyAlignment="1" applyProtection="1">
      <alignment horizontal="center" vertical="center"/>
    </xf>
    <xf numFmtId="0" fontId="37" fillId="40" borderId="59" xfId="0" applyFont="1" applyFill="1" applyBorder="1" applyAlignment="1" applyProtection="1">
      <alignment horizontal="center" vertical="center"/>
    </xf>
    <xf numFmtId="0" fontId="36" fillId="50" borderId="28" xfId="0" applyFont="1" applyFill="1" applyBorder="1" applyAlignment="1" applyProtection="1">
      <alignment horizontal="center" vertical="center" wrapText="1"/>
    </xf>
    <xf numFmtId="0" fontId="36" fillId="50" borderId="38" xfId="0" applyFont="1" applyFill="1" applyBorder="1" applyAlignment="1" applyProtection="1">
      <alignment horizontal="center" vertical="center" wrapText="1"/>
    </xf>
    <xf numFmtId="0" fontId="30" fillId="52" borderId="37" xfId="0" applyFont="1" applyFill="1" applyBorder="1" applyAlignment="1" applyProtection="1">
      <alignment horizontal="center" vertical="center" wrapText="1"/>
    </xf>
    <xf numFmtId="0" fontId="30" fillId="52" borderId="28" xfId="0" applyFont="1" applyFill="1" applyBorder="1" applyAlignment="1" applyProtection="1">
      <alignment horizontal="center" vertical="center" wrapText="1"/>
    </xf>
    <xf numFmtId="0" fontId="30" fillId="52" borderId="38" xfId="0" applyFont="1" applyFill="1" applyBorder="1" applyAlignment="1" applyProtection="1">
      <alignment horizontal="center" vertical="center" wrapText="1"/>
    </xf>
    <xf numFmtId="0" fontId="37" fillId="37" borderId="61" xfId="0" applyFont="1" applyFill="1" applyBorder="1" applyAlignment="1" applyProtection="1">
      <alignment horizontal="center" vertical="center"/>
    </xf>
    <xf numFmtId="0" fontId="37" fillId="37" borderId="123" xfId="0" applyFont="1" applyFill="1" applyBorder="1" applyAlignment="1" applyProtection="1">
      <alignment horizontal="center" vertical="center"/>
    </xf>
    <xf numFmtId="0" fontId="37" fillId="37" borderId="59" xfId="0" applyFont="1" applyFill="1" applyBorder="1" applyAlignment="1" applyProtection="1">
      <alignment horizontal="center" vertical="center"/>
    </xf>
    <xf numFmtId="0" fontId="42" fillId="54" borderId="37" xfId="0" applyFont="1" applyFill="1" applyBorder="1" applyAlignment="1" applyProtection="1">
      <alignment horizontal="center" vertical="center" wrapText="1"/>
    </xf>
    <xf numFmtId="0" fontId="42" fillId="54" borderId="28" xfId="0" applyFont="1" applyFill="1" applyBorder="1" applyAlignment="1" applyProtection="1">
      <alignment horizontal="center" vertical="center" wrapText="1"/>
    </xf>
    <xf numFmtId="0" fontId="42" fillId="54" borderId="38" xfId="0" applyFont="1" applyFill="1" applyBorder="1" applyAlignment="1" applyProtection="1">
      <alignment horizontal="center" vertical="center" wrapText="1"/>
    </xf>
    <xf numFmtId="0" fontId="20" fillId="49" borderId="78" xfId="0" applyFont="1" applyFill="1" applyBorder="1" applyAlignment="1" applyProtection="1">
      <alignment horizontal="center" vertical="center"/>
    </xf>
    <xf numFmtId="0" fontId="20" fillId="49" borderId="98" xfId="0" applyFont="1" applyFill="1" applyBorder="1" applyAlignment="1" applyProtection="1">
      <alignment horizontal="center" vertical="center"/>
    </xf>
    <xf numFmtId="0" fontId="20" fillId="49" borderId="117" xfId="0" applyFont="1" applyFill="1" applyBorder="1" applyAlignment="1" applyProtection="1">
      <alignment horizontal="center" vertical="center"/>
    </xf>
    <xf numFmtId="0" fontId="20" fillId="56" borderId="78" xfId="0" applyFont="1" applyFill="1" applyBorder="1" applyAlignment="1" applyProtection="1">
      <alignment horizontal="center" vertical="center" shrinkToFit="1"/>
    </xf>
    <xf numFmtId="0" fontId="20" fillId="56" borderId="98" xfId="0" applyFont="1" applyFill="1" applyBorder="1" applyAlignment="1" applyProtection="1">
      <alignment horizontal="center" vertical="center" shrinkToFit="1"/>
    </xf>
    <xf numFmtId="0" fontId="20" fillId="56" borderId="99" xfId="0" applyFont="1" applyFill="1" applyBorder="1" applyAlignment="1" applyProtection="1">
      <alignment horizontal="center" vertical="center" shrinkToFit="1"/>
    </xf>
    <xf numFmtId="0" fontId="32" fillId="49" borderId="145" xfId="0" applyFont="1" applyFill="1" applyBorder="1" applyAlignment="1" applyProtection="1">
      <alignment horizontal="center" vertical="center"/>
    </xf>
    <xf numFmtId="0" fontId="32" fillId="49" borderId="60" xfId="0" applyFont="1" applyFill="1" applyBorder="1" applyAlignment="1" applyProtection="1">
      <alignment horizontal="center" vertical="center"/>
    </xf>
    <xf numFmtId="0" fontId="22" fillId="0" borderId="0" xfId="42" applyFont="1" applyAlignment="1">
      <alignment horizontal="center" vertical="center" wrapText="1"/>
    </xf>
    <xf numFmtId="0" fontId="36" fillId="50" borderId="116" xfId="0" applyFont="1" applyFill="1" applyBorder="1" applyAlignment="1" applyProtection="1">
      <alignment horizontal="center" vertical="center" wrapText="1"/>
    </xf>
    <xf numFmtId="0" fontId="42" fillId="50" borderId="37" xfId="0" applyFont="1" applyFill="1" applyBorder="1" applyAlignment="1" applyProtection="1">
      <alignment horizontal="center" vertical="center" wrapText="1"/>
    </xf>
    <xf numFmtId="0" fontId="42" fillId="50" borderId="28" xfId="0" applyFont="1" applyFill="1" applyBorder="1" applyAlignment="1" applyProtection="1">
      <alignment horizontal="center" vertical="center" wrapText="1"/>
    </xf>
    <xf numFmtId="0" fontId="42" fillId="50" borderId="38" xfId="0" applyFont="1" applyFill="1" applyBorder="1" applyAlignment="1" applyProtection="1">
      <alignment horizontal="center" vertical="center" wrapText="1"/>
    </xf>
    <xf numFmtId="0" fontId="43" fillId="51" borderId="37" xfId="0" applyFont="1" applyFill="1" applyBorder="1" applyAlignment="1" applyProtection="1">
      <alignment horizontal="center" vertical="center" wrapText="1"/>
    </xf>
    <xf numFmtId="0" fontId="43" fillId="51" borderId="28" xfId="0" applyFont="1" applyFill="1" applyBorder="1" applyAlignment="1" applyProtection="1">
      <alignment horizontal="center" vertical="center" wrapText="1"/>
    </xf>
    <xf numFmtId="0" fontId="43" fillId="51" borderId="38" xfId="0" applyFont="1" applyFill="1" applyBorder="1" applyAlignment="1" applyProtection="1">
      <alignment horizontal="center" vertical="center" wrapText="1"/>
    </xf>
    <xf numFmtId="0" fontId="37" fillId="47" borderId="56" xfId="0" applyFont="1" applyFill="1" applyBorder="1" applyAlignment="1" applyProtection="1">
      <alignment horizontal="center" vertical="center"/>
    </xf>
    <xf numFmtId="0" fontId="30" fillId="53" borderId="37" xfId="0" applyFont="1" applyFill="1" applyBorder="1" applyAlignment="1" applyProtection="1">
      <alignment horizontal="center" vertical="center" wrapText="1"/>
    </xf>
    <xf numFmtId="0" fontId="30" fillId="53" borderId="28" xfId="0" applyFont="1" applyFill="1" applyBorder="1" applyAlignment="1" applyProtection="1">
      <alignment horizontal="center" vertical="center" wrapText="1"/>
    </xf>
    <xf numFmtId="0" fontId="30" fillId="53" borderId="38" xfId="0" applyFont="1" applyFill="1" applyBorder="1" applyAlignment="1" applyProtection="1">
      <alignment horizontal="center" vertical="center" wrapText="1"/>
    </xf>
    <xf numFmtId="0" fontId="20" fillId="49" borderId="34" xfId="0" applyFont="1" applyFill="1" applyBorder="1" applyAlignment="1" applyProtection="1">
      <alignment horizontal="center" vertical="center"/>
    </xf>
    <xf numFmtId="0" fontId="20" fillId="49" borderId="32" xfId="0" applyFont="1" applyFill="1" applyBorder="1" applyAlignment="1" applyProtection="1">
      <alignment horizontal="center" vertical="center"/>
    </xf>
    <xf numFmtId="0" fontId="23" fillId="0" borderId="0" xfId="42" applyFont="1" applyAlignment="1" applyProtection="1">
      <alignment horizontal="center" vertical="center" wrapText="1"/>
    </xf>
    <xf numFmtId="0" fontId="68" fillId="34" borderId="25" xfId="0" applyFont="1" applyFill="1" applyBorder="1" applyAlignment="1" applyProtection="1">
      <alignment horizontal="left" vertical="center" shrinkToFit="1"/>
    </xf>
    <xf numFmtId="0" fontId="68" fillId="34" borderId="26" xfId="0" applyFont="1" applyFill="1" applyBorder="1" applyAlignment="1" applyProtection="1">
      <alignment horizontal="left" vertical="center" shrinkToFit="1"/>
    </xf>
    <xf numFmtId="0" fontId="68" fillId="34" borderId="191" xfId="0" applyFont="1" applyFill="1" applyBorder="1" applyAlignment="1" applyProtection="1">
      <alignment horizontal="left" vertical="center" shrinkToFit="1"/>
    </xf>
    <xf numFmtId="0" fontId="68" fillId="34" borderId="17" xfId="0" applyFont="1" applyFill="1" applyBorder="1" applyAlignment="1" applyProtection="1">
      <alignment horizontal="left" vertical="center" shrinkToFit="1"/>
    </xf>
    <xf numFmtId="0" fontId="68" fillId="34" borderId="0" xfId="0" applyFont="1" applyFill="1" applyBorder="1" applyAlignment="1" applyProtection="1">
      <alignment horizontal="left" vertical="center" shrinkToFit="1"/>
    </xf>
    <xf numFmtId="0" fontId="68" fillId="34" borderId="142" xfId="0" applyFont="1" applyFill="1" applyBorder="1" applyAlignment="1" applyProtection="1">
      <alignment horizontal="left" vertical="center" shrinkToFit="1"/>
    </xf>
    <xf numFmtId="0" fontId="69" fillId="33" borderId="25" xfId="0" applyFont="1" applyFill="1" applyBorder="1" applyAlignment="1" applyProtection="1">
      <alignment horizontal="left" vertical="center" shrinkToFit="1"/>
    </xf>
    <xf numFmtId="0" fontId="69" fillId="33" borderId="26" xfId="0" applyFont="1" applyFill="1" applyBorder="1" applyAlignment="1" applyProtection="1">
      <alignment horizontal="left" vertical="center" shrinkToFit="1"/>
    </xf>
    <xf numFmtId="0" fontId="69" fillId="33" borderId="190" xfId="0" applyFont="1" applyFill="1" applyBorder="1" applyAlignment="1" applyProtection="1">
      <alignment horizontal="left" vertical="center" shrinkToFit="1"/>
    </xf>
    <xf numFmtId="0" fontId="69" fillId="33" borderId="17" xfId="0" applyFont="1" applyFill="1" applyBorder="1" applyAlignment="1" applyProtection="1">
      <alignment horizontal="left" vertical="center" shrinkToFit="1"/>
    </xf>
    <xf numFmtId="0" fontId="69" fillId="33" borderId="0" xfId="0" applyFont="1" applyFill="1" applyBorder="1" applyAlignment="1" applyProtection="1">
      <alignment horizontal="left" vertical="center" shrinkToFit="1"/>
    </xf>
    <xf numFmtId="0" fontId="69" fillId="33" borderId="104" xfId="0" applyFont="1" applyFill="1" applyBorder="1" applyAlignment="1" applyProtection="1">
      <alignment horizontal="left" vertical="center" shrinkToFit="1"/>
    </xf>
    <xf numFmtId="0" fontId="70" fillId="58" borderId="25" xfId="0" applyFont="1" applyFill="1" applyBorder="1" applyAlignment="1" applyProtection="1">
      <alignment horizontal="left" vertical="center" shrinkToFit="1"/>
    </xf>
    <xf numFmtId="0" fontId="70" fillId="58" borderId="26" xfId="0" applyFont="1" applyFill="1" applyBorder="1" applyAlignment="1" applyProtection="1">
      <alignment horizontal="left" vertical="center" shrinkToFit="1"/>
    </xf>
    <xf numFmtId="0" fontId="70" fillId="58" borderId="191" xfId="0" applyFont="1" applyFill="1" applyBorder="1" applyAlignment="1" applyProtection="1">
      <alignment horizontal="left" vertical="center" shrinkToFit="1"/>
    </xf>
    <xf numFmtId="0" fontId="70" fillId="58" borderId="17" xfId="0" applyFont="1" applyFill="1" applyBorder="1" applyAlignment="1" applyProtection="1">
      <alignment horizontal="left" vertical="center" shrinkToFit="1"/>
    </xf>
    <xf numFmtId="0" fontId="70" fillId="58" borderId="0" xfId="0" applyFont="1" applyFill="1" applyBorder="1" applyAlignment="1" applyProtection="1">
      <alignment horizontal="left" vertical="center" shrinkToFit="1"/>
    </xf>
    <xf numFmtId="0" fontId="70" fillId="58" borderId="142" xfId="0" applyFont="1" applyFill="1" applyBorder="1" applyAlignment="1" applyProtection="1">
      <alignment horizontal="left" vertical="center" shrinkToFit="1"/>
    </xf>
  </cellXfs>
  <cellStyles count="44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elölőszín 1" xfId="29" builtinId="29" customBuiltin="1"/>
    <cellStyle name="Jelölőszín 2" xfId="30" builtinId="33" customBuiltin="1"/>
    <cellStyle name="Jelölőszín 3" xfId="31" builtinId="37" customBuiltin="1"/>
    <cellStyle name="Jelölőszín 4" xfId="32" builtinId="41" customBuiltin="1"/>
    <cellStyle name="Jelölőszín 5" xfId="33" builtinId="45" customBuiltin="1"/>
    <cellStyle name="Jelölőszín 6" xfId="34" builtinId="49" customBuiltin="1"/>
    <cellStyle name="Jó" xfId="35" builtinId="26" customBuiltin="1"/>
    <cellStyle name="Kimenet" xfId="36" builtinId="21" customBuiltin="1"/>
    <cellStyle name="Magyarázó szöveg" xfId="37" builtinId="53" customBuiltin="1"/>
    <cellStyle name="Normál" xfId="0" builtinId="0"/>
    <cellStyle name="Normál 2" xfId="42" xr:uid="{00000000-0005-0000-0000-000026000000}"/>
    <cellStyle name="Normál 3" xfId="43" xr:uid="{00000000-0005-0000-0000-000027000000}"/>
    <cellStyle name="Összesen" xfId="38" builtinId="25" customBuiltin="1"/>
    <cellStyle name="Rossz" xfId="39" builtinId="27" customBuiltin="1"/>
    <cellStyle name="Semleges" xfId="40" builtinId="28" customBuiltin="1"/>
    <cellStyle name="Számítás" xfId="41" builtinId="22" customBuiltin="1"/>
  </cellStyles>
  <dxfs count="38">
    <dxf>
      <numFmt numFmtId="172" formatCode="&quot;Nem létező kategórianév!!&quot;"/>
      <fill>
        <patternFill>
          <bgColor rgb="FFFF0000"/>
        </patternFill>
      </fill>
    </dxf>
    <dxf>
      <numFmt numFmtId="173" formatCode="&quot;Helytelen formátum!&quot;"/>
      <fill>
        <patternFill>
          <bgColor rgb="FFFF0000"/>
        </patternFill>
      </fill>
    </dxf>
    <dxf>
      <numFmt numFmtId="174" formatCode="&quot;Hiányzó kategória!!&quot;"/>
      <fill>
        <patternFill>
          <bgColor rgb="FFFF3300"/>
        </patternFill>
      </fill>
    </dxf>
    <dxf>
      <numFmt numFmtId="175" formatCode="&quot;v/ö kell!&quot;"/>
      <fill>
        <patternFill>
          <bgColor rgb="FFFF0000"/>
        </patternFill>
      </fill>
    </dxf>
    <dxf>
      <numFmt numFmtId="176" formatCode="&quot;Nem létező bell tömeg!&quot;"/>
      <fill>
        <patternFill>
          <bgColor rgb="FFFF0000"/>
        </patternFill>
      </fill>
    </dxf>
    <dxf>
      <font>
        <color rgb="FFAC0000"/>
      </font>
    </dxf>
    <dxf>
      <font>
        <b/>
        <i/>
        <color rgb="FFFFFF00"/>
      </font>
      <fill>
        <patternFill>
          <bgColor theme="1"/>
        </patternFill>
      </fill>
    </dxf>
    <dxf>
      <fill>
        <patternFill>
          <bgColor rgb="FFFF6600"/>
        </patternFill>
      </fill>
    </dxf>
    <dxf>
      <fill>
        <patternFill patternType="gray0625">
          <bgColor theme="0" tint="-0.14996795556505021"/>
        </patternFill>
      </fill>
    </dxf>
    <dxf>
      <fill>
        <gradientFill degree="45">
          <stop position="0">
            <color rgb="FFF2FFE5"/>
          </stop>
          <stop position="1">
            <color theme="6" tint="0.40000610370189521"/>
          </stop>
        </gradientFill>
      </fill>
    </dxf>
    <dxf>
      <fill>
        <patternFill>
          <bgColor theme="4" tint="0.79998168889431442"/>
        </patternFill>
      </fill>
    </dxf>
    <dxf>
      <numFmt numFmtId="177" formatCode="&quot;Hiányzó név!!&quot;"/>
      <fill>
        <patternFill>
          <bgColor rgb="FFFF0000"/>
        </patternFill>
      </fill>
    </dxf>
    <dxf>
      <numFmt numFmtId="172" formatCode="&quot;Nem létező kategórianév!!&quot;"/>
      <fill>
        <patternFill>
          <bgColor rgb="FFFF0000"/>
        </patternFill>
      </fill>
    </dxf>
    <dxf>
      <font>
        <color rgb="FFAC0000"/>
      </font>
    </dxf>
    <dxf>
      <numFmt numFmtId="175" formatCode="&quot;v/ö kell!&quot;"/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numFmt numFmtId="174" formatCode="&quot;Hiányzó kategória!!&quot;"/>
      <fill>
        <patternFill>
          <bgColor rgb="FFFF3300"/>
        </patternFill>
      </fill>
    </dxf>
    <dxf>
      <fill>
        <patternFill>
          <bgColor rgb="FFFF6600"/>
        </patternFill>
      </fill>
    </dxf>
    <dxf>
      <numFmt numFmtId="177" formatCode="&quot;Hiányzó név!!&quot;"/>
      <fill>
        <patternFill>
          <bgColor rgb="FFFF0000"/>
        </patternFill>
      </fill>
    </dxf>
    <dxf>
      <fill>
        <gradientFill degree="45">
          <stop position="0">
            <color rgb="FFF2FFE5"/>
          </stop>
          <stop position="1">
            <color theme="6" tint="0.40000610370189521"/>
          </stop>
        </gradientFill>
      </fill>
    </dxf>
    <dxf>
      <fill>
        <patternFill patternType="gray0625"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/>
        <color rgb="FFFFFF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numFmt numFmtId="172" formatCode="&quot;Nem létező kategórianév!!&quot;"/>
      <fill>
        <patternFill>
          <bgColor rgb="FFFF0000"/>
        </patternFill>
      </fill>
    </dxf>
    <dxf>
      <numFmt numFmtId="174" formatCode="&quot;Hiányzó kategória!!&quot;"/>
      <fill>
        <patternFill>
          <bgColor rgb="FFFF3300"/>
        </patternFill>
      </fill>
    </dxf>
    <dxf>
      <numFmt numFmtId="175" formatCode="&quot;v/ö kell!&quot;"/>
      <fill>
        <patternFill>
          <bgColor rgb="FFFF0000"/>
        </patternFill>
      </fill>
    </dxf>
    <dxf>
      <numFmt numFmtId="176" formatCode="&quot;Nem létező bell tömeg!&quot;"/>
      <fill>
        <patternFill>
          <bgColor rgb="FFFF0000"/>
        </patternFill>
      </fill>
    </dxf>
    <dxf>
      <font>
        <color rgb="FFAC0000"/>
      </font>
    </dxf>
    <dxf>
      <font>
        <b/>
        <i/>
        <color rgb="FFFFFF00"/>
      </font>
      <fill>
        <patternFill>
          <bgColor theme="1"/>
        </patternFill>
      </fill>
    </dxf>
    <dxf>
      <fill>
        <patternFill>
          <bgColor rgb="FFFF6600"/>
        </patternFill>
      </fill>
    </dxf>
    <dxf>
      <fill>
        <patternFill patternType="gray0625">
          <bgColor theme="0" tint="-0.14996795556505021"/>
        </patternFill>
      </fill>
    </dxf>
    <dxf>
      <fill>
        <gradientFill degree="45">
          <stop position="0">
            <color rgb="FFF2FFE5"/>
          </stop>
          <stop position="1">
            <color theme="6" tint="0.40000610370189521"/>
          </stop>
        </gradientFill>
      </fill>
    </dxf>
    <dxf>
      <fill>
        <patternFill>
          <bgColor theme="4" tint="0.79998168889431442"/>
        </patternFill>
      </fill>
    </dxf>
    <dxf>
      <numFmt numFmtId="177" formatCode="&quot;Hiányzó név!!&quot;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99"/>
      <color rgb="FF0000FF"/>
      <color rgb="FFA40000"/>
      <color rgb="FFAC0000"/>
      <color rgb="FFFFFFCC"/>
      <color rgb="FFFF6600"/>
      <color rgb="FFF2FFE5"/>
      <color rgb="FFFF3300"/>
      <color rgb="FFB40000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12"/>
  <sheetViews>
    <sheetView zoomScale="80" zoomScaleNormal="80" workbookViewId="0">
      <selection activeCell="A13" sqref="A13"/>
    </sheetView>
  </sheetViews>
  <sheetFormatPr defaultRowHeight="15" x14ac:dyDescent="0.25"/>
  <cols>
    <col min="1" max="1" width="14.42578125" customWidth="1"/>
  </cols>
  <sheetData>
    <row r="1" spans="1:1" x14ac:dyDescent="0.25">
      <c r="A1" s="5" t="s">
        <v>35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6" spans="1:1" x14ac:dyDescent="0.25">
      <c r="A6" s="5" t="s">
        <v>36</v>
      </c>
    </row>
    <row r="7" spans="1:1" x14ac:dyDescent="0.25">
      <c r="A7" t="s">
        <v>129</v>
      </c>
    </row>
    <row r="8" spans="1:1" x14ac:dyDescent="0.25">
      <c r="A8" t="s">
        <v>58</v>
      </c>
    </row>
    <row r="10" spans="1:1" x14ac:dyDescent="0.25">
      <c r="A10" s="5" t="s">
        <v>37</v>
      </c>
    </row>
    <row r="11" spans="1:1" x14ac:dyDescent="0.25">
      <c r="A11" t="s">
        <v>301</v>
      </c>
    </row>
    <row r="12" spans="1:1" x14ac:dyDescent="0.25">
      <c r="A12" t="s">
        <v>302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99"/>
  </sheetPr>
  <dimension ref="A1:L39"/>
  <sheetViews>
    <sheetView showGridLines="0" zoomScale="80" zoomScaleNormal="80" workbookViewId="0">
      <selection activeCell="D1" sqref="D1"/>
    </sheetView>
  </sheetViews>
  <sheetFormatPr defaultColWidth="9.140625" defaultRowHeight="12.75" x14ac:dyDescent="0.2"/>
  <cols>
    <col min="1" max="1" width="11.5703125" style="288" bestFit="1" customWidth="1"/>
    <col min="2" max="2" width="7.140625" style="288" bestFit="1" customWidth="1"/>
    <col min="3" max="3" width="13.5703125" style="288" bestFit="1" customWidth="1"/>
    <col min="4" max="4" width="22.7109375" style="288" bestFit="1" customWidth="1"/>
    <col min="5" max="5" width="17.28515625" style="288" bestFit="1" customWidth="1"/>
    <col min="6" max="6" width="9.28515625" style="288" bestFit="1" customWidth="1"/>
    <col min="7" max="7" width="23" style="288" bestFit="1" customWidth="1"/>
    <col min="8" max="8" width="4.140625" style="288" customWidth="1"/>
    <col min="9" max="9" width="16.140625" style="288" bestFit="1" customWidth="1"/>
    <col min="10" max="10" width="17.28515625" style="288" bestFit="1" customWidth="1"/>
    <col min="11" max="11" width="12.42578125" style="288" customWidth="1"/>
    <col min="12" max="12" width="16" style="288" customWidth="1"/>
    <col min="13" max="16384" width="9.140625" style="288"/>
  </cols>
  <sheetData>
    <row r="1" spans="1:12" ht="30.75" thickBot="1" x14ac:dyDescent="0.25">
      <c r="A1" s="300" t="s">
        <v>56</v>
      </c>
      <c r="B1" s="299" t="s">
        <v>12</v>
      </c>
      <c r="C1" s="286" t="s">
        <v>57</v>
      </c>
      <c r="D1" s="286" t="s">
        <v>2</v>
      </c>
      <c r="E1" s="286" t="s">
        <v>34</v>
      </c>
      <c r="F1" s="286" t="s">
        <v>99</v>
      </c>
      <c r="G1" s="287" t="s">
        <v>100</v>
      </c>
      <c r="H1" s="8"/>
      <c r="I1" s="285" t="s">
        <v>99</v>
      </c>
      <c r="J1" s="286" t="s">
        <v>34</v>
      </c>
      <c r="K1" s="287" t="s">
        <v>128</v>
      </c>
      <c r="L1" s="8"/>
    </row>
    <row r="2" spans="1:12" ht="15.75" x14ac:dyDescent="0.2">
      <c r="A2" s="301">
        <v>1</v>
      </c>
      <c r="B2" s="289" t="s">
        <v>1</v>
      </c>
      <c r="C2" s="281" t="s">
        <v>20</v>
      </c>
      <c r="D2" s="296"/>
      <c r="E2" s="289"/>
      <c r="F2" s="284" t="s">
        <v>25</v>
      </c>
      <c r="G2" s="290" t="str">
        <f t="shared" ref="G2:G25" si="0">IF( F2="rövid",
            IF( COUNTIF(rovidkateg,D2)&lt;&gt;0, COUNTIF(rovidkateg,D2), ""),
      IF( F2="közép",
            IF( COUNTIF(kozepkateg,D2)&lt;&gt;0, COUNTIF(kozepkateg,D2), ""),
            IF( COUNTIF(hosszkateg,D2)&lt;&gt;0, COUNTIF(hosszkateg,D2), "")
      )
   )</f>
        <v/>
      </c>
      <c r="H2" s="8"/>
      <c r="I2" s="330" t="s">
        <v>25</v>
      </c>
      <c r="J2" s="426"/>
      <c r="K2" s="331">
        <f>SUMIF($F$2:$F$25,$I2,$G$2:$G$25)</f>
        <v>41</v>
      </c>
      <c r="L2" s="8"/>
    </row>
    <row r="3" spans="1:12" ht="15.75" x14ac:dyDescent="0.2">
      <c r="A3" s="302">
        <v>2</v>
      </c>
      <c r="B3" s="292" t="s">
        <v>1</v>
      </c>
      <c r="C3" s="282" t="s">
        <v>32</v>
      </c>
      <c r="D3" s="297" t="s">
        <v>193</v>
      </c>
      <c r="E3" s="292"/>
      <c r="F3" s="282" t="s">
        <v>25</v>
      </c>
      <c r="G3" s="290">
        <f t="shared" si="0"/>
        <v>7</v>
      </c>
      <c r="H3" s="8"/>
      <c r="I3" s="425" t="s">
        <v>140</v>
      </c>
      <c r="J3" s="427"/>
      <c r="K3" s="424">
        <f t="shared" ref="K3:K4" si="1">SUMIF($F$2:$F$25,$I3,$G$2:$G$25)</f>
        <v>0</v>
      </c>
      <c r="L3" s="8"/>
    </row>
    <row r="4" spans="1:12" ht="15.75" x14ac:dyDescent="0.2">
      <c r="A4" s="302">
        <v>3</v>
      </c>
      <c r="B4" s="292" t="s">
        <v>1</v>
      </c>
      <c r="C4" s="282" t="s">
        <v>33</v>
      </c>
      <c r="D4" s="297" t="s">
        <v>195</v>
      </c>
      <c r="E4" s="292"/>
      <c r="F4" s="282" t="s">
        <v>25</v>
      </c>
      <c r="G4" s="290">
        <f t="shared" si="0"/>
        <v>4</v>
      </c>
      <c r="H4" s="8"/>
      <c r="I4" s="291" t="s">
        <v>26</v>
      </c>
      <c r="J4" s="428"/>
      <c r="K4" s="436">
        <f t="shared" si="1"/>
        <v>31</v>
      </c>
      <c r="L4" s="8"/>
    </row>
    <row r="5" spans="1:12" ht="15.75" x14ac:dyDescent="0.2">
      <c r="A5" s="302">
        <v>4</v>
      </c>
      <c r="B5" s="292" t="s">
        <v>1</v>
      </c>
      <c r="C5" s="282" t="s">
        <v>21</v>
      </c>
      <c r="D5" s="297" t="s">
        <v>191</v>
      </c>
      <c r="E5" s="292"/>
      <c r="F5" s="282" t="s">
        <v>25</v>
      </c>
      <c r="G5" s="290">
        <f t="shared" si="0"/>
        <v>4</v>
      </c>
      <c r="H5" s="8"/>
      <c r="I5" s="332" t="s">
        <v>127</v>
      </c>
      <c r="J5" s="441" t="s">
        <v>126</v>
      </c>
      <c r="K5" s="290">
        <f>SUMIF(E$2:E$25,$J$5,G$2:G$25)</f>
        <v>20</v>
      </c>
      <c r="L5" s="8"/>
    </row>
    <row r="6" spans="1:12" ht="16.5" thickBot="1" x14ac:dyDescent="0.25">
      <c r="A6" s="302">
        <v>5</v>
      </c>
      <c r="B6" s="292" t="s">
        <v>1</v>
      </c>
      <c r="C6" s="282" t="s">
        <v>22</v>
      </c>
      <c r="D6" s="297" t="s">
        <v>135</v>
      </c>
      <c r="E6" s="292"/>
      <c r="F6" s="282" t="s">
        <v>25</v>
      </c>
      <c r="G6" s="290">
        <f t="shared" si="0"/>
        <v>4</v>
      </c>
      <c r="H6" s="8"/>
      <c r="I6" s="298" t="s">
        <v>125</v>
      </c>
      <c r="J6" s="429"/>
      <c r="K6" s="437">
        <f>SUM($K$2:$K$4)</f>
        <v>72</v>
      </c>
      <c r="L6" s="8"/>
    </row>
    <row r="7" spans="1:12" ht="15.75" x14ac:dyDescent="0.2">
      <c r="A7" s="302">
        <v>6</v>
      </c>
      <c r="B7" s="292" t="s">
        <v>1</v>
      </c>
      <c r="C7" s="282" t="s">
        <v>23</v>
      </c>
      <c r="D7" s="297"/>
      <c r="E7" s="329"/>
      <c r="F7" s="282" t="s">
        <v>26</v>
      </c>
      <c r="G7" s="290" t="str">
        <f t="shared" si="0"/>
        <v/>
      </c>
      <c r="H7" s="8"/>
      <c r="I7" s="8"/>
      <c r="J7" s="8"/>
      <c r="K7" s="8"/>
      <c r="L7" s="8"/>
    </row>
    <row r="8" spans="1:12" ht="15.75" x14ac:dyDescent="0.2">
      <c r="A8" s="302">
        <v>7</v>
      </c>
      <c r="B8" s="292" t="s">
        <v>1</v>
      </c>
      <c r="C8" s="282" t="s">
        <v>24</v>
      </c>
      <c r="D8" s="297" t="s">
        <v>197</v>
      </c>
      <c r="E8" s="329"/>
      <c r="F8" s="282" t="s">
        <v>26</v>
      </c>
      <c r="G8" s="290">
        <f t="shared" si="0"/>
        <v>7</v>
      </c>
      <c r="H8" s="8"/>
      <c r="I8" s="8"/>
      <c r="J8" s="8"/>
      <c r="K8" s="8"/>
      <c r="L8" s="8"/>
    </row>
    <row r="9" spans="1:12" ht="15.75" x14ac:dyDescent="0.2">
      <c r="A9" s="302">
        <v>8</v>
      </c>
      <c r="B9" s="292" t="s">
        <v>1</v>
      </c>
      <c r="C9" s="283" t="s">
        <v>137</v>
      </c>
      <c r="D9" s="297" t="s">
        <v>187</v>
      </c>
      <c r="E9" s="329"/>
      <c r="F9" s="423" t="s">
        <v>140</v>
      </c>
      <c r="G9" s="290" t="str">
        <f t="shared" si="0"/>
        <v/>
      </c>
      <c r="H9" s="8"/>
      <c r="I9" s="8"/>
      <c r="J9" s="8"/>
      <c r="K9" s="8"/>
      <c r="L9" s="8"/>
    </row>
    <row r="10" spans="1:12" ht="15.75" x14ac:dyDescent="0.2">
      <c r="A10" s="302">
        <v>9</v>
      </c>
      <c r="B10" s="292" t="s">
        <v>1</v>
      </c>
      <c r="C10" s="282" t="s">
        <v>136</v>
      </c>
      <c r="D10" s="297"/>
      <c r="E10" s="329"/>
      <c r="F10" s="423" t="s">
        <v>140</v>
      </c>
      <c r="G10" s="290" t="str">
        <f t="shared" si="0"/>
        <v/>
      </c>
      <c r="H10" s="8"/>
      <c r="K10" s="8"/>
      <c r="L10" s="8"/>
    </row>
    <row r="11" spans="1:12" ht="15.75" x14ac:dyDescent="0.2">
      <c r="A11" s="302">
        <v>10</v>
      </c>
      <c r="B11" s="292" t="s">
        <v>1</v>
      </c>
      <c r="C11" s="282" t="s">
        <v>133</v>
      </c>
      <c r="D11" s="297"/>
      <c r="E11" s="329"/>
      <c r="F11" s="423" t="s">
        <v>140</v>
      </c>
      <c r="G11" s="290" t="str">
        <f t="shared" si="0"/>
        <v/>
      </c>
      <c r="H11" s="8"/>
      <c r="I11" s="8"/>
      <c r="J11" s="8"/>
      <c r="K11" s="8"/>
      <c r="L11" s="8"/>
    </row>
    <row r="12" spans="1:12" ht="15.75" x14ac:dyDescent="0.2">
      <c r="A12" s="302">
        <v>11</v>
      </c>
      <c r="B12" s="292" t="s">
        <v>1</v>
      </c>
      <c r="C12" s="282" t="s">
        <v>134</v>
      </c>
      <c r="D12" s="297"/>
      <c r="E12" s="329"/>
      <c r="F12" s="423" t="s">
        <v>140</v>
      </c>
      <c r="G12" s="290" t="str">
        <f t="shared" si="0"/>
        <v/>
      </c>
      <c r="H12" s="8"/>
      <c r="I12" s="8"/>
      <c r="J12" s="8"/>
      <c r="K12" s="8"/>
      <c r="L12" s="293"/>
    </row>
    <row r="13" spans="1:12" ht="15.75" x14ac:dyDescent="0.2">
      <c r="A13" s="302">
        <v>12</v>
      </c>
      <c r="B13" s="292" t="s">
        <v>1</v>
      </c>
      <c r="C13" s="282" t="s">
        <v>189</v>
      </c>
      <c r="D13" s="297"/>
      <c r="E13" s="329"/>
      <c r="F13" s="423" t="s">
        <v>140</v>
      </c>
      <c r="G13" s="290" t="str">
        <f t="shared" si="0"/>
        <v/>
      </c>
      <c r="H13" s="8"/>
      <c r="I13" s="8"/>
      <c r="J13" s="8"/>
      <c r="K13" s="8"/>
      <c r="L13" s="293"/>
    </row>
    <row r="14" spans="1:12" ht="15.75" x14ac:dyDescent="0.2">
      <c r="A14" s="302">
        <v>13</v>
      </c>
      <c r="B14" s="292" t="s">
        <v>0</v>
      </c>
      <c r="C14" s="282" t="s">
        <v>20</v>
      </c>
      <c r="D14" s="297"/>
      <c r="E14" s="329"/>
      <c r="F14" s="282" t="s">
        <v>25</v>
      </c>
      <c r="G14" s="290" t="str">
        <f t="shared" si="0"/>
        <v/>
      </c>
      <c r="H14" s="8"/>
      <c r="I14" s="8"/>
      <c r="J14" s="8"/>
      <c r="K14" s="8"/>
      <c r="L14" s="293"/>
    </row>
    <row r="15" spans="1:12" ht="15.75" x14ac:dyDescent="0.2">
      <c r="A15" s="302">
        <v>14</v>
      </c>
      <c r="B15" s="292" t="s">
        <v>0</v>
      </c>
      <c r="C15" s="283" t="s">
        <v>32</v>
      </c>
      <c r="D15" s="297" t="s">
        <v>192</v>
      </c>
      <c r="E15" s="329"/>
      <c r="F15" s="282" t="s">
        <v>25</v>
      </c>
      <c r="G15" s="290">
        <f t="shared" si="0"/>
        <v>7</v>
      </c>
      <c r="H15" s="8"/>
      <c r="I15" s="8"/>
      <c r="J15" s="8"/>
      <c r="K15" s="8"/>
      <c r="L15" s="293"/>
    </row>
    <row r="16" spans="1:12" ht="15.75" x14ac:dyDescent="0.2">
      <c r="A16" s="301">
        <v>15</v>
      </c>
      <c r="B16" s="289" t="s">
        <v>0</v>
      </c>
      <c r="C16" s="281" t="s">
        <v>33</v>
      </c>
      <c r="D16" s="296" t="s">
        <v>194</v>
      </c>
      <c r="E16" s="289"/>
      <c r="F16" s="284" t="s">
        <v>25</v>
      </c>
      <c r="G16" s="294">
        <f t="shared" si="0"/>
        <v>7</v>
      </c>
      <c r="H16" s="8"/>
      <c r="I16" s="8"/>
      <c r="J16" s="8"/>
      <c r="K16" s="8"/>
      <c r="L16" s="293"/>
    </row>
    <row r="17" spans="1:12" ht="15.75" x14ac:dyDescent="0.2">
      <c r="A17" s="302">
        <v>16</v>
      </c>
      <c r="B17" s="292" t="s">
        <v>0</v>
      </c>
      <c r="C17" s="283" t="s">
        <v>21</v>
      </c>
      <c r="D17" s="297" t="s">
        <v>15</v>
      </c>
      <c r="E17" s="292"/>
      <c r="F17" s="282" t="s">
        <v>25</v>
      </c>
      <c r="G17" s="290">
        <f t="shared" si="0"/>
        <v>8</v>
      </c>
      <c r="H17" s="8"/>
      <c r="I17" s="8"/>
      <c r="J17" s="8"/>
      <c r="K17" s="8"/>
      <c r="L17" s="293"/>
    </row>
    <row r="18" spans="1:12" ht="15.75" x14ac:dyDescent="0.2">
      <c r="A18" s="302">
        <v>17</v>
      </c>
      <c r="B18" s="292" t="s">
        <v>0</v>
      </c>
      <c r="C18" s="283" t="s">
        <v>22</v>
      </c>
      <c r="D18" s="297" t="s">
        <v>16</v>
      </c>
      <c r="E18" s="292"/>
      <c r="F18" s="282" t="s">
        <v>26</v>
      </c>
      <c r="G18" s="290">
        <f t="shared" si="0"/>
        <v>4</v>
      </c>
      <c r="H18" s="8"/>
      <c r="I18" s="8"/>
      <c r="J18" s="8"/>
      <c r="K18" s="8"/>
      <c r="L18" s="293"/>
    </row>
    <row r="19" spans="1:12" ht="15.75" x14ac:dyDescent="0.2">
      <c r="A19" s="302">
        <v>18</v>
      </c>
      <c r="B19" s="292" t="s">
        <v>0</v>
      </c>
      <c r="C19" s="283" t="s">
        <v>23</v>
      </c>
      <c r="D19" s="297" t="s">
        <v>201</v>
      </c>
      <c r="E19" s="329" t="s">
        <v>126</v>
      </c>
      <c r="F19" s="282" t="s">
        <v>26</v>
      </c>
      <c r="G19" s="290">
        <f t="shared" si="0"/>
        <v>3</v>
      </c>
      <c r="H19" s="8"/>
      <c r="I19" s="8"/>
      <c r="J19" s="8"/>
      <c r="K19" s="8"/>
      <c r="L19" s="293"/>
    </row>
    <row r="20" spans="1:12" ht="15.75" x14ac:dyDescent="0.2">
      <c r="A20" s="302">
        <v>19</v>
      </c>
      <c r="B20" s="292" t="s">
        <v>0</v>
      </c>
      <c r="C20" s="283" t="s">
        <v>24</v>
      </c>
      <c r="D20" s="297" t="s">
        <v>196</v>
      </c>
      <c r="E20" s="329" t="s">
        <v>126</v>
      </c>
      <c r="F20" s="282" t="s">
        <v>26</v>
      </c>
      <c r="G20" s="290">
        <f t="shared" si="0"/>
        <v>5</v>
      </c>
      <c r="H20" s="8"/>
      <c r="I20" s="8"/>
      <c r="J20" s="8"/>
      <c r="K20" s="8"/>
      <c r="L20" s="293"/>
    </row>
    <row r="21" spans="1:12" ht="15.75" x14ac:dyDescent="0.2">
      <c r="A21" s="302">
        <v>20</v>
      </c>
      <c r="B21" s="292" t="s">
        <v>0</v>
      </c>
      <c r="C21" s="283" t="s">
        <v>137</v>
      </c>
      <c r="D21" s="297"/>
      <c r="E21" s="329" t="s">
        <v>126</v>
      </c>
      <c r="F21" s="282" t="s">
        <v>26</v>
      </c>
      <c r="G21" s="290" t="str">
        <f t="shared" si="0"/>
        <v/>
      </c>
      <c r="H21" s="8"/>
      <c r="I21" s="8"/>
      <c r="J21" s="8"/>
      <c r="L21" s="8"/>
    </row>
    <row r="22" spans="1:12" ht="15.75" x14ac:dyDescent="0.2">
      <c r="A22" s="302">
        <v>21</v>
      </c>
      <c r="B22" s="292" t="s">
        <v>0</v>
      </c>
      <c r="C22" s="282" t="s">
        <v>136</v>
      </c>
      <c r="D22" s="297" t="s">
        <v>138</v>
      </c>
      <c r="E22" s="329" t="s">
        <v>126</v>
      </c>
      <c r="F22" s="282" t="s">
        <v>26</v>
      </c>
      <c r="G22" s="290">
        <f t="shared" si="0"/>
        <v>7</v>
      </c>
      <c r="H22" s="8"/>
      <c r="I22" s="8"/>
      <c r="J22" s="8"/>
      <c r="K22" s="8"/>
      <c r="L22" s="293"/>
    </row>
    <row r="23" spans="1:12" ht="15.75" x14ac:dyDescent="0.2">
      <c r="A23" s="302">
        <v>22</v>
      </c>
      <c r="B23" s="292" t="s">
        <v>0</v>
      </c>
      <c r="C23" s="282" t="s">
        <v>133</v>
      </c>
      <c r="D23" s="297" t="s">
        <v>139</v>
      </c>
      <c r="E23" s="329" t="s">
        <v>126</v>
      </c>
      <c r="F23" s="282" t="s">
        <v>26</v>
      </c>
      <c r="G23" s="290">
        <f t="shared" si="0"/>
        <v>2</v>
      </c>
      <c r="H23" s="8"/>
      <c r="I23" s="8"/>
      <c r="J23" s="8"/>
      <c r="K23" s="8"/>
      <c r="L23" s="293"/>
    </row>
    <row r="24" spans="1:12" ht="15.75" x14ac:dyDescent="0.2">
      <c r="A24" s="302">
        <v>23</v>
      </c>
      <c r="B24" s="292" t="s">
        <v>0</v>
      </c>
      <c r="C24" s="282" t="s">
        <v>134</v>
      </c>
      <c r="D24" s="297"/>
      <c r="E24" s="329" t="s">
        <v>126</v>
      </c>
      <c r="F24" s="282" t="s">
        <v>26</v>
      </c>
      <c r="G24" s="294" t="str">
        <f t="shared" si="0"/>
        <v/>
      </c>
      <c r="H24" s="8"/>
      <c r="I24" s="8"/>
      <c r="J24" s="8"/>
      <c r="K24" s="8"/>
      <c r="L24" s="293"/>
    </row>
    <row r="25" spans="1:12" ht="16.5" thickBot="1" x14ac:dyDescent="0.25">
      <c r="A25" s="416">
        <v>24</v>
      </c>
      <c r="B25" s="413" t="s">
        <v>0</v>
      </c>
      <c r="C25" s="414" t="s">
        <v>189</v>
      </c>
      <c r="D25" s="473" t="s">
        <v>190</v>
      </c>
      <c r="E25" s="474" t="s">
        <v>126</v>
      </c>
      <c r="F25" s="414" t="s">
        <v>26</v>
      </c>
      <c r="G25" s="415">
        <f t="shared" si="0"/>
        <v>3</v>
      </c>
      <c r="H25" s="8"/>
      <c r="I25" s="8"/>
      <c r="J25" s="8"/>
      <c r="K25" s="8"/>
      <c r="L25" s="293"/>
    </row>
    <row r="26" spans="1:12" ht="13.5" thickTop="1" x14ac:dyDescent="0.2">
      <c r="H26" s="8"/>
      <c r="I26" s="8"/>
      <c r="J26" s="8"/>
      <c r="K26" s="8"/>
      <c r="L26" s="293"/>
    </row>
    <row r="27" spans="1:12" x14ac:dyDescent="0.2">
      <c r="B27" s="509"/>
      <c r="C27" s="509"/>
      <c r="D27" s="509"/>
      <c r="E27" s="509"/>
      <c r="F27" s="509"/>
      <c r="G27" s="295"/>
      <c r="H27" s="8"/>
      <c r="I27" s="8"/>
      <c r="J27" s="8"/>
      <c r="K27" s="8"/>
      <c r="L27" s="293"/>
    </row>
    <row r="28" spans="1:12" x14ac:dyDescent="0.2">
      <c r="H28" s="8"/>
      <c r="I28" s="8"/>
      <c r="J28" s="8"/>
      <c r="K28" s="8"/>
      <c r="L28" s="293"/>
    </row>
    <row r="29" spans="1:12" x14ac:dyDescent="0.2">
      <c r="H29" s="8"/>
      <c r="I29" s="8"/>
      <c r="J29" s="8"/>
      <c r="K29" s="8"/>
      <c r="L29" s="293"/>
    </row>
    <row r="30" spans="1:12" x14ac:dyDescent="0.2">
      <c r="H30" s="8"/>
      <c r="I30" s="8"/>
      <c r="J30" s="8"/>
      <c r="K30" s="8"/>
      <c r="L30" s="293"/>
    </row>
    <row r="31" spans="1:12" x14ac:dyDescent="0.2">
      <c r="H31" s="8"/>
      <c r="I31" s="8"/>
      <c r="J31" s="8"/>
      <c r="K31" s="8"/>
      <c r="L31" s="293"/>
    </row>
    <row r="32" spans="1:12" x14ac:dyDescent="0.2">
      <c r="H32" s="8"/>
      <c r="I32" s="8"/>
      <c r="J32" s="8"/>
      <c r="K32" s="8"/>
      <c r="L32" s="293"/>
    </row>
    <row r="33" spans="8:12" x14ac:dyDescent="0.2">
      <c r="H33" s="8"/>
      <c r="I33" s="8"/>
      <c r="J33" s="8"/>
      <c r="K33" s="8"/>
      <c r="L33" s="293"/>
    </row>
    <row r="34" spans="8:12" x14ac:dyDescent="0.2">
      <c r="H34" s="8"/>
      <c r="I34" s="8"/>
      <c r="J34" s="8"/>
      <c r="K34" s="8"/>
      <c r="L34" s="293"/>
    </row>
    <row r="35" spans="8:12" x14ac:dyDescent="0.2">
      <c r="H35" s="8"/>
      <c r="I35" s="8"/>
      <c r="J35" s="8"/>
      <c r="K35" s="8"/>
      <c r="L35" s="293"/>
    </row>
    <row r="36" spans="8:12" x14ac:dyDescent="0.2">
      <c r="H36" s="8"/>
      <c r="I36" s="8"/>
      <c r="J36" s="8"/>
      <c r="K36" s="8"/>
      <c r="L36" s="293"/>
    </row>
    <row r="37" spans="8:12" x14ac:dyDescent="0.2">
      <c r="H37" s="8"/>
      <c r="I37" s="8"/>
      <c r="J37" s="8"/>
      <c r="K37" s="8"/>
      <c r="L37" s="293"/>
    </row>
    <row r="38" spans="8:12" x14ac:dyDescent="0.2">
      <c r="H38" s="8"/>
      <c r="I38" s="8"/>
      <c r="J38" s="8"/>
      <c r="K38" s="8"/>
      <c r="L38" s="293"/>
    </row>
    <row r="39" spans="8:12" x14ac:dyDescent="0.2">
      <c r="H39" s="8"/>
      <c r="I39" s="8"/>
      <c r="J39" s="8"/>
      <c r="K39" s="8"/>
      <c r="L39" s="293"/>
    </row>
  </sheetData>
  <sheetProtection sheet="1" formatColumns="0" formatRows="0" sort="0" autoFilter="0"/>
  <mergeCells count="2">
    <mergeCell ref="B27:C27"/>
    <mergeCell ref="D27:F27"/>
  </mergeCells>
  <conditionalFormatting sqref="F25 F15 F2:F13">
    <cfRule type="expression" dxfId="26" priority="16">
      <formula>F2="rövid"</formula>
    </cfRule>
  </conditionalFormatting>
  <conditionalFormatting sqref="E2:E25">
    <cfRule type="expression" dxfId="25" priority="7">
      <formula>E2&lt;&gt;""</formula>
    </cfRule>
  </conditionalFormatting>
  <conditionalFormatting sqref="F16:F17">
    <cfRule type="expression" dxfId="24" priority="6">
      <formula>F16="rövid"</formula>
    </cfRule>
  </conditionalFormatting>
  <conditionalFormatting sqref="F14">
    <cfRule type="expression" dxfId="23" priority="4">
      <formula>F14="rövid"</formula>
    </cfRule>
  </conditionalFormatting>
  <conditionalFormatting sqref="F18:F23">
    <cfRule type="expression" dxfId="22" priority="2">
      <formula>F18="rövid"</formula>
    </cfRule>
  </conditionalFormatting>
  <conditionalFormatting sqref="F24">
    <cfRule type="expression" dxfId="21" priority="1">
      <formula>F24="rövid"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F101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47" sqref="D47"/>
    </sheetView>
  </sheetViews>
  <sheetFormatPr defaultColWidth="9.140625" defaultRowHeight="15.75" customHeight="1" x14ac:dyDescent="0.25"/>
  <cols>
    <col min="1" max="1" width="4.42578125" style="263" bestFit="1" customWidth="1"/>
    <col min="2" max="2" width="6" style="263" customWidth="1"/>
    <col min="3" max="3" width="12.140625" style="263" bestFit="1" customWidth="1"/>
    <col min="4" max="4" width="7.7109375" style="263" bestFit="1" customWidth="1"/>
    <col min="5" max="5" width="5.5703125" style="263" bestFit="1" customWidth="1"/>
    <col min="6" max="6" width="4.5703125" style="263" customWidth="1"/>
    <col min="7" max="7" width="8.42578125" style="263" bestFit="1" customWidth="1"/>
    <col min="8" max="8" width="6" style="263" customWidth="1"/>
    <col min="9" max="9" width="7" style="263" customWidth="1"/>
    <col min="10" max="10" width="12" style="263" bestFit="1" customWidth="1"/>
    <col min="11" max="11" width="16" style="263" customWidth="1"/>
    <col min="12" max="12" width="4" style="263" customWidth="1"/>
    <col min="13" max="13" width="15.85546875" style="263" bestFit="1" customWidth="1"/>
    <col min="14" max="14" width="8.7109375" style="263" bestFit="1" customWidth="1"/>
    <col min="15" max="15" width="18.7109375" style="263" bestFit="1" customWidth="1"/>
    <col min="16" max="16" width="6.28515625" style="263" bestFit="1" customWidth="1"/>
    <col min="17" max="17" width="4.28515625" style="263" customWidth="1"/>
    <col min="18" max="18" width="12.28515625" style="263" bestFit="1" customWidth="1"/>
    <col min="19" max="19" width="15.28515625" style="263" bestFit="1" customWidth="1"/>
    <col min="20" max="20" width="8.85546875" style="263" bestFit="1" customWidth="1"/>
    <col min="21" max="21" width="12.42578125" style="263" bestFit="1" customWidth="1"/>
    <col min="22" max="22" width="13.5703125" style="263" bestFit="1" customWidth="1"/>
    <col min="23" max="23" width="10.85546875" style="263" bestFit="1" customWidth="1"/>
    <col min="24" max="24" width="18.7109375" style="263" bestFit="1" customWidth="1"/>
    <col min="25" max="25" width="9.42578125" style="263" bestFit="1" customWidth="1"/>
    <col min="26" max="26" width="9.140625" style="263"/>
    <col min="27" max="27" width="15.85546875" style="263" bestFit="1" customWidth="1"/>
    <col min="28" max="28" width="8.7109375" style="263" bestFit="1" customWidth="1"/>
    <col min="29" max="29" width="18.7109375" style="263" bestFit="1" customWidth="1"/>
    <col min="30" max="30" width="6.28515625" style="263" bestFit="1" customWidth="1"/>
    <col min="31" max="31" width="4.28515625" style="263" bestFit="1" customWidth="1"/>
    <col min="32" max="32" width="12.28515625" style="263" bestFit="1" customWidth="1"/>
    <col min="33" max="33" width="15.28515625" style="263" bestFit="1" customWidth="1"/>
    <col min="34" max="34" width="9.140625" style="263" bestFit="1" customWidth="1"/>
    <col min="35" max="35" width="12.42578125" style="263" bestFit="1" customWidth="1"/>
    <col min="36" max="36" width="12.42578125" style="263" customWidth="1"/>
    <col min="37" max="37" width="10.85546875" style="263" bestFit="1" customWidth="1"/>
    <col min="38" max="38" width="18.7109375" style="263" bestFit="1" customWidth="1"/>
    <col min="39" max="39" width="9.42578125" style="263" bestFit="1" customWidth="1"/>
    <col min="40" max="40" width="9.140625" style="263"/>
    <col min="41" max="41" width="16.5703125" style="263" bestFit="1" customWidth="1"/>
    <col min="42" max="42" width="14" style="263" bestFit="1" customWidth="1"/>
    <col min="43" max="43" width="35.85546875" style="263" bestFit="1" customWidth="1"/>
    <col min="44" max="44" width="12.42578125" style="263" bestFit="1" customWidth="1"/>
    <col min="45" max="45" width="19.28515625" style="263" bestFit="1" customWidth="1"/>
    <col min="46" max="46" width="16" style="263" bestFit="1" customWidth="1"/>
    <col min="47" max="16384" width="9.140625" style="263"/>
  </cols>
  <sheetData>
    <row r="1" spans="1:58" ht="34.5" customHeight="1" thickBot="1" x14ac:dyDescent="0.3">
      <c r="A1" s="530" t="s">
        <v>228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2"/>
      <c r="M1" s="510" t="s">
        <v>107</v>
      </c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1"/>
      <c r="AA1" s="492" t="s">
        <v>117</v>
      </c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4"/>
      <c r="AO1" s="511" t="s">
        <v>85</v>
      </c>
      <c r="AP1" s="512"/>
      <c r="AQ1" s="512"/>
      <c r="AR1" s="512"/>
      <c r="AS1" s="512"/>
      <c r="AT1" s="513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</row>
    <row r="2" spans="1:58" ht="16.5" customHeight="1" x14ac:dyDescent="0.25">
      <c r="A2" s="533"/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5"/>
      <c r="M2" s="162" t="s">
        <v>145</v>
      </c>
      <c r="N2" s="176" t="s">
        <v>115</v>
      </c>
      <c r="O2" s="167" t="s">
        <v>108</v>
      </c>
      <c r="P2" s="501" t="s">
        <v>109</v>
      </c>
      <c r="Q2" s="502"/>
      <c r="R2" s="503"/>
      <c r="S2" s="179" t="s">
        <v>110</v>
      </c>
      <c r="T2" s="40" t="s">
        <v>111</v>
      </c>
      <c r="U2" s="40" t="s">
        <v>112</v>
      </c>
      <c r="V2" s="40" t="s">
        <v>113</v>
      </c>
      <c r="W2" s="178" t="s">
        <v>143</v>
      </c>
      <c r="X2" s="168" t="s">
        <v>144</v>
      </c>
      <c r="Y2" s="165" t="s">
        <v>114</v>
      </c>
      <c r="AA2" s="161" t="s">
        <v>145</v>
      </c>
      <c r="AB2" s="176" t="s">
        <v>115</v>
      </c>
      <c r="AC2" s="167" t="s">
        <v>108</v>
      </c>
      <c r="AD2" s="501" t="s">
        <v>109</v>
      </c>
      <c r="AE2" s="502"/>
      <c r="AF2" s="503"/>
      <c r="AG2" s="179" t="s">
        <v>110</v>
      </c>
      <c r="AH2" s="40" t="s">
        <v>111</v>
      </c>
      <c r="AI2" s="40" t="s">
        <v>112</v>
      </c>
      <c r="AJ2" s="40" t="s">
        <v>113</v>
      </c>
      <c r="AK2" s="178" t="s">
        <v>143</v>
      </c>
      <c r="AL2" s="168" t="s">
        <v>144</v>
      </c>
      <c r="AM2" s="165" t="s">
        <v>114</v>
      </c>
      <c r="AO2" s="115" t="s">
        <v>120</v>
      </c>
      <c r="AP2" s="116" t="s">
        <v>121</v>
      </c>
      <c r="AQ2" s="117" t="s">
        <v>122</v>
      </c>
      <c r="AR2" s="504" t="s">
        <v>123</v>
      </c>
      <c r="AS2" s="505"/>
      <c r="AT2" s="506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</row>
    <row r="3" spans="1:58" ht="16.5" customHeight="1" x14ac:dyDescent="0.25">
      <c r="A3" s="533"/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5"/>
      <c r="M3" s="164" t="s">
        <v>39</v>
      </c>
      <c r="N3" s="163" t="s">
        <v>59</v>
      </c>
      <c r="O3" s="169" t="s">
        <v>6</v>
      </c>
      <c r="P3" s="495" t="s">
        <v>43</v>
      </c>
      <c r="Q3" s="496"/>
      <c r="R3" s="497"/>
      <c r="S3" s="156" t="s">
        <v>41</v>
      </c>
      <c r="T3" s="44" t="s">
        <v>42</v>
      </c>
      <c r="U3" s="120" t="s">
        <v>7</v>
      </c>
      <c r="V3" s="43" t="s">
        <v>142</v>
      </c>
      <c r="W3" s="47" t="s">
        <v>44</v>
      </c>
      <c r="X3" s="170" t="s">
        <v>45</v>
      </c>
      <c r="Y3" s="166" t="s">
        <v>8</v>
      </c>
      <c r="AA3" s="160" t="s">
        <v>39</v>
      </c>
      <c r="AB3" s="163" t="s">
        <v>59</v>
      </c>
      <c r="AC3" s="169" t="s">
        <v>6</v>
      </c>
      <c r="AD3" s="495" t="s">
        <v>43</v>
      </c>
      <c r="AE3" s="496"/>
      <c r="AF3" s="497"/>
      <c r="AG3" s="156" t="s">
        <v>41</v>
      </c>
      <c r="AH3" s="44" t="s">
        <v>42</v>
      </c>
      <c r="AI3" s="120" t="s">
        <v>7</v>
      </c>
      <c r="AJ3" s="43" t="s">
        <v>142</v>
      </c>
      <c r="AK3" s="47" t="s">
        <v>44</v>
      </c>
      <c r="AL3" s="170" t="s">
        <v>45</v>
      </c>
      <c r="AM3" s="166" t="s">
        <v>8</v>
      </c>
      <c r="AO3" s="152" t="s">
        <v>18</v>
      </c>
      <c r="AP3" s="153" t="s">
        <v>9</v>
      </c>
      <c r="AQ3" s="153" t="s">
        <v>81</v>
      </c>
      <c r="AR3" s="120" t="s">
        <v>95</v>
      </c>
      <c r="AS3" s="120" t="s">
        <v>97</v>
      </c>
      <c r="AT3" s="121" t="s">
        <v>98</v>
      </c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</row>
    <row r="4" spans="1:58" ht="18.75" customHeight="1" thickBot="1" x14ac:dyDescent="0.3">
      <c r="A4" s="412" t="s">
        <v>11</v>
      </c>
      <c r="B4" s="339" t="s">
        <v>118</v>
      </c>
      <c r="C4" s="339" t="s">
        <v>124</v>
      </c>
      <c r="D4" s="338" t="s">
        <v>3</v>
      </c>
      <c r="E4" s="201" t="s">
        <v>4</v>
      </c>
      <c r="F4" s="202" t="s">
        <v>13</v>
      </c>
      <c r="G4" s="148" t="s">
        <v>119</v>
      </c>
      <c r="H4" s="148" t="s">
        <v>12</v>
      </c>
      <c r="I4" s="148" t="s">
        <v>55</v>
      </c>
      <c r="J4" s="148" t="s">
        <v>57</v>
      </c>
      <c r="K4" s="147" t="s">
        <v>2</v>
      </c>
      <c r="L4" s="149" t="s">
        <v>130</v>
      </c>
      <c r="M4" s="50" t="s">
        <v>48</v>
      </c>
      <c r="N4" s="158" t="s">
        <v>19</v>
      </c>
      <c r="O4" s="171" t="s">
        <v>49</v>
      </c>
      <c r="P4" s="60" t="s">
        <v>51</v>
      </c>
      <c r="Q4" s="60" t="s">
        <v>76</v>
      </c>
      <c r="R4" s="172" t="s">
        <v>61</v>
      </c>
      <c r="S4" s="157" t="s">
        <v>49</v>
      </c>
      <c r="T4" s="56" t="s">
        <v>49</v>
      </c>
      <c r="U4" s="439" t="s">
        <v>49</v>
      </c>
      <c r="V4" s="53" t="s">
        <v>19</v>
      </c>
      <c r="W4" s="63" t="s">
        <v>50</v>
      </c>
      <c r="X4" s="206" t="s">
        <v>60</v>
      </c>
      <c r="Y4" s="207" t="s">
        <v>132</v>
      </c>
      <c r="AA4" s="155" t="str">
        <f t="shared" ref="AA4:AM4" si="0">M4</f>
        <v>darab +2</v>
      </c>
      <c r="AB4" s="158" t="str">
        <f t="shared" si="0"/>
        <v>pont +1</v>
      </c>
      <c r="AC4" s="171" t="str">
        <f t="shared" si="0"/>
        <v>darab +1</v>
      </c>
      <c r="AD4" s="60" t="str">
        <f t="shared" si="0"/>
        <v>darab</v>
      </c>
      <c r="AE4" s="60" t="str">
        <f t="shared" si="0"/>
        <v>v/ö</v>
      </c>
      <c r="AF4" s="172" t="str">
        <f t="shared" si="0"/>
        <v>spec.pont +1</v>
      </c>
      <c r="AG4" s="157" t="str">
        <f t="shared" si="0"/>
        <v>darab +1</v>
      </c>
      <c r="AH4" s="56" t="str">
        <f t="shared" si="0"/>
        <v>darab +1</v>
      </c>
      <c r="AI4" s="439" t="str">
        <f t="shared" si="0"/>
        <v>darab +1</v>
      </c>
      <c r="AJ4" s="53" t="str">
        <f t="shared" si="0"/>
        <v>pont +1</v>
      </c>
      <c r="AK4" s="63" t="str">
        <f t="shared" si="0"/>
        <v>méter +1</v>
      </c>
      <c r="AL4" s="206" t="str">
        <f t="shared" si="0"/>
        <v>másodperc -1</v>
      </c>
      <c r="AM4" s="207" t="str">
        <f t="shared" si="0"/>
        <v>perc -2</v>
      </c>
      <c r="AO4" s="154" t="s">
        <v>19</v>
      </c>
      <c r="AP4" s="62" t="s">
        <v>101</v>
      </c>
      <c r="AQ4" s="62"/>
      <c r="AR4" s="123" t="s">
        <v>91</v>
      </c>
      <c r="AS4" s="124" t="s">
        <v>92</v>
      </c>
      <c r="AT4" s="125" t="s">
        <v>94</v>
      </c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</row>
    <row r="5" spans="1:58" ht="15.75" customHeight="1" x14ac:dyDescent="0.25">
      <c r="A5" s="404">
        <v>2</v>
      </c>
      <c r="B5" s="142">
        <v>0.45833333333333298</v>
      </c>
      <c r="C5" s="1"/>
      <c r="D5" s="253" t="s">
        <v>229</v>
      </c>
      <c r="E5" s="318"/>
      <c r="F5" s="1"/>
      <c r="G5" s="1">
        <v>2011</v>
      </c>
      <c r="H5" s="1" t="s">
        <v>0</v>
      </c>
      <c r="I5" s="16"/>
      <c r="J5" s="323" t="s">
        <v>32</v>
      </c>
      <c r="K5" s="253" t="s">
        <v>192</v>
      </c>
      <c r="L5" s="131"/>
      <c r="M5" s="324">
        <v>28</v>
      </c>
      <c r="N5" s="325">
        <v>2</v>
      </c>
      <c r="O5" s="325">
        <v>49</v>
      </c>
      <c r="P5" s="453">
        <v>46</v>
      </c>
      <c r="Q5" s="454" t="s">
        <v>206</v>
      </c>
      <c r="R5" s="455">
        <f t="shared" ref="R5:R45" si="1" xml:space="preserve"> IF( AND(P5&lt;&gt;"",
                  Q5&lt;&gt;""),
           P5 +
             IF(P5 &gt;= 20, 5000, 0) +
             IF(OR(Q5 = "v",Q5="V"),1000, 0),
           "")</f>
        <v>6046</v>
      </c>
      <c r="S5" s="325">
        <v>22</v>
      </c>
      <c r="T5" s="325">
        <v>15</v>
      </c>
      <c r="U5" s="325">
        <v>50</v>
      </c>
      <c r="V5" s="325">
        <v>0</v>
      </c>
      <c r="W5" s="325">
        <v>8.5</v>
      </c>
      <c r="X5" s="325">
        <v>39</v>
      </c>
      <c r="Y5" s="327">
        <v>41</v>
      </c>
      <c r="AA5" s="184">
        <f t="shared" ref="AA5:AA45" si="2">IF(INDEX(rovidkateg,ROW()-4,)="","",
    IF(M5="","Hiányzik!",
     IF(M5="n.a.",0,
      VALUE(RIGHT(AA$4,1))*
       (COUNTIF(rovidkateg,INDEX(rovidkateg,ROW()-4,))-
         COUNTIFS(rovidkateg,INDEX(rovidkateg,ROW()-4,),
                                             M$5:M$100,IF(LEFT(RIGHT(AA$4,2),1)="+",
                                                                                           "&gt;"&amp;M5,"&lt;"&amp;M5)
         )
       )
     )
   )
 )</f>
        <v>10</v>
      </c>
      <c r="AB5" s="185">
        <f t="shared" ref="AB5:AB45" si="3">IF(INDEX(rovidkateg,ROW()-4,)="","",
    IF(N5="","Hiányzik!",
     IF(N5="n.a.",0,
      VALUE(RIGHT(AB$4,1))*
       (COUNTIF(rovidkateg,INDEX(rovidkateg,ROW()-4,))-
         COUNTIFS(rovidkateg,INDEX(rovidkateg,ROW()-4,),
                                             N$5:N$100,IF(LEFT(RIGHT(AB$4,2),1)="+",
                                                                                           "&gt;"&amp;N5,"&lt;"&amp;N5)
         )
       )
     )
   )
 )</f>
        <v>1</v>
      </c>
      <c r="AC5" s="185">
        <f t="shared" ref="AC5:AC45" si="4">IF(INDEX(rovidkateg,ROW()-4,)="","",
    IF(O5="","Hiányzik!",
     IF(O5="n.a.",0,
      VALUE(RIGHT(AC$4,1))*
       (COUNTIF(rovidkateg,INDEX(rovidkateg,ROW()-4,))-
         COUNTIFS(rovidkateg,INDEX(rovidkateg,ROW()-4,),
                                             O$5:O$100,IF(LEFT(RIGHT(AC$4,2),1)="+",
                                                                                           "&gt;"&amp;O5,"&lt;"&amp;O5)
         )
       )
     )
   )
 )</f>
        <v>5</v>
      </c>
      <c r="AD5" s="480" t="s">
        <v>131</v>
      </c>
      <c r="AE5" s="482" t="s">
        <v>131</v>
      </c>
      <c r="AF5" s="462">
        <f t="shared" ref="AF5:AF45" si="5">IF(INDEX(rovidkateg,ROW()-4,)="","",
    IF(R5="","Hiányzik!",
     IF(R5="n.a.",0,
      VALUE(RIGHT(AF$4,1))*
       (COUNTIF(rovidkateg,INDEX(rovidkateg,ROW()-4,))-
         COUNTIFS(rovidkateg,INDEX(rovidkateg,ROW()-4,),
                                             R$5:R$100,IF(LEFT(RIGHT(AF$4,2),1)="+",
                                                                                           "&gt;"&amp;R5,"&lt;"&amp;R5)
         )
       )
     )
   )
 )</f>
        <v>7</v>
      </c>
      <c r="AG5" s="185">
        <f t="shared" ref="AG5:AG45" si="6">IF(INDEX(rovidkateg,ROW()-4,)="","",
    IF(S5="","Hiányzik!",
     IF(S5="n.a.",0,
      VALUE(RIGHT(AG$4,1))*
       (COUNTIF(rovidkateg,INDEX(rovidkateg,ROW()-4,))-
         COUNTIFS(rovidkateg,INDEX(rovidkateg,ROW()-4,),
                                             S$5:S$100,IF(LEFT(RIGHT(AG$4,2),1)="+",
                                                                                           "&gt;"&amp;S5,"&lt;"&amp;S5)
         )
       )
     )
   )
 )</f>
        <v>6</v>
      </c>
      <c r="AH5" s="185">
        <f t="shared" ref="AH5:AH45" si="7">IF(INDEX(rovidkateg,ROW()-4,)="","",
    IF(T5="","Hiányzik!",
     IF(T5="n.a.",0,
      VALUE(RIGHT(AH$4,1))*
       (COUNTIF(rovidkateg,INDEX(rovidkateg,ROW()-4,))-
         COUNTIFS(rovidkateg,INDEX(rovidkateg,ROW()-4,),
                                             T$5:T$100,IF(LEFT(RIGHT(AH$4,2),1)="+",
                                                                                           "&gt;"&amp;T5,"&lt;"&amp;T5)
         )
       )
     )
   )
 )</f>
        <v>6</v>
      </c>
      <c r="AI5" s="185">
        <f t="shared" ref="AI5:AI45" si="8">IF(INDEX(rovidkateg,ROW()-4,)="","",
    IF(U5="","Hiányzik!",
     IF(U5="n.a.",0,
      VALUE(RIGHT(AI$4,1))*
       (COUNTIF(rovidkateg,INDEX(rovidkateg,ROW()-4,))-
         COUNTIFS(rovidkateg,INDEX(rovidkateg,ROW()-4,),
                                             U$5:U$100,IF(LEFT(RIGHT(AI$4,2),1)="+",
                                                                                           "&gt;"&amp;U5,"&lt;"&amp;U5)
         )
       )
     )
   )
 )</f>
        <v>7</v>
      </c>
      <c r="AJ5" s="185">
        <f t="shared" ref="AJ5:AJ45" si="9">IF(INDEX(rovidkateg,ROW()-4,)="","",
    IF(V5="","Hiányzik!",
     IF(V5="n.a.",0,
      VALUE(RIGHT(AJ$4,1))*
       (COUNTIF(rovidkateg,INDEX(rovidkateg,ROW()-4,))-
         COUNTIFS(rovidkateg,INDEX(rovidkateg,ROW()-4,),
                                             V$5:V$100,IF(LEFT(RIGHT(AJ$4,2),1)="+",
                                                                                           "&gt;"&amp;V5,"&lt;"&amp;V5)
         )
       )
     )
   )
 )</f>
        <v>3</v>
      </c>
      <c r="AK5" s="185">
        <f t="shared" ref="AK5:AK45" si="10">IF(INDEX(rovidkateg,ROW()-4,)="","",
    IF(W5="","Hiányzik!",
     IF(W5="n.a.",0,
      VALUE(RIGHT(AK$4,1))*
       (COUNTIF(rovidkateg,INDEX(rovidkateg,ROW()-4,))-
         COUNTIFS(rovidkateg,INDEX(rovidkateg,ROW()-4,),
                                             W$5:W$100,IF(LEFT(RIGHT(AK$4,2),1)="+",
                                                                                           "&gt;"&amp;W5,"&lt;"&amp;W5)
         )
       )
     )
   )
 )</f>
        <v>7</v>
      </c>
      <c r="AL5" s="185">
        <f t="shared" ref="AL5:AL45" si="11">IF(INDEX(rovidkateg,ROW()-4,)="","",
    IF(X5="","Hiányzik!",
     IF(X5="n.a.",0,
      VALUE(RIGHT(AL$4,1))*
       (COUNTIF(rovidkateg,INDEX(rovidkateg,ROW()-4,))-
         COUNTIFS(rovidkateg,INDEX(rovidkateg,ROW()-4,),
                                             X$5:X$100,IF(LEFT(RIGHT(AL$4,2),1)="+",
                                                                                           "&gt;"&amp;X5,"&lt;"&amp;X5)
         )
       )
     )
   )
 )</f>
        <v>5</v>
      </c>
      <c r="AM5" s="186">
        <f t="shared" ref="AM5:AM45" si="12">IF(INDEX(rovidkateg,ROW()-4,)="","",
    IF(Y5="","Hiányzik!",
     IF(Y5="n.a.",0,
      VALUE(RIGHT(AM$4,1))*
       (COUNTIF(rovidkateg,INDEX(rovidkateg,ROW()-4,))-
         COUNTIFS(rovidkateg,INDEX(rovidkateg,ROW()-4,),
                                             Y$5:Y$100,IF(LEFT(RIGHT(AM$4,2),1)="+",
                                                                                           "&gt;"&amp;Y5,"&lt;"&amp;Y5)
         )
       )
     )
   )
 )</f>
        <v>14</v>
      </c>
      <c r="AN5" s="484"/>
      <c r="AO5" s="173">
        <f t="shared" ref="AO5:AO45" si="13" xml:space="preserve"> IF( AND( INDEX(rovidkateg,ROW()-4,)&lt;&gt;"",
                   COUNTIF(AA5:AM5,"Hiányzik!") = 0),
            SUM(AA5:AM5),
            ""
          )</f>
        <v>71</v>
      </c>
      <c r="AP5" s="359">
        <f t="shared" ref="AP5:AP45" si="14" xml:space="preserve"> IF( INDEX(rovidkateg,ROW()-4,)="", "Kategóriátlan",
             IF( AO5="", "Hiányzó adat!",
                    1 + COUNTIFS(rovidkateg,INDEX(rovidkateg,ROW()-4,),AO$5:AO$100,"&gt;"&amp;AO5) +
                           COUNTIFS(rovidkateg,INDEX(rovidkateg,ROW()-4,),AO$5:AO$100,"="&amp;AO5,Y$5:Y$100,"&lt;"&amp;Y5) +
                           COUNTIFS(rovidkateg,INDEX(rovidkateg,ROW()-4,),AO$5:AO$100,"="&amp;AO5,Y$5:Y$100,"="&amp;Y5,M$5:M$100,"&gt;"&amp;M5) +
                           COUNTIFS(rovidkateg,INDEX(rovidkateg,ROW()-4,),AO$5:AO$100,"="&amp;AO5,Y$5:Y$100,"="&amp;Y5,M$5:M$100,"="&amp;M5,I$5:I$100,"&lt;"&amp;I5)
             )
   )</f>
        <v>1</v>
      </c>
      <c r="AQ5" s="174" t="str">
        <f t="shared" ref="AQ5:AQ45" si="15" xml:space="preserve"> IF( INDEX(rovidkateg,ROW()-4,)="", "Kategóriátlan",
           IF( COUNTIFS(rovidkateg,INDEX(rovidkateg,ROW()-4,),AP$5:AP$100,"Hiányzó adat!") = 0,
                   "A(z) "&amp; INDEX(rovidkateg,ROW()-4,) &amp;" kategória kész!",
                   "Még nincs kész."
           )
   )</f>
        <v>A(z) Gyerek I. Férfi kategória kész!</v>
      </c>
      <c r="AR5" s="362" t="str">
        <f t="shared" ref="AR5:AR45" si="16" xml:space="preserve"> IF( AND( AP5&lt;&gt;"Kategóriátlan",
                     AO5&lt;&gt;"",
                     COUNTIFS(rovidkateg,INDEX(rovidkateg,ROW()-4,),
                             AO$5:AO$100,"="&amp;AO5
                     )
                     &gt; 1
                 ),
            Y5,
            ""
          )</f>
        <v/>
      </c>
      <c r="AS5" s="365" t="str">
        <f t="shared" ref="AS5:AS45" si="17" xml:space="preserve"> IF( AND( AP5&lt;&gt;"Kategóriátlan",
                     AR5&lt;&gt;"",
                     COUNTIFS(rovidkateg,INDEX(rovidkateg,ROW()-4,),
                          AO$5:AO$100,"="&amp;AO5,
                          Y$5:Y$100,"="&amp;Y5
                     )
                     &gt; 1
                  ),
             M5,
             ""
           )</f>
        <v/>
      </c>
      <c r="AT5" s="368" t="str">
        <f t="shared" ref="AT5:AT45" si="18" xml:space="preserve"> IF( AND( AP5&lt;&gt;"Kategóriátlan",
                     AS5&lt;&gt;"",
                     COUNTIFS(rovidkateg,INDEX(rovidkateg,ROW()-4,),
                         AO$5:AO$100,"="&amp;AO5,
                         Y$5:Y$100,"="&amp;Y5,
                         M$5:M$100,"="&amp;M5
                     )
                     &gt; 1
                 ),
               I5,
              ""
           )</f>
        <v/>
      </c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</row>
    <row r="6" spans="1:58" ht="15.75" customHeight="1" x14ac:dyDescent="0.25">
      <c r="A6" s="404">
        <v>81</v>
      </c>
      <c r="B6" s="142"/>
      <c r="C6" s="1" t="s">
        <v>200</v>
      </c>
      <c r="D6" s="253" t="s">
        <v>230</v>
      </c>
      <c r="E6" s="318"/>
      <c r="F6" s="1"/>
      <c r="G6" s="1">
        <v>2011</v>
      </c>
      <c r="H6" s="1" t="s">
        <v>0</v>
      </c>
      <c r="I6" s="16"/>
      <c r="J6" s="323" t="s">
        <v>32</v>
      </c>
      <c r="K6" s="253" t="s">
        <v>192</v>
      </c>
      <c r="L6" s="131"/>
      <c r="M6" s="326">
        <v>25</v>
      </c>
      <c r="N6" s="28">
        <v>7</v>
      </c>
      <c r="O6" s="28">
        <v>57</v>
      </c>
      <c r="P6" s="456">
        <v>42</v>
      </c>
      <c r="Q6" s="457" t="s">
        <v>206</v>
      </c>
      <c r="R6" s="458">
        <f t="shared" si="1"/>
        <v>6042</v>
      </c>
      <c r="S6" s="28">
        <v>18</v>
      </c>
      <c r="T6" s="28">
        <v>12</v>
      </c>
      <c r="U6" s="28">
        <v>43</v>
      </c>
      <c r="V6" s="28">
        <v>1</v>
      </c>
      <c r="W6" s="28">
        <v>2.5</v>
      </c>
      <c r="X6" s="28">
        <v>58</v>
      </c>
      <c r="Y6" s="328">
        <v>50</v>
      </c>
      <c r="AA6" s="187">
        <f t="shared" si="2"/>
        <v>8</v>
      </c>
      <c r="AB6" s="188">
        <f t="shared" si="3"/>
        <v>7</v>
      </c>
      <c r="AC6" s="188">
        <f t="shared" si="4"/>
        <v>7</v>
      </c>
      <c r="AD6" s="463" t="s">
        <v>131</v>
      </c>
      <c r="AE6" s="464" t="s">
        <v>131</v>
      </c>
      <c r="AF6" s="465">
        <f t="shared" si="5"/>
        <v>6</v>
      </c>
      <c r="AG6" s="188">
        <f t="shared" si="6"/>
        <v>5</v>
      </c>
      <c r="AH6" s="188">
        <f t="shared" si="7"/>
        <v>4</v>
      </c>
      <c r="AI6" s="188">
        <f t="shared" si="8"/>
        <v>6</v>
      </c>
      <c r="AJ6" s="188">
        <f t="shared" si="9"/>
        <v>4</v>
      </c>
      <c r="AK6" s="188">
        <f t="shared" si="10"/>
        <v>5</v>
      </c>
      <c r="AL6" s="188">
        <f t="shared" si="11"/>
        <v>1</v>
      </c>
      <c r="AM6" s="189">
        <f t="shared" si="12"/>
        <v>10</v>
      </c>
      <c r="AN6" s="264"/>
      <c r="AO6" s="181">
        <f t="shared" si="13"/>
        <v>63</v>
      </c>
      <c r="AP6" s="360">
        <f t="shared" si="14"/>
        <v>2</v>
      </c>
      <c r="AQ6" s="183" t="str">
        <f t="shared" si="15"/>
        <v>A(z) Gyerek I. Férfi kategória kész!</v>
      </c>
      <c r="AR6" s="363" t="str">
        <f t="shared" si="16"/>
        <v/>
      </c>
      <c r="AS6" s="366" t="str">
        <f t="shared" si="17"/>
        <v/>
      </c>
      <c r="AT6" s="369" t="str">
        <f t="shared" si="18"/>
        <v/>
      </c>
      <c r="AU6" s="278"/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8"/>
    </row>
    <row r="7" spans="1:58" ht="15.75" customHeight="1" x14ac:dyDescent="0.25">
      <c r="A7" s="404">
        <v>4</v>
      </c>
      <c r="B7" s="142">
        <v>0.47152777777777799</v>
      </c>
      <c r="C7" s="1"/>
      <c r="D7" s="253" t="s">
        <v>231</v>
      </c>
      <c r="E7" s="318"/>
      <c r="F7" s="1"/>
      <c r="G7" s="1">
        <v>2011</v>
      </c>
      <c r="H7" s="1" t="s">
        <v>0</v>
      </c>
      <c r="I7" s="16"/>
      <c r="J7" s="323" t="s">
        <v>32</v>
      </c>
      <c r="K7" s="253" t="s">
        <v>192</v>
      </c>
      <c r="L7" s="131"/>
      <c r="M7" s="326">
        <v>34</v>
      </c>
      <c r="N7" s="28">
        <v>7</v>
      </c>
      <c r="O7" s="28">
        <v>54</v>
      </c>
      <c r="P7" s="456">
        <v>42</v>
      </c>
      <c r="Q7" s="457" t="s">
        <v>206</v>
      </c>
      <c r="R7" s="458">
        <f t="shared" si="1"/>
        <v>6042</v>
      </c>
      <c r="S7" s="28">
        <v>16</v>
      </c>
      <c r="T7" s="28">
        <v>18</v>
      </c>
      <c r="U7" s="28">
        <v>29</v>
      </c>
      <c r="V7" s="28">
        <v>3</v>
      </c>
      <c r="W7" s="28">
        <v>1.5</v>
      </c>
      <c r="X7" s="28">
        <v>40</v>
      </c>
      <c r="Y7" s="328">
        <v>56</v>
      </c>
      <c r="AA7" s="187">
        <f t="shared" si="2"/>
        <v>14</v>
      </c>
      <c r="AB7" s="188">
        <f t="shared" si="3"/>
        <v>7</v>
      </c>
      <c r="AC7" s="188">
        <f t="shared" si="4"/>
        <v>6</v>
      </c>
      <c r="AD7" s="463" t="s">
        <v>131</v>
      </c>
      <c r="AE7" s="464" t="s">
        <v>131</v>
      </c>
      <c r="AF7" s="465">
        <f t="shared" si="5"/>
        <v>6</v>
      </c>
      <c r="AG7" s="188">
        <f t="shared" si="6"/>
        <v>4</v>
      </c>
      <c r="AH7" s="188">
        <f t="shared" si="7"/>
        <v>7</v>
      </c>
      <c r="AI7" s="188">
        <f t="shared" si="8"/>
        <v>2</v>
      </c>
      <c r="AJ7" s="188">
        <f t="shared" si="9"/>
        <v>7</v>
      </c>
      <c r="AK7" s="188">
        <f t="shared" si="10"/>
        <v>3</v>
      </c>
      <c r="AL7" s="188">
        <f t="shared" si="11"/>
        <v>4</v>
      </c>
      <c r="AM7" s="189">
        <f t="shared" si="12"/>
        <v>2</v>
      </c>
      <c r="AN7" s="264"/>
      <c r="AO7" s="181">
        <f t="shared" si="13"/>
        <v>62</v>
      </c>
      <c r="AP7" s="360">
        <f t="shared" si="14"/>
        <v>3</v>
      </c>
      <c r="AQ7" s="183" t="str">
        <f t="shared" si="15"/>
        <v>A(z) Gyerek I. Férfi kategória kész!</v>
      </c>
      <c r="AR7" s="363" t="str">
        <f t="shared" si="16"/>
        <v/>
      </c>
      <c r="AS7" s="366" t="str">
        <f t="shared" si="17"/>
        <v/>
      </c>
      <c r="AT7" s="369" t="str">
        <f t="shared" si="18"/>
        <v/>
      </c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8"/>
    </row>
    <row r="8" spans="1:58" ht="15.75" customHeight="1" x14ac:dyDescent="0.25">
      <c r="A8" s="404">
        <v>79</v>
      </c>
      <c r="B8" s="142"/>
      <c r="C8" s="1" t="s">
        <v>198</v>
      </c>
      <c r="D8" s="253" t="s">
        <v>232</v>
      </c>
      <c r="E8" s="318"/>
      <c r="F8" s="1"/>
      <c r="G8" s="1">
        <v>2013</v>
      </c>
      <c r="H8" s="1" t="s">
        <v>0</v>
      </c>
      <c r="I8" s="16"/>
      <c r="J8" s="323" t="s">
        <v>20</v>
      </c>
      <c r="K8" s="253" t="s">
        <v>192</v>
      </c>
      <c r="L8" s="131"/>
      <c r="M8" s="326">
        <v>19</v>
      </c>
      <c r="N8" s="28">
        <v>4</v>
      </c>
      <c r="O8" s="28">
        <v>25</v>
      </c>
      <c r="P8" s="456">
        <v>38</v>
      </c>
      <c r="Q8" s="457" t="s">
        <v>206</v>
      </c>
      <c r="R8" s="458">
        <f t="shared" si="1"/>
        <v>6038</v>
      </c>
      <c r="S8" s="28">
        <v>31</v>
      </c>
      <c r="T8" s="28">
        <v>9</v>
      </c>
      <c r="U8" s="28">
        <v>39</v>
      </c>
      <c r="V8" s="28">
        <v>0</v>
      </c>
      <c r="W8" s="28">
        <v>6</v>
      </c>
      <c r="X8" s="28">
        <v>32</v>
      </c>
      <c r="Y8" s="328">
        <v>54</v>
      </c>
      <c r="AA8" s="187">
        <f t="shared" si="2"/>
        <v>6</v>
      </c>
      <c r="AB8" s="188">
        <f t="shared" si="3"/>
        <v>4</v>
      </c>
      <c r="AC8" s="188">
        <f t="shared" si="4"/>
        <v>1</v>
      </c>
      <c r="AD8" s="463" t="s">
        <v>131</v>
      </c>
      <c r="AE8" s="464" t="s">
        <v>131</v>
      </c>
      <c r="AF8" s="465">
        <f t="shared" si="5"/>
        <v>4</v>
      </c>
      <c r="AG8" s="188">
        <f t="shared" si="6"/>
        <v>7</v>
      </c>
      <c r="AH8" s="188">
        <f t="shared" si="7"/>
        <v>1</v>
      </c>
      <c r="AI8" s="188">
        <f t="shared" si="8"/>
        <v>5</v>
      </c>
      <c r="AJ8" s="188">
        <f t="shared" si="9"/>
        <v>3</v>
      </c>
      <c r="AK8" s="188">
        <f t="shared" si="10"/>
        <v>6</v>
      </c>
      <c r="AL8" s="188">
        <f t="shared" si="11"/>
        <v>7</v>
      </c>
      <c r="AM8" s="189">
        <f t="shared" si="12"/>
        <v>6</v>
      </c>
      <c r="AN8" s="264"/>
      <c r="AO8" s="181">
        <f t="shared" si="13"/>
        <v>50</v>
      </c>
      <c r="AP8" s="360">
        <f t="shared" si="14"/>
        <v>4</v>
      </c>
      <c r="AQ8" s="183" t="str">
        <f t="shared" si="15"/>
        <v>A(z) Gyerek I. Férfi kategória kész!</v>
      </c>
      <c r="AR8" s="363" t="str">
        <f t="shared" si="16"/>
        <v/>
      </c>
      <c r="AS8" s="366" t="str">
        <f t="shared" si="17"/>
        <v/>
      </c>
      <c r="AT8" s="369" t="str">
        <f t="shared" si="18"/>
        <v/>
      </c>
      <c r="AU8" s="278"/>
      <c r="AV8" s="278"/>
      <c r="AW8" s="278"/>
      <c r="AX8" s="278"/>
      <c r="AY8" s="278"/>
      <c r="AZ8" s="278"/>
      <c r="BA8" s="278"/>
      <c r="BB8" s="278"/>
      <c r="BC8" s="278"/>
      <c r="BD8" s="278"/>
      <c r="BE8" s="278"/>
      <c r="BF8" s="278"/>
    </row>
    <row r="9" spans="1:58" ht="15.75" customHeight="1" x14ac:dyDescent="0.25">
      <c r="A9" s="404">
        <v>5</v>
      </c>
      <c r="B9" s="142">
        <v>0.47986111111110602</v>
      </c>
      <c r="C9" s="1"/>
      <c r="D9" s="253" t="s">
        <v>233</v>
      </c>
      <c r="E9" s="318"/>
      <c r="F9" s="1"/>
      <c r="G9" s="1">
        <v>2011</v>
      </c>
      <c r="H9" s="1" t="s">
        <v>0</v>
      </c>
      <c r="I9" s="16"/>
      <c r="J9" s="323" t="s">
        <v>32</v>
      </c>
      <c r="K9" s="253" t="s">
        <v>192</v>
      </c>
      <c r="L9" s="131"/>
      <c r="M9" s="326">
        <v>31</v>
      </c>
      <c r="N9" s="28">
        <v>3</v>
      </c>
      <c r="O9" s="28">
        <v>47</v>
      </c>
      <c r="P9" s="456">
        <v>37</v>
      </c>
      <c r="Q9" s="457" t="s">
        <v>206</v>
      </c>
      <c r="R9" s="458">
        <f t="shared" si="1"/>
        <v>6037</v>
      </c>
      <c r="S9" s="28">
        <v>16</v>
      </c>
      <c r="T9" s="28">
        <v>13</v>
      </c>
      <c r="U9" s="28">
        <v>26</v>
      </c>
      <c r="V9" s="28">
        <v>3</v>
      </c>
      <c r="W9" s="28">
        <v>0.5</v>
      </c>
      <c r="X9" s="28">
        <v>50</v>
      </c>
      <c r="Y9" s="328">
        <v>55</v>
      </c>
      <c r="AA9" s="187">
        <f t="shared" si="2"/>
        <v>12</v>
      </c>
      <c r="AB9" s="188">
        <f t="shared" si="3"/>
        <v>3</v>
      </c>
      <c r="AC9" s="188">
        <f t="shared" si="4"/>
        <v>4</v>
      </c>
      <c r="AD9" s="463" t="s">
        <v>131</v>
      </c>
      <c r="AE9" s="464" t="s">
        <v>131</v>
      </c>
      <c r="AF9" s="465">
        <f t="shared" si="5"/>
        <v>3</v>
      </c>
      <c r="AG9" s="188">
        <f t="shared" si="6"/>
        <v>4</v>
      </c>
      <c r="AH9" s="188">
        <f t="shared" si="7"/>
        <v>5</v>
      </c>
      <c r="AI9" s="188">
        <f t="shared" si="8"/>
        <v>1</v>
      </c>
      <c r="AJ9" s="188">
        <f t="shared" si="9"/>
        <v>7</v>
      </c>
      <c r="AK9" s="188">
        <f t="shared" si="10"/>
        <v>1</v>
      </c>
      <c r="AL9" s="188">
        <f t="shared" si="11"/>
        <v>2</v>
      </c>
      <c r="AM9" s="189">
        <f t="shared" si="12"/>
        <v>4</v>
      </c>
      <c r="AN9" s="264"/>
      <c r="AO9" s="181">
        <f t="shared" si="13"/>
        <v>46</v>
      </c>
      <c r="AP9" s="360">
        <f t="shared" si="14"/>
        <v>5</v>
      </c>
      <c r="AQ9" s="183" t="str">
        <f t="shared" si="15"/>
        <v>A(z) Gyerek I. Férfi kategória kész!</v>
      </c>
      <c r="AR9" s="363" t="str">
        <f t="shared" si="16"/>
        <v/>
      </c>
      <c r="AS9" s="366" t="str">
        <f t="shared" si="17"/>
        <v/>
      </c>
      <c r="AT9" s="369" t="str">
        <f t="shared" si="18"/>
        <v/>
      </c>
      <c r="AU9" s="278"/>
      <c r="AV9" s="278"/>
      <c r="AW9" s="278"/>
      <c r="AX9" s="278"/>
      <c r="AY9" s="278"/>
      <c r="AZ9" s="278"/>
      <c r="BA9" s="278"/>
      <c r="BB9" s="278"/>
      <c r="BC9" s="278"/>
      <c r="BD9" s="278"/>
      <c r="BE9" s="278"/>
      <c r="BF9" s="278"/>
    </row>
    <row r="10" spans="1:58" ht="15.75" customHeight="1" x14ac:dyDescent="0.25">
      <c r="A10" s="404">
        <v>1</v>
      </c>
      <c r="B10" s="142">
        <v>0.454166666666667</v>
      </c>
      <c r="C10" s="1"/>
      <c r="D10" s="253" t="s">
        <v>234</v>
      </c>
      <c r="E10" s="318"/>
      <c r="F10" s="1"/>
      <c r="G10" s="1">
        <v>2013</v>
      </c>
      <c r="H10" s="1" t="s">
        <v>0</v>
      </c>
      <c r="I10" s="16"/>
      <c r="J10" s="323" t="s">
        <v>20</v>
      </c>
      <c r="K10" s="253" t="s">
        <v>192</v>
      </c>
      <c r="L10" s="131"/>
      <c r="M10" s="326">
        <v>10</v>
      </c>
      <c r="N10" s="28">
        <v>5</v>
      </c>
      <c r="O10" s="28">
        <v>43</v>
      </c>
      <c r="P10" s="456">
        <v>30</v>
      </c>
      <c r="Q10" s="457" t="s">
        <v>206</v>
      </c>
      <c r="R10" s="458">
        <f t="shared" si="1"/>
        <v>6030</v>
      </c>
      <c r="S10" s="28">
        <v>13</v>
      </c>
      <c r="T10" s="28">
        <v>12</v>
      </c>
      <c r="U10" s="28">
        <v>35</v>
      </c>
      <c r="V10" s="28">
        <v>2</v>
      </c>
      <c r="W10" s="28">
        <v>1</v>
      </c>
      <c r="X10" s="28">
        <v>37</v>
      </c>
      <c r="Y10" s="328">
        <v>49</v>
      </c>
      <c r="AA10" s="187">
        <f t="shared" si="2"/>
        <v>2</v>
      </c>
      <c r="AB10" s="188">
        <f t="shared" si="3"/>
        <v>5</v>
      </c>
      <c r="AC10" s="188">
        <f t="shared" si="4"/>
        <v>2</v>
      </c>
      <c r="AD10" s="481" t="s">
        <v>131</v>
      </c>
      <c r="AE10" s="483" t="s">
        <v>131</v>
      </c>
      <c r="AF10" s="465">
        <f t="shared" si="5"/>
        <v>1</v>
      </c>
      <c r="AG10" s="188">
        <f t="shared" si="6"/>
        <v>1</v>
      </c>
      <c r="AH10" s="188">
        <f t="shared" si="7"/>
        <v>4</v>
      </c>
      <c r="AI10" s="188">
        <f t="shared" si="8"/>
        <v>3</v>
      </c>
      <c r="AJ10" s="188">
        <f t="shared" si="9"/>
        <v>5</v>
      </c>
      <c r="AK10" s="188">
        <f t="shared" si="10"/>
        <v>2</v>
      </c>
      <c r="AL10" s="188">
        <f t="shared" si="11"/>
        <v>6</v>
      </c>
      <c r="AM10" s="189">
        <f t="shared" si="12"/>
        <v>12</v>
      </c>
      <c r="AN10" s="264"/>
      <c r="AO10" s="181">
        <f t="shared" si="13"/>
        <v>43</v>
      </c>
      <c r="AP10" s="360">
        <f t="shared" si="14"/>
        <v>6</v>
      </c>
      <c r="AQ10" s="183" t="str">
        <f t="shared" si="15"/>
        <v>A(z) Gyerek I. Férfi kategória kész!</v>
      </c>
      <c r="AR10" s="363" t="str">
        <f t="shared" si="16"/>
        <v/>
      </c>
      <c r="AS10" s="366" t="str">
        <f t="shared" si="17"/>
        <v/>
      </c>
      <c r="AT10" s="369" t="str">
        <f t="shared" si="18"/>
        <v/>
      </c>
      <c r="AU10" s="278"/>
      <c r="AV10" s="278"/>
      <c r="AW10" s="278"/>
      <c r="AX10" s="278"/>
      <c r="AY10" s="278"/>
      <c r="AZ10" s="278"/>
      <c r="BA10" s="278"/>
      <c r="BB10" s="278"/>
      <c r="BC10" s="278"/>
      <c r="BD10" s="278"/>
      <c r="BE10" s="278"/>
      <c r="BF10" s="278"/>
    </row>
    <row r="11" spans="1:58" ht="15.75" customHeight="1" x14ac:dyDescent="0.25">
      <c r="A11" s="405">
        <v>3</v>
      </c>
      <c r="B11" s="142">
        <v>0.46458333333333302</v>
      </c>
      <c r="C11" s="1"/>
      <c r="D11" s="253" t="s">
        <v>235</v>
      </c>
      <c r="E11" s="319"/>
      <c r="F11" s="3"/>
      <c r="G11" s="3">
        <v>2011</v>
      </c>
      <c r="H11" s="1" t="s">
        <v>0</v>
      </c>
      <c r="I11" s="18"/>
      <c r="J11" s="323" t="s">
        <v>32</v>
      </c>
      <c r="K11" s="253" t="s">
        <v>192</v>
      </c>
      <c r="L11" s="131"/>
      <c r="M11" s="326">
        <v>19</v>
      </c>
      <c r="N11" s="28">
        <v>3</v>
      </c>
      <c r="O11" s="28">
        <v>45</v>
      </c>
      <c r="P11" s="456">
        <v>31</v>
      </c>
      <c r="Q11" s="457" t="s">
        <v>206</v>
      </c>
      <c r="R11" s="458">
        <f t="shared" si="1"/>
        <v>6031</v>
      </c>
      <c r="S11" s="28">
        <v>15</v>
      </c>
      <c r="T11" s="28">
        <v>11</v>
      </c>
      <c r="U11" s="28">
        <v>39</v>
      </c>
      <c r="V11" s="28">
        <v>0</v>
      </c>
      <c r="W11" s="28">
        <v>2.5</v>
      </c>
      <c r="X11" s="28">
        <v>42</v>
      </c>
      <c r="Y11" s="328">
        <v>52</v>
      </c>
      <c r="AA11" s="187">
        <f t="shared" si="2"/>
        <v>6</v>
      </c>
      <c r="AB11" s="188">
        <f t="shared" si="3"/>
        <v>3</v>
      </c>
      <c r="AC11" s="188">
        <f t="shared" si="4"/>
        <v>3</v>
      </c>
      <c r="AD11" s="463" t="s">
        <v>131</v>
      </c>
      <c r="AE11" s="464" t="s">
        <v>131</v>
      </c>
      <c r="AF11" s="465">
        <f t="shared" si="5"/>
        <v>2</v>
      </c>
      <c r="AG11" s="188">
        <f t="shared" si="6"/>
        <v>2</v>
      </c>
      <c r="AH11" s="188">
        <f t="shared" si="7"/>
        <v>2</v>
      </c>
      <c r="AI11" s="188">
        <f t="shared" si="8"/>
        <v>5</v>
      </c>
      <c r="AJ11" s="188">
        <f t="shared" si="9"/>
        <v>3</v>
      </c>
      <c r="AK11" s="188">
        <f t="shared" si="10"/>
        <v>5</v>
      </c>
      <c r="AL11" s="188">
        <f t="shared" si="11"/>
        <v>3</v>
      </c>
      <c r="AM11" s="189">
        <f t="shared" si="12"/>
        <v>8</v>
      </c>
      <c r="AN11" s="264"/>
      <c r="AO11" s="181">
        <f t="shared" si="13"/>
        <v>42</v>
      </c>
      <c r="AP11" s="360">
        <f t="shared" si="14"/>
        <v>7</v>
      </c>
      <c r="AQ11" s="183" t="str">
        <f t="shared" si="15"/>
        <v>A(z) Gyerek I. Férfi kategória kész!</v>
      </c>
      <c r="AR11" s="363" t="str">
        <f t="shared" si="16"/>
        <v/>
      </c>
      <c r="AS11" s="366" t="str">
        <f t="shared" si="17"/>
        <v/>
      </c>
      <c r="AT11" s="369" t="str">
        <f t="shared" si="18"/>
        <v/>
      </c>
      <c r="AU11" s="278"/>
      <c r="AV11" s="278"/>
      <c r="AW11" s="278"/>
      <c r="AX11" s="278"/>
      <c r="AY11" s="278"/>
      <c r="AZ11" s="278"/>
      <c r="BA11" s="278"/>
      <c r="BB11" s="278"/>
      <c r="BC11" s="278"/>
      <c r="BD11" s="278"/>
      <c r="BE11" s="278"/>
      <c r="BF11" s="278"/>
    </row>
    <row r="12" spans="1:58" ht="15.75" customHeight="1" x14ac:dyDescent="0.25">
      <c r="A12" s="405">
        <v>7</v>
      </c>
      <c r="B12" s="142">
        <v>0.49166666666665398</v>
      </c>
      <c r="C12" s="1"/>
      <c r="D12" s="253" t="s">
        <v>236</v>
      </c>
      <c r="E12" s="319"/>
      <c r="F12" s="3"/>
      <c r="G12" s="3">
        <v>2012</v>
      </c>
      <c r="H12" s="1" t="s">
        <v>1</v>
      </c>
      <c r="I12" s="18"/>
      <c r="J12" s="323" t="s">
        <v>32</v>
      </c>
      <c r="K12" s="253" t="s">
        <v>193</v>
      </c>
      <c r="L12" s="131"/>
      <c r="M12" s="326">
        <v>22</v>
      </c>
      <c r="N12" s="28">
        <v>4</v>
      </c>
      <c r="O12" s="28">
        <v>52</v>
      </c>
      <c r="P12" s="456">
        <v>41</v>
      </c>
      <c r="Q12" s="457" t="s">
        <v>206</v>
      </c>
      <c r="R12" s="458">
        <f t="shared" si="1"/>
        <v>6041</v>
      </c>
      <c r="S12" s="28">
        <v>19</v>
      </c>
      <c r="T12" s="28">
        <v>15</v>
      </c>
      <c r="U12" s="28">
        <v>40</v>
      </c>
      <c r="V12" s="28">
        <v>1</v>
      </c>
      <c r="W12" s="28">
        <v>7</v>
      </c>
      <c r="X12" s="28">
        <v>48</v>
      </c>
      <c r="Y12" s="328">
        <v>57</v>
      </c>
      <c r="AA12" s="187">
        <f t="shared" si="2"/>
        <v>8</v>
      </c>
      <c r="AB12" s="188">
        <f t="shared" si="3"/>
        <v>5</v>
      </c>
      <c r="AC12" s="188">
        <f t="shared" si="4"/>
        <v>7</v>
      </c>
      <c r="AD12" s="463" t="s">
        <v>131</v>
      </c>
      <c r="AE12" s="464" t="s">
        <v>131</v>
      </c>
      <c r="AF12" s="465">
        <f t="shared" si="5"/>
        <v>6</v>
      </c>
      <c r="AG12" s="188">
        <f t="shared" si="6"/>
        <v>6</v>
      </c>
      <c r="AH12" s="188">
        <f t="shared" si="7"/>
        <v>6</v>
      </c>
      <c r="AI12" s="188">
        <f t="shared" si="8"/>
        <v>4</v>
      </c>
      <c r="AJ12" s="188">
        <f t="shared" si="9"/>
        <v>7</v>
      </c>
      <c r="AK12" s="188">
        <f t="shared" si="10"/>
        <v>7</v>
      </c>
      <c r="AL12" s="188">
        <f t="shared" si="11"/>
        <v>2</v>
      </c>
      <c r="AM12" s="189">
        <f t="shared" si="12"/>
        <v>10</v>
      </c>
      <c r="AN12" s="264"/>
      <c r="AO12" s="181">
        <f t="shared" si="13"/>
        <v>68</v>
      </c>
      <c r="AP12" s="360">
        <f t="shared" si="14"/>
        <v>1</v>
      </c>
      <c r="AQ12" s="183" t="str">
        <f t="shared" si="15"/>
        <v>A(z) Gyerek I. Nő kategória kész!</v>
      </c>
      <c r="AR12" s="363" t="str">
        <f t="shared" si="16"/>
        <v/>
      </c>
      <c r="AS12" s="366" t="str">
        <f t="shared" si="17"/>
        <v/>
      </c>
      <c r="AT12" s="369" t="str">
        <f t="shared" si="18"/>
        <v/>
      </c>
      <c r="AU12" s="278"/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8"/>
    </row>
    <row r="13" spans="1:58" ht="15.75" customHeight="1" x14ac:dyDescent="0.25">
      <c r="A13" s="405">
        <v>12</v>
      </c>
      <c r="B13" s="142">
        <v>0.48749999999999</v>
      </c>
      <c r="C13" s="1"/>
      <c r="D13" s="253" t="s">
        <v>237</v>
      </c>
      <c r="E13" s="319"/>
      <c r="F13" s="3"/>
      <c r="G13" s="3">
        <v>2011</v>
      </c>
      <c r="H13" s="3" t="s">
        <v>1</v>
      </c>
      <c r="I13" s="18"/>
      <c r="J13" s="323" t="s">
        <v>32</v>
      </c>
      <c r="K13" s="253" t="s">
        <v>193</v>
      </c>
      <c r="L13" s="131"/>
      <c r="M13" s="326">
        <v>34</v>
      </c>
      <c r="N13" s="28">
        <v>5</v>
      </c>
      <c r="O13" s="28">
        <v>42</v>
      </c>
      <c r="P13" s="456">
        <v>43</v>
      </c>
      <c r="Q13" s="457" t="s">
        <v>206</v>
      </c>
      <c r="R13" s="458">
        <f t="shared" si="1"/>
        <v>6043</v>
      </c>
      <c r="S13" s="28">
        <v>15</v>
      </c>
      <c r="T13" s="28">
        <v>12</v>
      </c>
      <c r="U13" s="28">
        <v>50</v>
      </c>
      <c r="V13" s="28">
        <v>0</v>
      </c>
      <c r="W13" s="28">
        <v>5</v>
      </c>
      <c r="X13" s="28">
        <v>47</v>
      </c>
      <c r="Y13" s="328">
        <v>58</v>
      </c>
      <c r="AA13" s="187">
        <f t="shared" si="2"/>
        <v>14</v>
      </c>
      <c r="AB13" s="188">
        <f t="shared" si="3"/>
        <v>6</v>
      </c>
      <c r="AC13" s="188">
        <f t="shared" si="4"/>
        <v>4</v>
      </c>
      <c r="AD13" s="463" t="s">
        <v>131</v>
      </c>
      <c r="AE13" s="464" t="s">
        <v>131</v>
      </c>
      <c r="AF13" s="465">
        <f t="shared" si="5"/>
        <v>7</v>
      </c>
      <c r="AG13" s="188">
        <f t="shared" si="6"/>
        <v>5</v>
      </c>
      <c r="AH13" s="188">
        <f t="shared" si="7"/>
        <v>4</v>
      </c>
      <c r="AI13" s="188">
        <f t="shared" si="8"/>
        <v>7</v>
      </c>
      <c r="AJ13" s="188">
        <f t="shared" si="9"/>
        <v>4</v>
      </c>
      <c r="AK13" s="188">
        <f t="shared" si="10"/>
        <v>6</v>
      </c>
      <c r="AL13" s="188">
        <f t="shared" si="11"/>
        <v>4</v>
      </c>
      <c r="AM13" s="189">
        <f t="shared" si="12"/>
        <v>6</v>
      </c>
      <c r="AN13" s="264"/>
      <c r="AO13" s="181">
        <f t="shared" si="13"/>
        <v>67</v>
      </c>
      <c r="AP13" s="360">
        <f t="shared" si="14"/>
        <v>2</v>
      </c>
      <c r="AQ13" s="183" t="str">
        <f t="shared" si="15"/>
        <v>A(z) Gyerek I. Nő kategória kész!</v>
      </c>
      <c r="AR13" s="363" t="str">
        <f t="shared" si="16"/>
        <v/>
      </c>
      <c r="AS13" s="366" t="str">
        <f t="shared" si="17"/>
        <v/>
      </c>
      <c r="AT13" s="369" t="str">
        <f t="shared" si="18"/>
        <v/>
      </c>
      <c r="AU13" s="278"/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8"/>
    </row>
    <row r="14" spans="1:58" ht="15.75" customHeight="1" x14ac:dyDescent="0.25">
      <c r="A14" s="404">
        <v>10</v>
      </c>
      <c r="B14" s="142">
        <v>0.51249999999997398</v>
      </c>
      <c r="C14" s="1"/>
      <c r="D14" s="253" t="s">
        <v>238</v>
      </c>
      <c r="E14" s="318"/>
      <c r="F14" s="1"/>
      <c r="G14" s="1">
        <v>2011</v>
      </c>
      <c r="H14" s="1" t="s">
        <v>1</v>
      </c>
      <c r="I14" s="16"/>
      <c r="J14" s="323" t="s">
        <v>32</v>
      </c>
      <c r="K14" s="253" t="s">
        <v>193</v>
      </c>
      <c r="L14" s="131"/>
      <c r="M14" s="326">
        <v>33</v>
      </c>
      <c r="N14" s="28">
        <v>4</v>
      </c>
      <c r="O14" s="28">
        <v>35</v>
      </c>
      <c r="P14" s="456">
        <v>33</v>
      </c>
      <c r="Q14" s="457" t="s">
        <v>206</v>
      </c>
      <c r="R14" s="458">
        <f t="shared" si="1"/>
        <v>6033</v>
      </c>
      <c r="S14" s="28">
        <v>20</v>
      </c>
      <c r="T14" s="28">
        <v>17</v>
      </c>
      <c r="U14" s="28">
        <v>28</v>
      </c>
      <c r="V14" s="28">
        <v>1</v>
      </c>
      <c r="W14" s="28">
        <v>1.5</v>
      </c>
      <c r="X14" s="28">
        <v>45</v>
      </c>
      <c r="Y14" s="328">
        <v>55</v>
      </c>
      <c r="AA14" s="187">
        <f t="shared" si="2"/>
        <v>12</v>
      </c>
      <c r="AB14" s="188">
        <f t="shared" si="3"/>
        <v>5</v>
      </c>
      <c r="AC14" s="188">
        <f t="shared" si="4"/>
        <v>1</v>
      </c>
      <c r="AD14" s="463" t="s">
        <v>131</v>
      </c>
      <c r="AE14" s="464" t="s">
        <v>131</v>
      </c>
      <c r="AF14" s="465">
        <f t="shared" si="5"/>
        <v>3</v>
      </c>
      <c r="AG14" s="188">
        <f t="shared" si="6"/>
        <v>7</v>
      </c>
      <c r="AH14" s="188">
        <f t="shared" si="7"/>
        <v>7</v>
      </c>
      <c r="AI14" s="188">
        <f t="shared" si="8"/>
        <v>1</v>
      </c>
      <c r="AJ14" s="188">
        <f t="shared" si="9"/>
        <v>7</v>
      </c>
      <c r="AK14" s="188">
        <f t="shared" si="10"/>
        <v>4</v>
      </c>
      <c r="AL14" s="188">
        <f t="shared" si="11"/>
        <v>7</v>
      </c>
      <c r="AM14" s="189">
        <f t="shared" si="12"/>
        <v>12</v>
      </c>
      <c r="AN14" s="264"/>
      <c r="AO14" s="181">
        <f t="shared" si="13"/>
        <v>66</v>
      </c>
      <c r="AP14" s="360">
        <f t="shared" si="14"/>
        <v>3</v>
      </c>
      <c r="AQ14" s="183" t="str">
        <f t="shared" si="15"/>
        <v>A(z) Gyerek I. Nő kategória kész!</v>
      </c>
      <c r="AR14" s="363" t="str">
        <f t="shared" si="16"/>
        <v/>
      </c>
      <c r="AS14" s="366" t="str">
        <f t="shared" si="17"/>
        <v/>
      </c>
      <c r="AT14" s="369" t="str">
        <f t="shared" si="18"/>
        <v/>
      </c>
      <c r="AU14" s="278"/>
      <c r="AV14" s="278"/>
      <c r="AW14" s="278"/>
      <c r="AX14" s="278"/>
      <c r="AY14" s="278"/>
      <c r="AZ14" s="278"/>
      <c r="BA14" s="278"/>
      <c r="BB14" s="278"/>
      <c r="BC14" s="278"/>
      <c r="BD14" s="278"/>
      <c r="BE14" s="278"/>
      <c r="BF14" s="278"/>
    </row>
    <row r="15" spans="1:58" ht="15.75" customHeight="1" x14ac:dyDescent="0.25">
      <c r="A15" s="404">
        <v>13</v>
      </c>
      <c r="B15" s="142">
        <v>0.48124999999999402</v>
      </c>
      <c r="C15" s="1"/>
      <c r="D15" s="253" t="s">
        <v>239</v>
      </c>
      <c r="E15" s="318"/>
      <c r="F15" s="1"/>
      <c r="G15" s="1">
        <v>2011</v>
      </c>
      <c r="H15" s="1" t="s">
        <v>1</v>
      </c>
      <c r="I15" s="16"/>
      <c r="J15" s="323" t="s">
        <v>32</v>
      </c>
      <c r="K15" s="253" t="s">
        <v>193</v>
      </c>
      <c r="L15" s="131"/>
      <c r="M15" s="326">
        <v>22</v>
      </c>
      <c r="N15" s="28">
        <v>6</v>
      </c>
      <c r="O15" s="28">
        <v>44</v>
      </c>
      <c r="P15" s="456">
        <v>34</v>
      </c>
      <c r="Q15" s="457" t="s">
        <v>206</v>
      </c>
      <c r="R15" s="458">
        <f t="shared" si="1"/>
        <v>6034</v>
      </c>
      <c r="S15" s="28">
        <v>14</v>
      </c>
      <c r="T15" s="28">
        <v>11</v>
      </c>
      <c r="U15" s="28">
        <v>42</v>
      </c>
      <c r="V15" s="28">
        <v>0</v>
      </c>
      <c r="W15" s="28">
        <v>1</v>
      </c>
      <c r="X15" s="28">
        <v>45</v>
      </c>
      <c r="Y15" s="328">
        <v>57</v>
      </c>
      <c r="AA15" s="187">
        <f t="shared" si="2"/>
        <v>8</v>
      </c>
      <c r="AB15" s="188">
        <f t="shared" si="3"/>
        <v>7</v>
      </c>
      <c r="AC15" s="188">
        <f t="shared" si="4"/>
        <v>5</v>
      </c>
      <c r="AD15" s="463" t="s">
        <v>131</v>
      </c>
      <c r="AE15" s="464" t="s">
        <v>131</v>
      </c>
      <c r="AF15" s="465">
        <f t="shared" si="5"/>
        <v>4</v>
      </c>
      <c r="AG15" s="188">
        <f t="shared" si="6"/>
        <v>3</v>
      </c>
      <c r="AH15" s="188">
        <f t="shared" si="7"/>
        <v>3</v>
      </c>
      <c r="AI15" s="188">
        <f t="shared" si="8"/>
        <v>5</v>
      </c>
      <c r="AJ15" s="188">
        <f t="shared" si="9"/>
        <v>4</v>
      </c>
      <c r="AK15" s="188">
        <f t="shared" si="10"/>
        <v>2</v>
      </c>
      <c r="AL15" s="188">
        <f t="shared" si="11"/>
        <v>7</v>
      </c>
      <c r="AM15" s="189">
        <f t="shared" si="12"/>
        <v>10</v>
      </c>
      <c r="AN15" s="264"/>
      <c r="AO15" s="181">
        <f t="shared" si="13"/>
        <v>58</v>
      </c>
      <c r="AP15" s="360">
        <f t="shared" si="14"/>
        <v>4</v>
      </c>
      <c r="AQ15" s="183" t="str">
        <f t="shared" si="15"/>
        <v>A(z) Gyerek I. Nő kategória kész!</v>
      </c>
      <c r="AR15" s="363" t="str">
        <f t="shared" si="16"/>
        <v/>
      </c>
      <c r="AS15" s="366" t="str">
        <f t="shared" si="17"/>
        <v/>
      </c>
      <c r="AT15" s="369" t="str">
        <f t="shared" si="18"/>
        <v/>
      </c>
      <c r="AU15" s="278"/>
      <c r="AV15" s="278"/>
      <c r="AW15" s="278"/>
      <c r="AX15" s="278"/>
      <c r="AY15" s="278"/>
      <c r="AZ15" s="278"/>
      <c r="BA15" s="278"/>
      <c r="BB15" s="278"/>
      <c r="BC15" s="278"/>
      <c r="BD15" s="278"/>
      <c r="BE15" s="278"/>
      <c r="BF15" s="278"/>
    </row>
    <row r="16" spans="1:58" ht="15.75" customHeight="1" x14ac:dyDescent="0.25">
      <c r="A16" s="404">
        <v>6</v>
      </c>
      <c r="B16" s="142">
        <v>0.48472222222221401</v>
      </c>
      <c r="C16" s="1"/>
      <c r="D16" s="253" t="s">
        <v>240</v>
      </c>
      <c r="E16" s="318"/>
      <c r="F16" s="1"/>
      <c r="G16" s="1">
        <v>2012</v>
      </c>
      <c r="H16" s="1" t="s">
        <v>1</v>
      </c>
      <c r="I16" s="16"/>
      <c r="J16" s="323" t="s">
        <v>32</v>
      </c>
      <c r="K16" s="253" t="s">
        <v>193</v>
      </c>
      <c r="L16" s="131"/>
      <c r="M16" s="326">
        <v>20</v>
      </c>
      <c r="N16" s="28">
        <v>4</v>
      </c>
      <c r="O16" s="28">
        <v>36</v>
      </c>
      <c r="P16" s="456">
        <v>30</v>
      </c>
      <c r="Q16" s="457" t="s">
        <v>206</v>
      </c>
      <c r="R16" s="458">
        <f t="shared" si="1"/>
        <v>6030</v>
      </c>
      <c r="S16" s="28">
        <v>15</v>
      </c>
      <c r="T16" s="28">
        <v>10</v>
      </c>
      <c r="U16" s="28">
        <v>43</v>
      </c>
      <c r="V16" s="28">
        <v>1</v>
      </c>
      <c r="W16" s="28">
        <v>0.5</v>
      </c>
      <c r="X16" s="28">
        <v>45</v>
      </c>
      <c r="Y16" s="328">
        <v>48</v>
      </c>
      <c r="AA16" s="187">
        <f t="shared" si="2"/>
        <v>4</v>
      </c>
      <c r="AB16" s="188">
        <f t="shared" si="3"/>
        <v>5</v>
      </c>
      <c r="AC16" s="188">
        <f t="shared" si="4"/>
        <v>2</v>
      </c>
      <c r="AD16" s="463" t="s">
        <v>131</v>
      </c>
      <c r="AE16" s="464" t="s">
        <v>131</v>
      </c>
      <c r="AF16" s="465">
        <f t="shared" si="5"/>
        <v>1</v>
      </c>
      <c r="AG16" s="188">
        <f t="shared" si="6"/>
        <v>5</v>
      </c>
      <c r="AH16" s="188">
        <f t="shared" si="7"/>
        <v>2</v>
      </c>
      <c r="AI16" s="188">
        <f t="shared" si="8"/>
        <v>6</v>
      </c>
      <c r="AJ16" s="188">
        <f t="shared" si="9"/>
        <v>7</v>
      </c>
      <c r="AK16" s="188">
        <f t="shared" si="10"/>
        <v>1</v>
      </c>
      <c r="AL16" s="188">
        <f t="shared" si="11"/>
        <v>7</v>
      </c>
      <c r="AM16" s="189">
        <f t="shared" si="12"/>
        <v>14</v>
      </c>
      <c r="AN16" s="264"/>
      <c r="AO16" s="181">
        <f t="shared" si="13"/>
        <v>54</v>
      </c>
      <c r="AP16" s="360">
        <f t="shared" si="14"/>
        <v>5</v>
      </c>
      <c r="AQ16" s="183" t="str">
        <f t="shared" si="15"/>
        <v>A(z) Gyerek I. Nő kategória kész!</v>
      </c>
      <c r="AR16" s="363" t="str">
        <f t="shared" si="16"/>
        <v/>
      </c>
      <c r="AS16" s="366" t="str">
        <f t="shared" si="17"/>
        <v/>
      </c>
      <c r="AT16" s="369" t="str">
        <f t="shared" si="18"/>
        <v/>
      </c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</row>
    <row r="17" spans="1:58" ht="15.75" customHeight="1" x14ac:dyDescent="0.25">
      <c r="A17" s="404">
        <v>8</v>
      </c>
      <c r="B17" s="142">
        <v>0.505555555555534</v>
      </c>
      <c r="C17" s="1"/>
      <c r="D17" s="253" t="s">
        <v>241</v>
      </c>
      <c r="E17" s="318"/>
      <c r="F17" s="1"/>
      <c r="G17" s="1">
        <v>2012</v>
      </c>
      <c r="H17" s="1" t="s">
        <v>1</v>
      </c>
      <c r="I17" s="16"/>
      <c r="J17" s="323" t="s">
        <v>32</v>
      </c>
      <c r="K17" s="253" t="s">
        <v>193</v>
      </c>
      <c r="L17" s="131"/>
      <c r="M17" s="326">
        <v>32</v>
      </c>
      <c r="N17" s="28">
        <v>3</v>
      </c>
      <c r="O17" s="28">
        <v>52</v>
      </c>
      <c r="P17" s="456">
        <v>33</v>
      </c>
      <c r="Q17" s="457" t="s">
        <v>206</v>
      </c>
      <c r="R17" s="458">
        <f t="shared" si="1"/>
        <v>6033</v>
      </c>
      <c r="S17" s="28">
        <v>13</v>
      </c>
      <c r="T17" s="28">
        <v>13</v>
      </c>
      <c r="U17" s="28">
        <v>33</v>
      </c>
      <c r="V17" s="28">
        <v>0</v>
      </c>
      <c r="W17" s="28">
        <v>1.5</v>
      </c>
      <c r="X17" s="28">
        <v>71</v>
      </c>
      <c r="Y17" s="328">
        <v>64.5</v>
      </c>
      <c r="AA17" s="187">
        <f t="shared" si="2"/>
        <v>10</v>
      </c>
      <c r="AB17" s="188">
        <f t="shared" si="3"/>
        <v>2</v>
      </c>
      <c r="AC17" s="188">
        <f t="shared" si="4"/>
        <v>7</v>
      </c>
      <c r="AD17" s="463" t="s">
        <v>131</v>
      </c>
      <c r="AE17" s="464" t="s">
        <v>131</v>
      </c>
      <c r="AF17" s="465">
        <f t="shared" si="5"/>
        <v>3</v>
      </c>
      <c r="AG17" s="188">
        <f t="shared" si="6"/>
        <v>2</v>
      </c>
      <c r="AH17" s="188">
        <f t="shared" si="7"/>
        <v>5</v>
      </c>
      <c r="AI17" s="188">
        <f t="shared" si="8"/>
        <v>2</v>
      </c>
      <c r="AJ17" s="188">
        <f t="shared" si="9"/>
        <v>4</v>
      </c>
      <c r="AK17" s="188">
        <f t="shared" si="10"/>
        <v>4</v>
      </c>
      <c r="AL17" s="188">
        <f t="shared" si="11"/>
        <v>1</v>
      </c>
      <c r="AM17" s="189">
        <f t="shared" si="12"/>
        <v>4</v>
      </c>
      <c r="AN17" s="264"/>
      <c r="AO17" s="181">
        <f t="shared" si="13"/>
        <v>44</v>
      </c>
      <c r="AP17" s="360">
        <f t="shared" si="14"/>
        <v>6</v>
      </c>
      <c r="AQ17" s="183" t="str">
        <f t="shared" si="15"/>
        <v>A(z) Gyerek I. Nő kategória kész!</v>
      </c>
      <c r="AR17" s="363" t="str">
        <f t="shared" si="16"/>
        <v/>
      </c>
      <c r="AS17" s="366" t="str">
        <f t="shared" si="17"/>
        <v/>
      </c>
      <c r="AT17" s="369" t="str">
        <f t="shared" si="18"/>
        <v/>
      </c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</row>
    <row r="18" spans="1:58" ht="15.75" customHeight="1" x14ac:dyDescent="0.25">
      <c r="A18" s="404">
        <v>9</v>
      </c>
      <c r="B18" s="142">
        <v>0.49861111111109402</v>
      </c>
      <c r="C18" s="1"/>
      <c r="D18" s="253" t="s">
        <v>242</v>
      </c>
      <c r="E18" s="318"/>
      <c r="F18" s="1"/>
      <c r="G18" s="1">
        <v>2011</v>
      </c>
      <c r="H18" s="1" t="s">
        <v>1</v>
      </c>
      <c r="I18" s="16"/>
      <c r="J18" s="323" t="s">
        <v>32</v>
      </c>
      <c r="K18" s="253" t="s">
        <v>193</v>
      </c>
      <c r="L18" s="131"/>
      <c r="M18" s="326">
        <v>20</v>
      </c>
      <c r="N18" s="28">
        <v>1</v>
      </c>
      <c r="O18" s="28">
        <v>40</v>
      </c>
      <c r="P18" s="456">
        <v>37</v>
      </c>
      <c r="Q18" s="457" t="s">
        <v>206</v>
      </c>
      <c r="R18" s="458">
        <f t="shared" si="1"/>
        <v>6037</v>
      </c>
      <c r="S18" s="28">
        <v>12</v>
      </c>
      <c r="T18" s="28">
        <v>10</v>
      </c>
      <c r="U18" s="28">
        <v>36</v>
      </c>
      <c r="V18" s="28">
        <v>0</v>
      </c>
      <c r="W18" s="28">
        <v>5</v>
      </c>
      <c r="X18" s="28">
        <v>47</v>
      </c>
      <c r="Y18" s="328">
        <v>71</v>
      </c>
      <c r="AA18" s="187">
        <f t="shared" si="2"/>
        <v>4</v>
      </c>
      <c r="AB18" s="188">
        <f t="shared" si="3"/>
        <v>1</v>
      </c>
      <c r="AC18" s="188">
        <f t="shared" si="4"/>
        <v>3</v>
      </c>
      <c r="AD18" s="463" t="s">
        <v>131</v>
      </c>
      <c r="AE18" s="464" t="s">
        <v>131</v>
      </c>
      <c r="AF18" s="465">
        <f t="shared" si="5"/>
        <v>5</v>
      </c>
      <c r="AG18" s="188">
        <f t="shared" si="6"/>
        <v>1</v>
      </c>
      <c r="AH18" s="188">
        <f t="shared" si="7"/>
        <v>2</v>
      </c>
      <c r="AI18" s="188">
        <f t="shared" si="8"/>
        <v>3</v>
      </c>
      <c r="AJ18" s="188">
        <f t="shared" si="9"/>
        <v>4</v>
      </c>
      <c r="AK18" s="188">
        <f t="shared" si="10"/>
        <v>6</v>
      </c>
      <c r="AL18" s="188">
        <f t="shared" si="11"/>
        <v>4</v>
      </c>
      <c r="AM18" s="189">
        <f t="shared" si="12"/>
        <v>2</v>
      </c>
      <c r="AN18" s="264"/>
      <c r="AO18" s="181">
        <f t="shared" si="13"/>
        <v>35</v>
      </c>
      <c r="AP18" s="360">
        <f t="shared" si="14"/>
        <v>7</v>
      </c>
      <c r="AQ18" s="183" t="str">
        <f t="shared" si="15"/>
        <v>A(z) Gyerek I. Nő kategória kész!</v>
      </c>
      <c r="AR18" s="363" t="str">
        <f t="shared" si="16"/>
        <v/>
      </c>
      <c r="AS18" s="366" t="str">
        <f t="shared" si="17"/>
        <v/>
      </c>
      <c r="AT18" s="369" t="str">
        <f t="shared" si="18"/>
        <v/>
      </c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</row>
    <row r="19" spans="1:58" ht="15.75" customHeight="1" x14ac:dyDescent="0.25">
      <c r="A19" s="404">
        <v>18</v>
      </c>
      <c r="B19" s="142">
        <v>0.51111111111108598</v>
      </c>
      <c r="C19" s="1"/>
      <c r="D19" s="253" t="s">
        <v>243</v>
      </c>
      <c r="E19" s="318"/>
      <c r="F19" s="1"/>
      <c r="G19" s="1">
        <v>2009</v>
      </c>
      <c r="H19" s="1" t="s">
        <v>0</v>
      </c>
      <c r="I19" s="16"/>
      <c r="J19" s="323" t="s">
        <v>33</v>
      </c>
      <c r="K19" s="253" t="s">
        <v>194</v>
      </c>
      <c r="L19" s="131"/>
      <c r="M19" s="326">
        <v>48</v>
      </c>
      <c r="N19" s="28">
        <v>4</v>
      </c>
      <c r="O19" s="28">
        <v>57</v>
      </c>
      <c r="P19" s="456">
        <v>46</v>
      </c>
      <c r="Q19" s="457" t="s">
        <v>206</v>
      </c>
      <c r="R19" s="458">
        <f t="shared" si="1"/>
        <v>6046</v>
      </c>
      <c r="S19" s="28">
        <v>31</v>
      </c>
      <c r="T19" s="28">
        <v>22</v>
      </c>
      <c r="U19" s="28">
        <v>60</v>
      </c>
      <c r="V19" s="28">
        <v>2</v>
      </c>
      <c r="W19" s="28">
        <v>8</v>
      </c>
      <c r="X19" s="28">
        <v>34</v>
      </c>
      <c r="Y19" s="328">
        <v>36</v>
      </c>
      <c r="AA19" s="187">
        <f t="shared" si="2"/>
        <v>14</v>
      </c>
      <c r="AB19" s="188">
        <f t="shared" si="3"/>
        <v>2</v>
      </c>
      <c r="AC19" s="188">
        <f t="shared" si="4"/>
        <v>6</v>
      </c>
      <c r="AD19" s="463" t="s">
        <v>131</v>
      </c>
      <c r="AE19" s="464" t="s">
        <v>131</v>
      </c>
      <c r="AF19" s="465">
        <f t="shared" si="5"/>
        <v>6</v>
      </c>
      <c r="AG19" s="188">
        <f t="shared" si="6"/>
        <v>7</v>
      </c>
      <c r="AH19" s="188">
        <f t="shared" si="7"/>
        <v>6</v>
      </c>
      <c r="AI19" s="188">
        <f t="shared" si="8"/>
        <v>7</v>
      </c>
      <c r="AJ19" s="188">
        <f t="shared" si="9"/>
        <v>7</v>
      </c>
      <c r="AK19" s="188">
        <f t="shared" si="10"/>
        <v>7</v>
      </c>
      <c r="AL19" s="188">
        <f t="shared" si="11"/>
        <v>7</v>
      </c>
      <c r="AM19" s="189">
        <f t="shared" si="12"/>
        <v>14</v>
      </c>
      <c r="AN19" s="264"/>
      <c r="AO19" s="181">
        <f t="shared" si="13"/>
        <v>83</v>
      </c>
      <c r="AP19" s="360">
        <f t="shared" si="14"/>
        <v>1</v>
      </c>
      <c r="AQ19" s="183" t="str">
        <f t="shared" si="15"/>
        <v>A(z) Gyerek II. Férfi kategória kész!</v>
      </c>
      <c r="AR19" s="363" t="str">
        <f t="shared" si="16"/>
        <v/>
      </c>
      <c r="AS19" s="366" t="str">
        <f t="shared" si="17"/>
        <v/>
      </c>
      <c r="AT19" s="369" t="str">
        <f t="shared" si="18"/>
        <v/>
      </c>
      <c r="AU19" s="278"/>
      <c r="AV19" s="278"/>
      <c r="AW19" s="278"/>
      <c r="AX19" s="278"/>
      <c r="AY19" s="278"/>
      <c r="AZ19" s="278"/>
      <c r="BA19" s="278"/>
      <c r="BB19" s="278"/>
      <c r="BC19" s="278"/>
      <c r="BD19" s="278"/>
      <c r="BE19" s="278"/>
      <c r="BF19" s="278"/>
    </row>
    <row r="20" spans="1:58" ht="15.75" customHeight="1" x14ac:dyDescent="0.25">
      <c r="A20" s="404">
        <v>16</v>
      </c>
      <c r="B20" s="142">
        <v>0.51874999999996996</v>
      </c>
      <c r="C20" s="1"/>
      <c r="D20" s="253" t="s">
        <v>244</v>
      </c>
      <c r="E20" s="318"/>
      <c r="F20" s="1"/>
      <c r="G20" s="1">
        <v>2009</v>
      </c>
      <c r="H20" s="1" t="s">
        <v>0</v>
      </c>
      <c r="I20" s="16"/>
      <c r="J20" s="323" t="s">
        <v>33</v>
      </c>
      <c r="K20" s="253" t="s">
        <v>194</v>
      </c>
      <c r="L20" s="131"/>
      <c r="M20" s="326">
        <v>43</v>
      </c>
      <c r="N20" s="28">
        <v>2</v>
      </c>
      <c r="O20" s="28">
        <v>75</v>
      </c>
      <c r="P20" s="456">
        <v>45</v>
      </c>
      <c r="Q20" s="457" t="s">
        <v>206</v>
      </c>
      <c r="R20" s="458">
        <f t="shared" si="1"/>
        <v>6045</v>
      </c>
      <c r="S20" s="28">
        <v>21</v>
      </c>
      <c r="T20" s="28">
        <v>19</v>
      </c>
      <c r="U20" s="28">
        <v>58</v>
      </c>
      <c r="V20" s="28">
        <v>0</v>
      </c>
      <c r="W20" s="28">
        <v>2</v>
      </c>
      <c r="X20" s="28">
        <v>35</v>
      </c>
      <c r="Y20" s="328">
        <v>50</v>
      </c>
      <c r="AA20" s="187">
        <f t="shared" si="2"/>
        <v>12</v>
      </c>
      <c r="AB20" s="188">
        <f t="shared" si="3"/>
        <v>1</v>
      </c>
      <c r="AC20" s="188">
        <f t="shared" si="4"/>
        <v>7</v>
      </c>
      <c r="AD20" s="463" t="s">
        <v>131</v>
      </c>
      <c r="AE20" s="464" t="s">
        <v>131</v>
      </c>
      <c r="AF20" s="465">
        <f t="shared" si="5"/>
        <v>5</v>
      </c>
      <c r="AG20" s="188">
        <f t="shared" si="6"/>
        <v>6</v>
      </c>
      <c r="AH20" s="188">
        <f t="shared" si="7"/>
        <v>5</v>
      </c>
      <c r="AI20" s="188">
        <f t="shared" si="8"/>
        <v>6</v>
      </c>
      <c r="AJ20" s="188">
        <f t="shared" si="9"/>
        <v>6</v>
      </c>
      <c r="AK20" s="188">
        <f t="shared" si="10"/>
        <v>5</v>
      </c>
      <c r="AL20" s="188">
        <f t="shared" si="11"/>
        <v>6</v>
      </c>
      <c r="AM20" s="189">
        <f t="shared" si="12"/>
        <v>10</v>
      </c>
      <c r="AN20" s="264"/>
      <c r="AO20" s="181">
        <f t="shared" si="13"/>
        <v>69</v>
      </c>
      <c r="AP20" s="360">
        <f t="shared" si="14"/>
        <v>2</v>
      </c>
      <c r="AQ20" s="183" t="str">
        <f t="shared" si="15"/>
        <v>A(z) Gyerek II. Férfi kategória kész!</v>
      </c>
      <c r="AR20" s="363" t="str">
        <f t="shared" si="16"/>
        <v/>
      </c>
      <c r="AS20" s="366" t="str">
        <f t="shared" si="17"/>
        <v/>
      </c>
      <c r="AT20" s="369" t="str">
        <f t="shared" si="18"/>
        <v/>
      </c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</row>
    <row r="21" spans="1:58" ht="15.75" customHeight="1" x14ac:dyDescent="0.25">
      <c r="A21" s="404">
        <v>17</v>
      </c>
      <c r="B21" s="142">
        <v>0.50694444444442199</v>
      </c>
      <c r="C21" s="1"/>
      <c r="D21" s="253" t="s">
        <v>245</v>
      </c>
      <c r="E21" s="318"/>
      <c r="F21" s="1"/>
      <c r="G21" s="1">
        <v>2009</v>
      </c>
      <c r="H21" s="1" t="s">
        <v>0</v>
      </c>
      <c r="I21" s="16"/>
      <c r="J21" s="323" t="s">
        <v>33</v>
      </c>
      <c r="K21" s="253" t="s">
        <v>194</v>
      </c>
      <c r="L21" s="131"/>
      <c r="M21" s="326">
        <v>38</v>
      </c>
      <c r="N21" s="28">
        <v>7</v>
      </c>
      <c r="O21" s="28">
        <v>48</v>
      </c>
      <c r="P21" s="456">
        <v>32</v>
      </c>
      <c r="Q21" s="457" t="s">
        <v>212</v>
      </c>
      <c r="R21" s="458">
        <f t="shared" si="1"/>
        <v>5032</v>
      </c>
      <c r="S21" s="28">
        <v>15</v>
      </c>
      <c r="T21" s="28">
        <v>23</v>
      </c>
      <c r="U21" s="28">
        <v>47</v>
      </c>
      <c r="V21" s="28">
        <v>0</v>
      </c>
      <c r="W21" s="28">
        <v>5</v>
      </c>
      <c r="X21" s="28">
        <v>58</v>
      </c>
      <c r="Y21" s="328">
        <v>44</v>
      </c>
      <c r="AA21" s="187">
        <f t="shared" si="2"/>
        <v>6</v>
      </c>
      <c r="AB21" s="188">
        <f t="shared" si="3"/>
        <v>6</v>
      </c>
      <c r="AC21" s="188">
        <f t="shared" si="4"/>
        <v>4</v>
      </c>
      <c r="AD21" s="463" t="s">
        <v>131</v>
      </c>
      <c r="AE21" s="464" t="s">
        <v>131</v>
      </c>
      <c r="AF21" s="465">
        <f t="shared" si="5"/>
        <v>2</v>
      </c>
      <c r="AG21" s="188">
        <f t="shared" si="6"/>
        <v>5</v>
      </c>
      <c r="AH21" s="188">
        <f t="shared" si="7"/>
        <v>7</v>
      </c>
      <c r="AI21" s="188">
        <f t="shared" si="8"/>
        <v>5</v>
      </c>
      <c r="AJ21" s="188">
        <f t="shared" si="9"/>
        <v>6</v>
      </c>
      <c r="AK21" s="188">
        <f t="shared" si="10"/>
        <v>6</v>
      </c>
      <c r="AL21" s="188">
        <f t="shared" si="11"/>
        <v>2</v>
      </c>
      <c r="AM21" s="189">
        <f t="shared" si="12"/>
        <v>12</v>
      </c>
      <c r="AN21" s="264"/>
      <c r="AO21" s="181">
        <f t="shared" si="13"/>
        <v>61</v>
      </c>
      <c r="AP21" s="360">
        <f t="shared" si="14"/>
        <v>3</v>
      </c>
      <c r="AQ21" s="183" t="str">
        <f t="shared" si="15"/>
        <v>A(z) Gyerek II. Férfi kategória kész!</v>
      </c>
      <c r="AR21" s="363" t="str">
        <f t="shared" si="16"/>
        <v/>
      </c>
      <c r="AS21" s="366" t="str">
        <f t="shared" si="17"/>
        <v/>
      </c>
      <c r="AT21" s="369" t="str">
        <f t="shared" si="18"/>
        <v/>
      </c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8"/>
    </row>
    <row r="22" spans="1:58" ht="15.75" customHeight="1" x14ac:dyDescent="0.25">
      <c r="A22" s="405">
        <v>19</v>
      </c>
      <c r="B22" s="142">
        <v>0.51666666666663796</v>
      </c>
      <c r="C22" s="1"/>
      <c r="D22" s="253" t="s">
        <v>246</v>
      </c>
      <c r="E22" s="318"/>
      <c r="F22" s="1"/>
      <c r="G22" s="1">
        <v>2009</v>
      </c>
      <c r="H22" s="1" t="s">
        <v>0</v>
      </c>
      <c r="I22" s="16"/>
      <c r="J22" s="323" t="s">
        <v>33</v>
      </c>
      <c r="K22" s="253" t="s">
        <v>194</v>
      </c>
      <c r="L22" s="131"/>
      <c r="M22" s="326">
        <v>40</v>
      </c>
      <c r="N22" s="28">
        <v>5</v>
      </c>
      <c r="O22" s="28">
        <v>56</v>
      </c>
      <c r="P22" s="456">
        <v>29</v>
      </c>
      <c r="Q22" s="457" t="s">
        <v>212</v>
      </c>
      <c r="R22" s="458">
        <f t="shared" si="1"/>
        <v>5029</v>
      </c>
      <c r="S22" s="28">
        <v>13</v>
      </c>
      <c r="T22" s="28">
        <v>15</v>
      </c>
      <c r="U22" s="28">
        <v>31</v>
      </c>
      <c r="V22" s="28">
        <v>0</v>
      </c>
      <c r="W22" s="28">
        <v>1.5</v>
      </c>
      <c r="X22" s="28">
        <v>92</v>
      </c>
      <c r="Y22" s="328">
        <v>59</v>
      </c>
      <c r="AA22" s="187">
        <f t="shared" si="2"/>
        <v>10</v>
      </c>
      <c r="AB22" s="188">
        <f t="shared" si="3"/>
        <v>4</v>
      </c>
      <c r="AC22" s="188">
        <f t="shared" si="4"/>
        <v>5</v>
      </c>
      <c r="AD22" s="463" t="s">
        <v>131</v>
      </c>
      <c r="AE22" s="464" t="s">
        <v>131</v>
      </c>
      <c r="AF22" s="465">
        <f t="shared" si="5"/>
        <v>1</v>
      </c>
      <c r="AG22" s="188">
        <f t="shared" si="6"/>
        <v>4</v>
      </c>
      <c r="AH22" s="188">
        <f t="shared" si="7"/>
        <v>2</v>
      </c>
      <c r="AI22" s="188">
        <f t="shared" si="8"/>
        <v>4</v>
      </c>
      <c r="AJ22" s="188">
        <f t="shared" si="9"/>
        <v>6</v>
      </c>
      <c r="AK22" s="188">
        <f t="shared" si="10"/>
        <v>4</v>
      </c>
      <c r="AL22" s="188">
        <f t="shared" si="11"/>
        <v>1</v>
      </c>
      <c r="AM22" s="189">
        <f t="shared" si="12"/>
        <v>6</v>
      </c>
      <c r="AN22" s="264"/>
      <c r="AO22" s="181">
        <f t="shared" si="13"/>
        <v>47</v>
      </c>
      <c r="AP22" s="360">
        <f t="shared" si="14"/>
        <v>4</v>
      </c>
      <c r="AQ22" s="183" t="str">
        <f t="shared" si="15"/>
        <v>A(z) Gyerek II. Férfi kategória kész!</v>
      </c>
      <c r="AR22" s="363" t="str">
        <f t="shared" si="16"/>
        <v/>
      </c>
      <c r="AS22" s="366" t="str">
        <f t="shared" si="17"/>
        <v/>
      </c>
      <c r="AT22" s="369" t="str">
        <f t="shared" si="18"/>
        <v/>
      </c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8"/>
    </row>
    <row r="23" spans="1:58" ht="15.75" customHeight="1" x14ac:dyDescent="0.25">
      <c r="A23" s="404">
        <v>15</v>
      </c>
      <c r="B23" s="142">
        <v>0.49305555555554198</v>
      </c>
      <c r="C23" s="1"/>
      <c r="D23" s="253" t="s">
        <v>247</v>
      </c>
      <c r="E23" s="318"/>
      <c r="F23" s="1"/>
      <c r="G23" s="1">
        <v>2010</v>
      </c>
      <c r="H23" s="1" t="s">
        <v>0</v>
      </c>
      <c r="I23" s="16"/>
      <c r="J23" s="323" t="s">
        <v>33</v>
      </c>
      <c r="K23" s="253" t="s">
        <v>194</v>
      </c>
      <c r="L23" s="131"/>
      <c r="M23" s="326">
        <v>34</v>
      </c>
      <c r="N23" s="28">
        <v>7</v>
      </c>
      <c r="O23" s="28">
        <v>43</v>
      </c>
      <c r="P23" s="456">
        <v>47</v>
      </c>
      <c r="Q23" s="457" t="s">
        <v>206</v>
      </c>
      <c r="R23" s="458">
        <f t="shared" si="1"/>
        <v>6047</v>
      </c>
      <c r="S23" s="28">
        <v>12</v>
      </c>
      <c r="T23" s="28">
        <v>16</v>
      </c>
      <c r="U23" s="28">
        <v>22</v>
      </c>
      <c r="V23" s="28">
        <v>0</v>
      </c>
      <c r="W23" s="28">
        <v>1.5</v>
      </c>
      <c r="X23" s="28">
        <v>52</v>
      </c>
      <c r="Y23" s="328">
        <v>52</v>
      </c>
      <c r="AA23" s="187">
        <f t="shared" si="2"/>
        <v>2</v>
      </c>
      <c r="AB23" s="188">
        <f t="shared" si="3"/>
        <v>6</v>
      </c>
      <c r="AC23" s="188">
        <f t="shared" si="4"/>
        <v>2</v>
      </c>
      <c r="AD23" s="463" t="s">
        <v>131</v>
      </c>
      <c r="AE23" s="464" t="s">
        <v>131</v>
      </c>
      <c r="AF23" s="465">
        <f t="shared" si="5"/>
        <v>7</v>
      </c>
      <c r="AG23" s="188">
        <f t="shared" si="6"/>
        <v>1</v>
      </c>
      <c r="AH23" s="188">
        <f t="shared" si="7"/>
        <v>3</v>
      </c>
      <c r="AI23" s="188">
        <f t="shared" si="8"/>
        <v>3</v>
      </c>
      <c r="AJ23" s="188">
        <f t="shared" si="9"/>
        <v>6</v>
      </c>
      <c r="AK23" s="188">
        <f t="shared" si="10"/>
        <v>4</v>
      </c>
      <c r="AL23" s="188">
        <f t="shared" si="11"/>
        <v>3</v>
      </c>
      <c r="AM23" s="189">
        <f t="shared" si="12"/>
        <v>8</v>
      </c>
      <c r="AN23" s="264"/>
      <c r="AO23" s="181">
        <f t="shared" si="13"/>
        <v>45</v>
      </c>
      <c r="AP23" s="360">
        <f t="shared" si="14"/>
        <v>5</v>
      </c>
      <c r="AQ23" s="183" t="str">
        <f t="shared" si="15"/>
        <v>A(z) Gyerek II. Férfi kategória kész!</v>
      </c>
      <c r="AR23" s="363" t="str">
        <f t="shared" si="16"/>
        <v/>
      </c>
      <c r="AS23" s="366" t="str">
        <f t="shared" si="17"/>
        <v/>
      </c>
      <c r="AT23" s="369" t="str">
        <f t="shared" si="18"/>
        <v/>
      </c>
      <c r="AU23" s="278"/>
      <c r="AV23" s="278"/>
      <c r="AW23" s="278"/>
      <c r="AX23" s="278"/>
      <c r="AY23" s="278"/>
      <c r="AZ23" s="278"/>
      <c r="BA23" s="278"/>
      <c r="BB23" s="278"/>
      <c r="BC23" s="278"/>
      <c r="BD23" s="278"/>
      <c r="BE23" s="278"/>
      <c r="BF23" s="278"/>
    </row>
    <row r="24" spans="1:58" ht="15.75" customHeight="1" x14ac:dyDescent="0.25">
      <c r="A24" s="404">
        <v>14</v>
      </c>
      <c r="B24" s="142">
        <v>0.486111111111102</v>
      </c>
      <c r="C24" s="1"/>
      <c r="D24" s="253" t="s">
        <v>248</v>
      </c>
      <c r="E24" s="318"/>
      <c r="F24" s="1"/>
      <c r="G24" s="1">
        <v>2010</v>
      </c>
      <c r="H24" s="1" t="s">
        <v>0</v>
      </c>
      <c r="I24" s="16"/>
      <c r="J24" s="323" t="s">
        <v>33</v>
      </c>
      <c r="K24" s="253" t="s">
        <v>194</v>
      </c>
      <c r="L24" s="131"/>
      <c r="M24" s="326">
        <v>36</v>
      </c>
      <c r="N24" s="28">
        <v>9</v>
      </c>
      <c r="O24" s="28">
        <v>39</v>
      </c>
      <c r="P24" s="456">
        <v>35</v>
      </c>
      <c r="Q24" s="457" t="s">
        <v>206</v>
      </c>
      <c r="R24" s="458">
        <f t="shared" si="1"/>
        <v>6035</v>
      </c>
      <c r="S24" s="28">
        <v>13</v>
      </c>
      <c r="T24" s="28">
        <v>18</v>
      </c>
      <c r="U24" s="28">
        <v>22</v>
      </c>
      <c r="V24" s="28">
        <v>0</v>
      </c>
      <c r="W24" s="28">
        <v>1</v>
      </c>
      <c r="X24" s="28">
        <v>50</v>
      </c>
      <c r="Y24" s="328">
        <v>64</v>
      </c>
      <c r="AA24" s="187">
        <f t="shared" si="2"/>
        <v>4</v>
      </c>
      <c r="AB24" s="188">
        <f t="shared" si="3"/>
        <v>7</v>
      </c>
      <c r="AC24" s="188">
        <f t="shared" si="4"/>
        <v>1</v>
      </c>
      <c r="AD24" s="463" t="s">
        <v>131</v>
      </c>
      <c r="AE24" s="464" t="s">
        <v>131</v>
      </c>
      <c r="AF24" s="465">
        <f t="shared" si="5"/>
        <v>4</v>
      </c>
      <c r="AG24" s="188">
        <f t="shared" si="6"/>
        <v>4</v>
      </c>
      <c r="AH24" s="188">
        <f t="shared" si="7"/>
        <v>4</v>
      </c>
      <c r="AI24" s="188">
        <f t="shared" si="8"/>
        <v>3</v>
      </c>
      <c r="AJ24" s="188">
        <f t="shared" si="9"/>
        <v>6</v>
      </c>
      <c r="AK24" s="188">
        <f t="shared" si="10"/>
        <v>1</v>
      </c>
      <c r="AL24" s="188">
        <f t="shared" si="11"/>
        <v>5</v>
      </c>
      <c r="AM24" s="189">
        <f t="shared" si="12"/>
        <v>4</v>
      </c>
      <c r="AN24" s="264"/>
      <c r="AO24" s="181">
        <f t="shared" si="13"/>
        <v>43</v>
      </c>
      <c r="AP24" s="360">
        <f t="shared" si="14"/>
        <v>6</v>
      </c>
      <c r="AQ24" s="183" t="str">
        <f t="shared" si="15"/>
        <v>A(z) Gyerek II. Férfi kategória kész!</v>
      </c>
      <c r="AR24" s="363">
        <f t="shared" si="16"/>
        <v>64</v>
      </c>
      <c r="AS24" s="366" t="str">
        <f t="shared" si="17"/>
        <v/>
      </c>
      <c r="AT24" s="369" t="str">
        <f t="shared" si="18"/>
        <v/>
      </c>
      <c r="AU24" s="278"/>
      <c r="AV24" s="278"/>
      <c r="AW24" s="278"/>
      <c r="AX24" s="278"/>
      <c r="AY24" s="278"/>
      <c r="AZ24" s="278"/>
      <c r="BA24" s="278"/>
      <c r="BB24" s="278"/>
      <c r="BC24" s="278"/>
      <c r="BD24" s="278"/>
      <c r="BE24" s="278"/>
      <c r="BF24" s="278"/>
    </row>
    <row r="25" spans="1:58" ht="15.75" customHeight="1" x14ac:dyDescent="0.25">
      <c r="A25" s="404">
        <v>20</v>
      </c>
      <c r="B25" s="159">
        <v>0.49999999999998201</v>
      </c>
      <c r="C25" s="1"/>
      <c r="D25" s="253" t="s">
        <v>249</v>
      </c>
      <c r="E25" s="319"/>
      <c r="F25" s="3"/>
      <c r="G25" s="3">
        <v>2009</v>
      </c>
      <c r="H25" s="1" t="s">
        <v>0</v>
      </c>
      <c r="I25" s="18"/>
      <c r="J25" s="3" t="s">
        <v>33</v>
      </c>
      <c r="K25" s="253" t="s">
        <v>194</v>
      </c>
      <c r="L25" s="131"/>
      <c r="M25" s="326">
        <v>39</v>
      </c>
      <c r="N25" s="28">
        <v>5</v>
      </c>
      <c r="O25" s="28">
        <v>44</v>
      </c>
      <c r="P25" s="456">
        <v>33</v>
      </c>
      <c r="Q25" s="457" t="s">
        <v>212</v>
      </c>
      <c r="R25" s="458">
        <f t="shared" si="1"/>
        <v>5033</v>
      </c>
      <c r="S25" s="28">
        <v>13</v>
      </c>
      <c r="T25" s="28">
        <v>12</v>
      </c>
      <c r="U25" s="28">
        <v>22</v>
      </c>
      <c r="V25" s="28">
        <v>0</v>
      </c>
      <c r="W25" s="28">
        <v>1.5</v>
      </c>
      <c r="X25" s="28">
        <v>50</v>
      </c>
      <c r="Y25" s="328">
        <v>72</v>
      </c>
      <c r="AA25" s="187">
        <f t="shared" si="2"/>
        <v>8</v>
      </c>
      <c r="AB25" s="188">
        <f t="shared" si="3"/>
        <v>4</v>
      </c>
      <c r="AC25" s="188">
        <f t="shared" si="4"/>
        <v>3</v>
      </c>
      <c r="AD25" s="463" t="s">
        <v>131</v>
      </c>
      <c r="AE25" s="464" t="s">
        <v>131</v>
      </c>
      <c r="AF25" s="465">
        <f t="shared" si="5"/>
        <v>3</v>
      </c>
      <c r="AG25" s="188">
        <f t="shared" si="6"/>
        <v>4</v>
      </c>
      <c r="AH25" s="188">
        <f t="shared" si="7"/>
        <v>1</v>
      </c>
      <c r="AI25" s="188">
        <f t="shared" si="8"/>
        <v>3</v>
      </c>
      <c r="AJ25" s="188">
        <f t="shared" si="9"/>
        <v>6</v>
      </c>
      <c r="AK25" s="188">
        <f t="shared" si="10"/>
        <v>4</v>
      </c>
      <c r="AL25" s="188">
        <f t="shared" si="11"/>
        <v>5</v>
      </c>
      <c r="AM25" s="189">
        <f t="shared" si="12"/>
        <v>2</v>
      </c>
      <c r="AN25" s="264"/>
      <c r="AO25" s="181">
        <f t="shared" si="13"/>
        <v>43</v>
      </c>
      <c r="AP25" s="360">
        <f t="shared" si="14"/>
        <v>7</v>
      </c>
      <c r="AQ25" s="183" t="str">
        <f t="shared" si="15"/>
        <v>A(z) Gyerek II. Férfi kategória kész!</v>
      </c>
      <c r="AR25" s="363">
        <f t="shared" si="16"/>
        <v>72</v>
      </c>
      <c r="AS25" s="366" t="str">
        <f t="shared" si="17"/>
        <v/>
      </c>
      <c r="AT25" s="369" t="str">
        <f t="shared" si="18"/>
        <v/>
      </c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8"/>
    </row>
    <row r="26" spans="1:58" ht="15.75" customHeight="1" x14ac:dyDescent="0.25">
      <c r="A26" s="404">
        <v>23</v>
      </c>
      <c r="B26" s="142">
        <v>0.46597222222222201</v>
      </c>
      <c r="C26" s="1"/>
      <c r="D26" s="253" t="s">
        <v>250</v>
      </c>
      <c r="E26" s="318"/>
      <c r="F26" s="1"/>
      <c r="G26" s="1">
        <v>2009</v>
      </c>
      <c r="H26" s="1" t="s">
        <v>1</v>
      </c>
      <c r="I26" s="16"/>
      <c r="J26" s="323" t="s">
        <v>33</v>
      </c>
      <c r="K26" s="253" t="s">
        <v>195</v>
      </c>
      <c r="L26" s="131"/>
      <c r="M26" s="326">
        <v>24</v>
      </c>
      <c r="N26" s="28">
        <v>6</v>
      </c>
      <c r="O26" s="28">
        <v>51</v>
      </c>
      <c r="P26" s="456">
        <v>45</v>
      </c>
      <c r="Q26" s="457" t="s">
        <v>206</v>
      </c>
      <c r="R26" s="458">
        <f t="shared" si="1"/>
        <v>6045</v>
      </c>
      <c r="S26" s="28">
        <v>20</v>
      </c>
      <c r="T26" s="28">
        <v>22</v>
      </c>
      <c r="U26" s="28">
        <v>50</v>
      </c>
      <c r="V26" s="28">
        <v>2</v>
      </c>
      <c r="W26" s="28">
        <v>13.5</v>
      </c>
      <c r="X26" s="28">
        <v>37</v>
      </c>
      <c r="Y26" s="328">
        <v>46</v>
      </c>
      <c r="AA26" s="187">
        <f t="shared" si="2"/>
        <v>6</v>
      </c>
      <c r="AB26" s="188">
        <f t="shared" si="3"/>
        <v>4</v>
      </c>
      <c r="AC26" s="188">
        <f t="shared" si="4"/>
        <v>3</v>
      </c>
      <c r="AD26" s="463" t="s">
        <v>131</v>
      </c>
      <c r="AE26" s="464" t="s">
        <v>131</v>
      </c>
      <c r="AF26" s="465">
        <f t="shared" si="5"/>
        <v>3</v>
      </c>
      <c r="AG26" s="188">
        <f t="shared" si="6"/>
        <v>4</v>
      </c>
      <c r="AH26" s="188">
        <f t="shared" si="7"/>
        <v>4</v>
      </c>
      <c r="AI26" s="188">
        <f t="shared" si="8"/>
        <v>3</v>
      </c>
      <c r="AJ26" s="188">
        <f t="shared" si="9"/>
        <v>2</v>
      </c>
      <c r="AK26" s="188">
        <f t="shared" si="10"/>
        <v>4</v>
      </c>
      <c r="AL26" s="188">
        <f t="shared" si="11"/>
        <v>2</v>
      </c>
      <c r="AM26" s="189">
        <f t="shared" si="12"/>
        <v>8</v>
      </c>
      <c r="AN26" s="264"/>
      <c r="AO26" s="181">
        <f t="shared" si="13"/>
        <v>43</v>
      </c>
      <c r="AP26" s="360">
        <f t="shared" si="14"/>
        <v>1</v>
      </c>
      <c r="AQ26" s="183" t="str">
        <f t="shared" si="15"/>
        <v>A(z) Gyerek II. Nő kategória kész!</v>
      </c>
      <c r="AR26" s="363">
        <f t="shared" si="16"/>
        <v>46</v>
      </c>
      <c r="AS26" s="366" t="str">
        <f t="shared" si="17"/>
        <v/>
      </c>
      <c r="AT26" s="369" t="str">
        <f t="shared" si="18"/>
        <v/>
      </c>
      <c r="AU26" s="278"/>
      <c r="AV26" s="278"/>
      <c r="AW26" s="278"/>
      <c r="AX26" s="278"/>
      <c r="AY26" s="278"/>
      <c r="AZ26" s="278"/>
      <c r="BA26" s="278"/>
      <c r="BB26" s="278"/>
      <c r="BC26" s="278"/>
      <c r="BD26" s="278"/>
      <c r="BE26" s="278"/>
      <c r="BF26" s="278"/>
    </row>
    <row r="27" spans="1:58" ht="15.75" customHeight="1" x14ac:dyDescent="0.25">
      <c r="A27" s="405">
        <v>24</v>
      </c>
      <c r="B27" s="142">
        <v>0.47291666666666599</v>
      </c>
      <c r="C27" s="1"/>
      <c r="D27" s="253" t="s">
        <v>251</v>
      </c>
      <c r="E27" s="318"/>
      <c r="F27" s="1"/>
      <c r="G27" s="6">
        <v>2009</v>
      </c>
      <c r="H27" s="1" t="s">
        <v>1</v>
      </c>
      <c r="I27" s="16"/>
      <c r="J27" s="323" t="s">
        <v>33</v>
      </c>
      <c r="K27" s="253" t="s">
        <v>195</v>
      </c>
      <c r="L27" s="131"/>
      <c r="M27" s="326">
        <v>37</v>
      </c>
      <c r="N27" s="28">
        <v>2</v>
      </c>
      <c r="O27" s="28">
        <v>87</v>
      </c>
      <c r="P27" s="456">
        <v>47</v>
      </c>
      <c r="Q27" s="457" t="s">
        <v>206</v>
      </c>
      <c r="R27" s="458">
        <f t="shared" si="1"/>
        <v>6047</v>
      </c>
      <c r="S27" s="28">
        <v>15</v>
      </c>
      <c r="T27" s="28">
        <v>16</v>
      </c>
      <c r="U27" s="28">
        <v>51</v>
      </c>
      <c r="V27" s="28">
        <v>3</v>
      </c>
      <c r="W27" s="28">
        <v>9.5</v>
      </c>
      <c r="X27" s="28">
        <v>35</v>
      </c>
      <c r="Y27" s="328">
        <v>49</v>
      </c>
      <c r="AA27" s="187">
        <f t="shared" si="2"/>
        <v>8</v>
      </c>
      <c r="AB27" s="188">
        <f t="shared" si="3"/>
        <v>2</v>
      </c>
      <c r="AC27" s="188">
        <f t="shared" si="4"/>
        <v>4</v>
      </c>
      <c r="AD27" s="463" t="s">
        <v>131</v>
      </c>
      <c r="AE27" s="464" t="s">
        <v>131</v>
      </c>
      <c r="AF27" s="465">
        <f t="shared" si="5"/>
        <v>4</v>
      </c>
      <c r="AG27" s="188">
        <f t="shared" si="6"/>
        <v>2</v>
      </c>
      <c r="AH27" s="188">
        <f t="shared" si="7"/>
        <v>3</v>
      </c>
      <c r="AI27" s="188">
        <f t="shared" si="8"/>
        <v>4</v>
      </c>
      <c r="AJ27" s="188">
        <f t="shared" si="9"/>
        <v>4</v>
      </c>
      <c r="AK27" s="188">
        <f t="shared" si="10"/>
        <v>3</v>
      </c>
      <c r="AL27" s="188">
        <f t="shared" si="11"/>
        <v>3</v>
      </c>
      <c r="AM27" s="189">
        <f t="shared" si="12"/>
        <v>6</v>
      </c>
      <c r="AN27" s="264"/>
      <c r="AO27" s="181">
        <f t="shared" si="13"/>
        <v>43</v>
      </c>
      <c r="AP27" s="360">
        <f t="shared" si="14"/>
        <v>2</v>
      </c>
      <c r="AQ27" s="183" t="str">
        <f t="shared" si="15"/>
        <v>A(z) Gyerek II. Nő kategória kész!</v>
      </c>
      <c r="AR27" s="363">
        <f t="shared" si="16"/>
        <v>49</v>
      </c>
      <c r="AS27" s="366" t="str">
        <f t="shared" si="17"/>
        <v/>
      </c>
      <c r="AT27" s="369" t="str">
        <f t="shared" si="18"/>
        <v/>
      </c>
      <c r="AU27" s="278"/>
      <c r="AV27" s="278"/>
      <c r="AW27" s="278"/>
      <c r="AX27" s="278"/>
      <c r="AY27" s="278"/>
      <c r="AZ27" s="278"/>
      <c r="BA27" s="278"/>
      <c r="BB27" s="278"/>
      <c r="BC27" s="278"/>
      <c r="BD27" s="278"/>
      <c r="BE27" s="278"/>
      <c r="BF27" s="278"/>
    </row>
    <row r="28" spans="1:58" ht="15.75" customHeight="1" x14ac:dyDescent="0.25">
      <c r="A28" s="405">
        <v>22</v>
      </c>
      <c r="B28" s="142">
        <v>0.45972222222222198</v>
      </c>
      <c r="C28" s="3"/>
      <c r="D28" s="253" t="s">
        <v>252</v>
      </c>
      <c r="E28" s="318"/>
      <c r="F28" s="1"/>
      <c r="G28" s="1">
        <v>2010</v>
      </c>
      <c r="H28" s="1" t="s">
        <v>1</v>
      </c>
      <c r="I28" s="16"/>
      <c r="J28" s="323" t="s">
        <v>33</v>
      </c>
      <c r="K28" s="253" t="s">
        <v>195</v>
      </c>
      <c r="L28" s="131"/>
      <c r="M28" s="326">
        <v>20</v>
      </c>
      <c r="N28" s="28">
        <v>2</v>
      </c>
      <c r="O28" s="28">
        <v>30</v>
      </c>
      <c r="P28" s="456">
        <v>36</v>
      </c>
      <c r="Q28" s="457" t="s">
        <v>212</v>
      </c>
      <c r="R28" s="458">
        <f t="shared" si="1"/>
        <v>5036</v>
      </c>
      <c r="S28" s="28">
        <v>18</v>
      </c>
      <c r="T28" s="28">
        <v>13</v>
      </c>
      <c r="U28" s="28">
        <v>28</v>
      </c>
      <c r="V28" s="28">
        <v>3</v>
      </c>
      <c r="W28" s="28">
        <v>0.5</v>
      </c>
      <c r="X28" s="28">
        <v>30</v>
      </c>
      <c r="Y28" s="328">
        <v>58</v>
      </c>
      <c r="AA28" s="187">
        <f t="shared" si="2"/>
        <v>2</v>
      </c>
      <c r="AB28" s="188">
        <f t="shared" si="3"/>
        <v>2</v>
      </c>
      <c r="AC28" s="188">
        <f t="shared" si="4"/>
        <v>1</v>
      </c>
      <c r="AD28" s="463" t="s">
        <v>131</v>
      </c>
      <c r="AE28" s="464" t="s">
        <v>131</v>
      </c>
      <c r="AF28" s="465">
        <f t="shared" si="5"/>
        <v>1</v>
      </c>
      <c r="AG28" s="188">
        <f t="shared" si="6"/>
        <v>3</v>
      </c>
      <c r="AH28" s="188">
        <f t="shared" si="7"/>
        <v>1</v>
      </c>
      <c r="AI28" s="188">
        <f t="shared" si="8"/>
        <v>2</v>
      </c>
      <c r="AJ28" s="188">
        <f t="shared" si="9"/>
        <v>4</v>
      </c>
      <c r="AK28" s="188">
        <f t="shared" si="10"/>
        <v>2</v>
      </c>
      <c r="AL28" s="188">
        <f t="shared" si="11"/>
        <v>4</v>
      </c>
      <c r="AM28" s="189">
        <f t="shared" si="12"/>
        <v>4</v>
      </c>
      <c r="AN28" s="264"/>
      <c r="AO28" s="181">
        <f t="shared" si="13"/>
        <v>26</v>
      </c>
      <c r="AP28" s="360">
        <f t="shared" si="14"/>
        <v>3</v>
      </c>
      <c r="AQ28" s="183" t="str">
        <f t="shared" si="15"/>
        <v>A(z) Gyerek II. Nő kategória kész!</v>
      </c>
      <c r="AR28" s="363" t="str">
        <f t="shared" si="16"/>
        <v/>
      </c>
      <c r="AS28" s="366" t="str">
        <f t="shared" si="17"/>
        <v/>
      </c>
      <c r="AT28" s="369" t="str">
        <f t="shared" si="18"/>
        <v/>
      </c>
      <c r="AU28" s="278"/>
      <c r="AV28" s="278"/>
      <c r="AW28" s="278"/>
      <c r="AX28" s="278"/>
      <c r="AY28" s="278"/>
      <c r="AZ28" s="278"/>
      <c r="BA28" s="278"/>
      <c r="BB28" s="278"/>
      <c r="BC28" s="278"/>
      <c r="BD28" s="278"/>
      <c r="BE28" s="278"/>
      <c r="BF28" s="278"/>
    </row>
    <row r="29" spans="1:58" ht="15.75" customHeight="1" x14ac:dyDescent="0.25">
      <c r="A29" s="404">
        <v>21</v>
      </c>
      <c r="B29" s="142">
        <v>0.47847222222221802</v>
      </c>
      <c r="C29" s="1"/>
      <c r="D29" s="253" t="s">
        <v>253</v>
      </c>
      <c r="E29" s="318"/>
      <c r="F29" s="1"/>
      <c r="G29" s="1">
        <v>2010</v>
      </c>
      <c r="H29" s="1" t="s">
        <v>1</v>
      </c>
      <c r="I29" s="16"/>
      <c r="J29" s="323" t="s">
        <v>33</v>
      </c>
      <c r="K29" s="253" t="s">
        <v>195</v>
      </c>
      <c r="L29" s="131"/>
      <c r="M29" s="326">
        <v>22</v>
      </c>
      <c r="N29" s="28">
        <v>4</v>
      </c>
      <c r="O29" s="28">
        <v>42</v>
      </c>
      <c r="P29" s="456">
        <v>34</v>
      </c>
      <c r="Q29" s="457" t="s">
        <v>206</v>
      </c>
      <c r="R29" s="458">
        <f t="shared" si="1"/>
        <v>6034</v>
      </c>
      <c r="S29" s="28">
        <v>13</v>
      </c>
      <c r="T29" s="28">
        <v>14</v>
      </c>
      <c r="U29" s="28">
        <v>26</v>
      </c>
      <c r="V29" s="28">
        <v>0</v>
      </c>
      <c r="W29" s="28">
        <v>0.5</v>
      </c>
      <c r="X29" s="28">
        <v>60</v>
      </c>
      <c r="Y29" s="328">
        <v>65</v>
      </c>
      <c r="AA29" s="187">
        <f t="shared" si="2"/>
        <v>4</v>
      </c>
      <c r="AB29" s="188">
        <f t="shared" si="3"/>
        <v>3</v>
      </c>
      <c r="AC29" s="188">
        <f t="shared" si="4"/>
        <v>2</v>
      </c>
      <c r="AD29" s="463" t="s">
        <v>131</v>
      </c>
      <c r="AE29" s="464" t="s">
        <v>131</v>
      </c>
      <c r="AF29" s="465">
        <f t="shared" si="5"/>
        <v>2</v>
      </c>
      <c r="AG29" s="188">
        <f t="shared" si="6"/>
        <v>1</v>
      </c>
      <c r="AH29" s="188">
        <f t="shared" si="7"/>
        <v>2</v>
      </c>
      <c r="AI29" s="188">
        <f t="shared" si="8"/>
        <v>1</v>
      </c>
      <c r="AJ29" s="188">
        <f t="shared" si="9"/>
        <v>1</v>
      </c>
      <c r="AK29" s="188">
        <f t="shared" si="10"/>
        <v>2</v>
      </c>
      <c r="AL29" s="188">
        <f t="shared" si="11"/>
        <v>1</v>
      </c>
      <c r="AM29" s="189">
        <f t="shared" si="12"/>
        <v>2</v>
      </c>
      <c r="AN29" s="264"/>
      <c r="AO29" s="181">
        <f t="shared" si="13"/>
        <v>21</v>
      </c>
      <c r="AP29" s="360">
        <f t="shared" si="14"/>
        <v>4</v>
      </c>
      <c r="AQ29" s="183" t="str">
        <f t="shared" si="15"/>
        <v>A(z) Gyerek II. Nő kategória kész!</v>
      </c>
      <c r="AR29" s="363" t="str">
        <f t="shared" si="16"/>
        <v/>
      </c>
      <c r="AS29" s="366" t="str">
        <f t="shared" si="17"/>
        <v/>
      </c>
      <c r="AT29" s="369" t="str">
        <f t="shared" si="18"/>
        <v/>
      </c>
      <c r="AU29" s="278"/>
      <c r="AV29" s="278"/>
      <c r="AW29" s="278"/>
      <c r="AX29" s="278"/>
      <c r="AY29" s="278"/>
      <c r="AZ29" s="278"/>
      <c r="BA29" s="278"/>
      <c r="BB29" s="278"/>
      <c r="BC29" s="278"/>
      <c r="BD29" s="278"/>
      <c r="BE29" s="278"/>
      <c r="BF29" s="278"/>
    </row>
    <row r="30" spans="1:58" ht="15.75" customHeight="1" x14ac:dyDescent="0.25">
      <c r="A30" s="405">
        <v>46</v>
      </c>
      <c r="B30" s="142">
        <v>0.42569444444444399</v>
      </c>
      <c r="C30" s="1"/>
      <c r="D30" s="253" t="s">
        <v>254</v>
      </c>
      <c r="E30" s="319"/>
      <c r="F30" s="3"/>
      <c r="G30" s="3">
        <v>2005</v>
      </c>
      <c r="H30" s="1" t="s">
        <v>1</v>
      </c>
      <c r="I30" s="18"/>
      <c r="J30" s="323" t="s">
        <v>22</v>
      </c>
      <c r="K30" s="254" t="s">
        <v>135</v>
      </c>
      <c r="L30" s="131"/>
      <c r="M30" s="326">
        <v>28</v>
      </c>
      <c r="N30" s="28">
        <v>3</v>
      </c>
      <c r="O30" s="28">
        <v>80</v>
      </c>
      <c r="P30" s="456">
        <v>25</v>
      </c>
      <c r="Q30" s="457" t="s">
        <v>206</v>
      </c>
      <c r="R30" s="458">
        <f t="shared" si="1"/>
        <v>6025</v>
      </c>
      <c r="S30" s="28">
        <v>22</v>
      </c>
      <c r="T30" s="28">
        <v>30</v>
      </c>
      <c r="U30" s="28">
        <v>61</v>
      </c>
      <c r="V30" s="28">
        <v>2</v>
      </c>
      <c r="W30" s="28">
        <v>18</v>
      </c>
      <c r="X30" s="28">
        <v>32</v>
      </c>
      <c r="Y30" s="328">
        <v>50</v>
      </c>
      <c r="AA30" s="187">
        <f t="shared" si="2"/>
        <v>6</v>
      </c>
      <c r="AB30" s="188">
        <f t="shared" si="3"/>
        <v>3</v>
      </c>
      <c r="AC30" s="188">
        <f t="shared" si="4"/>
        <v>4</v>
      </c>
      <c r="AD30" s="463" t="s">
        <v>131</v>
      </c>
      <c r="AE30" s="464" t="s">
        <v>131</v>
      </c>
      <c r="AF30" s="465">
        <f t="shared" si="5"/>
        <v>3</v>
      </c>
      <c r="AG30" s="188">
        <f t="shared" si="6"/>
        <v>4</v>
      </c>
      <c r="AH30" s="188">
        <f t="shared" si="7"/>
        <v>4</v>
      </c>
      <c r="AI30" s="188">
        <f t="shared" si="8"/>
        <v>4</v>
      </c>
      <c r="AJ30" s="188">
        <f t="shared" si="9"/>
        <v>4</v>
      </c>
      <c r="AK30" s="188">
        <f t="shared" si="10"/>
        <v>3</v>
      </c>
      <c r="AL30" s="188">
        <f t="shared" si="11"/>
        <v>4</v>
      </c>
      <c r="AM30" s="189">
        <f t="shared" si="12"/>
        <v>8</v>
      </c>
      <c r="AN30" s="264"/>
      <c r="AO30" s="181">
        <f t="shared" si="13"/>
        <v>47</v>
      </c>
      <c r="AP30" s="360">
        <f t="shared" si="14"/>
        <v>1</v>
      </c>
      <c r="AQ30" s="183" t="str">
        <f t="shared" si="15"/>
        <v>A(z) Ifjúsági Nő kategória kész!</v>
      </c>
      <c r="AR30" s="363" t="str">
        <f t="shared" si="16"/>
        <v/>
      </c>
      <c r="AS30" s="366" t="str">
        <f t="shared" si="17"/>
        <v/>
      </c>
      <c r="AT30" s="369" t="str">
        <f t="shared" si="18"/>
        <v/>
      </c>
      <c r="AU30" s="278"/>
      <c r="AV30" s="278"/>
      <c r="AW30" s="278"/>
      <c r="AX30" s="278"/>
      <c r="AY30" s="278"/>
      <c r="AZ30" s="278"/>
      <c r="BA30" s="278"/>
      <c r="BB30" s="278"/>
      <c r="BC30" s="278"/>
      <c r="BD30" s="278"/>
      <c r="BE30" s="278"/>
      <c r="BF30" s="278"/>
    </row>
    <row r="31" spans="1:58" ht="15.75" customHeight="1" x14ac:dyDescent="0.25">
      <c r="A31" s="405">
        <v>43</v>
      </c>
      <c r="B31" s="142">
        <v>0.436805555555556</v>
      </c>
      <c r="C31" s="1"/>
      <c r="D31" s="253" t="s">
        <v>255</v>
      </c>
      <c r="E31" s="319"/>
      <c r="F31" s="3"/>
      <c r="G31" s="3">
        <v>2005</v>
      </c>
      <c r="H31" s="3" t="s">
        <v>1</v>
      </c>
      <c r="I31" s="18"/>
      <c r="J31" s="323" t="s">
        <v>22</v>
      </c>
      <c r="K31" s="254" t="s">
        <v>135</v>
      </c>
      <c r="L31" s="131"/>
      <c r="M31" s="326">
        <v>34</v>
      </c>
      <c r="N31" s="28">
        <v>6</v>
      </c>
      <c r="O31" s="28">
        <v>71</v>
      </c>
      <c r="P31" s="456">
        <v>38</v>
      </c>
      <c r="Q31" s="457" t="s">
        <v>206</v>
      </c>
      <c r="R31" s="458">
        <f t="shared" si="1"/>
        <v>6038</v>
      </c>
      <c r="S31" s="28">
        <v>19</v>
      </c>
      <c r="T31" s="28">
        <v>21</v>
      </c>
      <c r="U31" s="28">
        <v>37</v>
      </c>
      <c r="V31" s="28">
        <v>1</v>
      </c>
      <c r="W31" s="28">
        <v>5.5</v>
      </c>
      <c r="X31" s="28">
        <v>33</v>
      </c>
      <c r="Y31" s="328">
        <v>54</v>
      </c>
      <c r="AA31" s="187">
        <f t="shared" si="2"/>
        <v>8</v>
      </c>
      <c r="AB31" s="188">
        <f t="shared" si="3"/>
        <v>4</v>
      </c>
      <c r="AC31" s="188">
        <f t="shared" si="4"/>
        <v>3</v>
      </c>
      <c r="AD31" s="463" t="s">
        <v>131</v>
      </c>
      <c r="AE31" s="464" t="s">
        <v>131</v>
      </c>
      <c r="AF31" s="465">
        <f t="shared" si="5"/>
        <v>4</v>
      </c>
      <c r="AG31" s="188">
        <f t="shared" si="6"/>
        <v>3</v>
      </c>
      <c r="AH31" s="188">
        <f t="shared" si="7"/>
        <v>3</v>
      </c>
      <c r="AI31" s="188">
        <f t="shared" si="8"/>
        <v>2</v>
      </c>
      <c r="AJ31" s="188">
        <f t="shared" si="9"/>
        <v>3</v>
      </c>
      <c r="AK31" s="188">
        <f t="shared" si="10"/>
        <v>2</v>
      </c>
      <c r="AL31" s="188">
        <f t="shared" si="11"/>
        <v>3</v>
      </c>
      <c r="AM31" s="189">
        <f t="shared" si="12"/>
        <v>4</v>
      </c>
      <c r="AN31" s="264"/>
      <c r="AO31" s="181">
        <f t="shared" si="13"/>
        <v>39</v>
      </c>
      <c r="AP31" s="360">
        <f t="shared" si="14"/>
        <v>2</v>
      </c>
      <c r="AQ31" s="183" t="str">
        <f t="shared" si="15"/>
        <v>A(z) Ifjúsági Nő kategória kész!</v>
      </c>
      <c r="AR31" s="363" t="str">
        <f t="shared" si="16"/>
        <v/>
      </c>
      <c r="AS31" s="366" t="str">
        <f t="shared" si="17"/>
        <v/>
      </c>
      <c r="AT31" s="369" t="str">
        <f t="shared" si="18"/>
        <v/>
      </c>
      <c r="AU31" s="278"/>
      <c r="AV31" s="278"/>
      <c r="AW31" s="278"/>
      <c r="AX31" s="278"/>
      <c r="AY31" s="278"/>
      <c r="AZ31" s="278"/>
      <c r="BA31" s="278"/>
      <c r="BB31" s="278"/>
      <c r="BC31" s="278"/>
      <c r="BD31" s="278"/>
      <c r="BE31" s="278"/>
      <c r="BF31" s="278"/>
    </row>
    <row r="32" spans="1:58" ht="15.75" customHeight="1" x14ac:dyDescent="0.25">
      <c r="A32" s="405">
        <v>39</v>
      </c>
      <c r="B32" s="142">
        <v>0.45000000000000101</v>
      </c>
      <c r="C32" s="1"/>
      <c r="D32" s="253" t="s">
        <v>256</v>
      </c>
      <c r="E32" s="319"/>
      <c r="F32" s="3"/>
      <c r="G32" s="3">
        <v>2006</v>
      </c>
      <c r="H32" s="3" t="s">
        <v>1</v>
      </c>
      <c r="I32" s="18"/>
      <c r="J32" s="323" t="s">
        <v>22</v>
      </c>
      <c r="K32" s="253" t="s">
        <v>135</v>
      </c>
      <c r="L32" s="131"/>
      <c r="M32" s="326">
        <v>15</v>
      </c>
      <c r="N32" s="28">
        <v>1</v>
      </c>
      <c r="O32" s="28">
        <v>64</v>
      </c>
      <c r="P32" s="456">
        <v>25</v>
      </c>
      <c r="Q32" s="457" t="s">
        <v>206</v>
      </c>
      <c r="R32" s="458">
        <f t="shared" si="1"/>
        <v>6025</v>
      </c>
      <c r="S32" s="28">
        <v>6</v>
      </c>
      <c r="T32" s="28">
        <v>15</v>
      </c>
      <c r="U32" s="28">
        <v>29</v>
      </c>
      <c r="V32" s="28">
        <v>1</v>
      </c>
      <c r="W32" s="28">
        <v>19</v>
      </c>
      <c r="X32" s="28">
        <v>38</v>
      </c>
      <c r="Y32" s="328">
        <v>52</v>
      </c>
      <c r="AA32" s="187">
        <f t="shared" si="2"/>
        <v>2</v>
      </c>
      <c r="AB32" s="188">
        <f t="shared" si="3"/>
        <v>1</v>
      </c>
      <c r="AC32" s="188">
        <f t="shared" si="4"/>
        <v>2</v>
      </c>
      <c r="AD32" s="463" t="s">
        <v>131</v>
      </c>
      <c r="AE32" s="464" t="s">
        <v>131</v>
      </c>
      <c r="AF32" s="465">
        <f t="shared" si="5"/>
        <v>3</v>
      </c>
      <c r="AG32" s="188">
        <f t="shared" si="6"/>
        <v>1</v>
      </c>
      <c r="AH32" s="188">
        <f t="shared" si="7"/>
        <v>1</v>
      </c>
      <c r="AI32" s="188">
        <f t="shared" si="8"/>
        <v>1</v>
      </c>
      <c r="AJ32" s="188">
        <f t="shared" si="9"/>
        <v>3</v>
      </c>
      <c r="AK32" s="188">
        <f t="shared" si="10"/>
        <v>4</v>
      </c>
      <c r="AL32" s="188">
        <f t="shared" si="11"/>
        <v>2</v>
      </c>
      <c r="AM32" s="189">
        <f t="shared" si="12"/>
        <v>6</v>
      </c>
      <c r="AN32" s="264"/>
      <c r="AO32" s="181">
        <f t="shared" si="13"/>
        <v>26</v>
      </c>
      <c r="AP32" s="360">
        <f t="shared" si="14"/>
        <v>3</v>
      </c>
      <c r="AQ32" s="183" t="str">
        <f t="shared" si="15"/>
        <v>A(z) Ifjúsági Nő kategória kész!</v>
      </c>
      <c r="AR32" s="363" t="str">
        <f t="shared" si="16"/>
        <v/>
      </c>
      <c r="AS32" s="366" t="str">
        <f t="shared" si="17"/>
        <v/>
      </c>
      <c r="AT32" s="369" t="str">
        <f t="shared" si="18"/>
        <v/>
      </c>
      <c r="AU32" s="278"/>
      <c r="AV32" s="278"/>
      <c r="AW32" s="278"/>
      <c r="AX32" s="278"/>
      <c r="AY32" s="278"/>
      <c r="AZ32" s="278"/>
      <c r="BA32" s="278"/>
      <c r="BB32" s="278"/>
      <c r="BC32" s="278"/>
      <c r="BD32" s="278"/>
      <c r="BE32" s="278"/>
      <c r="BF32" s="278"/>
    </row>
    <row r="33" spans="1:58" ht="15.75" customHeight="1" x14ac:dyDescent="0.25">
      <c r="A33" s="405">
        <v>41</v>
      </c>
      <c r="B33" s="142">
        <v>0.44513888888888897</v>
      </c>
      <c r="C33" s="1"/>
      <c r="D33" s="253" t="s">
        <v>257</v>
      </c>
      <c r="E33" s="319"/>
      <c r="F33" s="3"/>
      <c r="G33" s="3">
        <v>2005</v>
      </c>
      <c r="H33" s="3" t="s">
        <v>1</v>
      </c>
      <c r="I33" s="18"/>
      <c r="J33" s="323" t="s">
        <v>22</v>
      </c>
      <c r="K33" s="254" t="s">
        <v>135</v>
      </c>
      <c r="L33" s="131"/>
      <c r="M33" s="326">
        <v>20</v>
      </c>
      <c r="N33" s="28">
        <v>2</v>
      </c>
      <c r="O33" s="28">
        <v>53</v>
      </c>
      <c r="P33" s="456">
        <v>32</v>
      </c>
      <c r="Q33" s="457" t="s">
        <v>212</v>
      </c>
      <c r="R33" s="458">
        <f t="shared" si="1"/>
        <v>5032</v>
      </c>
      <c r="S33" s="28">
        <v>10</v>
      </c>
      <c r="T33" s="28">
        <v>20</v>
      </c>
      <c r="U33" s="28">
        <v>42</v>
      </c>
      <c r="V33" s="28">
        <v>0</v>
      </c>
      <c r="W33" s="28">
        <v>4</v>
      </c>
      <c r="X33" s="28">
        <v>52</v>
      </c>
      <c r="Y33" s="328">
        <v>55</v>
      </c>
      <c r="AA33" s="187">
        <f t="shared" si="2"/>
        <v>4</v>
      </c>
      <c r="AB33" s="188">
        <f t="shared" si="3"/>
        <v>2</v>
      </c>
      <c r="AC33" s="188">
        <f t="shared" si="4"/>
        <v>1</v>
      </c>
      <c r="AD33" s="463" t="s">
        <v>131</v>
      </c>
      <c r="AE33" s="464" t="s">
        <v>131</v>
      </c>
      <c r="AF33" s="465">
        <f t="shared" si="5"/>
        <v>1</v>
      </c>
      <c r="AG33" s="188">
        <f t="shared" si="6"/>
        <v>2</v>
      </c>
      <c r="AH33" s="188">
        <f t="shared" si="7"/>
        <v>2</v>
      </c>
      <c r="AI33" s="188">
        <f t="shared" si="8"/>
        <v>3</v>
      </c>
      <c r="AJ33" s="188">
        <f t="shared" si="9"/>
        <v>1</v>
      </c>
      <c r="AK33" s="188">
        <f t="shared" si="10"/>
        <v>1</v>
      </c>
      <c r="AL33" s="188">
        <f t="shared" si="11"/>
        <v>1</v>
      </c>
      <c r="AM33" s="189">
        <f t="shared" si="12"/>
        <v>2</v>
      </c>
      <c r="AN33" s="264"/>
      <c r="AO33" s="181">
        <f t="shared" si="13"/>
        <v>20</v>
      </c>
      <c r="AP33" s="360">
        <f t="shared" si="14"/>
        <v>4</v>
      </c>
      <c r="AQ33" s="183" t="str">
        <f t="shared" si="15"/>
        <v>A(z) Ifjúsági Nő kategória kész!</v>
      </c>
      <c r="AR33" s="363" t="str">
        <f t="shared" si="16"/>
        <v/>
      </c>
      <c r="AS33" s="366" t="str">
        <f t="shared" si="17"/>
        <v/>
      </c>
      <c r="AT33" s="369" t="str">
        <f t="shared" si="18"/>
        <v/>
      </c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278"/>
      <c r="BF33" s="278"/>
    </row>
    <row r="34" spans="1:58" ht="15.75" customHeight="1" x14ac:dyDescent="0.25">
      <c r="A34" s="404">
        <v>31</v>
      </c>
      <c r="B34" s="142">
        <v>0.49722222222220602</v>
      </c>
      <c r="C34" s="1"/>
      <c r="D34" s="253" t="s">
        <v>258</v>
      </c>
      <c r="E34" s="318"/>
      <c r="F34" s="1"/>
      <c r="G34" s="1">
        <v>2007</v>
      </c>
      <c r="H34" s="1" t="s">
        <v>0</v>
      </c>
      <c r="I34" s="16"/>
      <c r="J34" s="323" t="s">
        <v>21</v>
      </c>
      <c r="K34" s="253" t="s">
        <v>15</v>
      </c>
      <c r="L34" s="131"/>
      <c r="M34" s="326">
        <v>42</v>
      </c>
      <c r="N34" s="28">
        <v>7</v>
      </c>
      <c r="O34" s="28">
        <v>70</v>
      </c>
      <c r="P34" s="456">
        <v>47</v>
      </c>
      <c r="Q34" s="457" t="s">
        <v>206</v>
      </c>
      <c r="R34" s="458">
        <f t="shared" si="1"/>
        <v>6047</v>
      </c>
      <c r="S34" s="28">
        <v>30</v>
      </c>
      <c r="T34" s="28">
        <v>25</v>
      </c>
      <c r="U34" s="28">
        <v>55</v>
      </c>
      <c r="V34" s="28">
        <v>1</v>
      </c>
      <c r="W34" s="28">
        <v>3</v>
      </c>
      <c r="X34" s="28">
        <v>36</v>
      </c>
      <c r="Y34" s="328">
        <v>41</v>
      </c>
      <c r="AA34" s="187">
        <f t="shared" si="2"/>
        <v>16</v>
      </c>
      <c r="AB34" s="188">
        <f t="shared" si="3"/>
        <v>8</v>
      </c>
      <c r="AC34" s="188">
        <f t="shared" si="4"/>
        <v>7</v>
      </c>
      <c r="AD34" s="463" t="s">
        <v>131</v>
      </c>
      <c r="AE34" s="464" t="s">
        <v>131</v>
      </c>
      <c r="AF34" s="465">
        <f t="shared" si="5"/>
        <v>8</v>
      </c>
      <c r="AG34" s="188">
        <f t="shared" si="6"/>
        <v>8</v>
      </c>
      <c r="AH34" s="188">
        <f t="shared" si="7"/>
        <v>8</v>
      </c>
      <c r="AI34" s="188">
        <f t="shared" si="8"/>
        <v>8</v>
      </c>
      <c r="AJ34" s="188">
        <f t="shared" si="9"/>
        <v>7</v>
      </c>
      <c r="AK34" s="188">
        <f t="shared" si="10"/>
        <v>3</v>
      </c>
      <c r="AL34" s="188">
        <f t="shared" si="11"/>
        <v>5</v>
      </c>
      <c r="AM34" s="189">
        <f t="shared" si="12"/>
        <v>14</v>
      </c>
      <c r="AN34" s="264"/>
      <c r="AO34" s="181">
        <f t="shared" si="13"/>
        <v>92</v>
      </c>
      <c r="AP34" s="360">
        <f t="shared" si="14"/>
        <v>1</v>
      </c>
      <c r="AQ34" s="183" t="str">
        <f t="shared" si="15"/>
        <v>A(z) Serdülő Férfi kategória kész!</v>
      </c>
      <c r="AR34" s="363" t="str">
        <f t="shared" si="16"/>
        <v/>
      </c>
      <c r="AS34" s="366" t="str">
        <f t="shared" si="17"/>
        <v/>
      </c>
      <c r="AT34" s="369" t="str">
        <f t="shared" si="18"/>
        <v/>
      </c>
      <c r="AU34" s="278"/>
      <c r="AV34" s="278"/>
      <c r="AW34" s="278"/>
      <c r="AX34" s="278"/>
      <c r="AY34" s="278"/>
      <c r="AZ34" s="278"/>
      <c r="BA34" s="278"/>
      <c r="BB34" s="278"/>
      <c r="BC34" s="278"/>
      <c r="BD34" s="278"/>
      <c r="BE34" s="278"/>
      <c r="BF34" s="278"/>
    </row>
    <row r="35" spans="1:58" ht="15.75" customHeight="1" x14ac:dyDescent="0.25">
      <c r="A35" s="404">
        <v>25</v>
      </c>
      <c r="B35" s="142">
        <v>0.46736111111111101</v>
      </c>
      <c r="C35" s="1" t="s">
        <v>225</v>
      </c>
      <c r="D35" s="253" t="s">
        <v>259</v>
      </c>
      <c r="E35" s="318"/>
      <c r="F35" s="1"/>
      <c r="G35" s="1">
        <v>2008</v>
      </c>
      <c r="H35" s="1" t="s">
        <v>0</v>
      </c>
      <c r="I35" s="16"/>
      <c r="J35" s="323" t="s">
        <v>21</v>
      </c>
      <c r="K35" s="253" t="s">
        <v>15</v>
      </c>
      <c r="L35" s="131"/>
      <c r="M35" s="326">
        <v>30</v>
      </c>
      <c r="N35" s="28">
        <v>3</v>
      </c>
      <c r="O35" s="28">
        <v>68</v>
      </c>
      <c r="P35" s="456">
        <v>47</v>
      </c>
      <c r="Q35" s="457" t="s">
        <v>206</v>
      </c>
      <c r="R35" s="458">
        <f t="shared" si="1"/>
        <v>6047</v>
      </c>
      <c r="S35" s="28">
        <v>19</v>
      </c>
      <c r="T35" s="28">
        <v>18</v>
      </c>
      <c r="U35" s="28">
        <v>55</v>
      </c>
      <c r="V35" s="28">
        <v>1</v>
      </c>
      <c r="W35" s="28">
        <v>5</v>
      </c>
      <c r="X35" s="28">
        <v>24</v>
      </c>
      <c r="Y35" s="328">
        <v>40</v>
      </c>
      <c r="AA35" s="187">
        <f t="shared" si="2"/>
        <v>6</v>
      </c>
      <c r="AB35" s="188">
        <f t="shared" si="3"/>
        <v>3</v>
      </c>
      <c r="AC35" s="188">
        <f t="shared" si="4"/>
        <v>6</v>
      </c>
      <c r="AD35" s="463" t="s">
        <v>131</v>
      </c>
      <c r="AE35" s="464" t="s">
        <v>131</v>
      </c>
      <c r="AF35" s="465">
        <f t="shared" si="5"/>
        <v>8</v>
      </c>
      <c r="AG35" s="188">
        <f t="shared" si="6"/>
        <v>5</v>
      </c>
      <c r="AH35" s="188">
        <f t="shared" si="7"/>
        <v>4</v>
      </c>
      <c r="AI35" s="188">
        <f t="shared" si="8"/>
        <v>8</v>
      </c>
      <c r="AJ35" s="188">
        <f t="shared" si="9"/>
        <v>7</v>
      </c>
      <c r="AK35" s="188">
        <f t="shared" si="10"/>
        <v>7</v>
      </c>
      <c r="AL35" s="188">
        <f t="shared" si="11"/>
        <v>8</v>
      </c>
      <c r="AM35" s="189">
        <f t="shared" si="12"/>
        <v>16</v>
      </c>
      <c r="AN35" s="264"/>
      <c r="AO35" s="181">
        <f t="shared" si="13"/>
        <v>78</v>
      </c>
      <c r="AP35" s="360">
        <f t="shared" si="14"/>
        <v>2</v>
      </c>
      <c r="AQ35" s="183" t="str">
        <f t="shared" si="15"/>
        <v>A(z) Serdülő Férfi kategória kész!</v>
      </c>
      <c r="AR35" s="363" t="str">
        <f t="shared" si="16"/>
        <v/>
      </c>
      <c r="AS35" s="366" t="str">
        <f t="shared" si="17"/>
        <v/>
      </c>
      <c r="AT35" s="369" t="str">
        <f t="shared" si="18"/>
        <v/>
      </c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8"/>
    </row>
    <row r="36" spans="1:58" ht="15.75" customHeight="1" x14ac:dyDescent="0.25">
      <c r="A36" s="404">
        <v>30</v>
      </c>
      <c r="B36" s="142">
        <v>0.51388888888886197</v>
      </c>
      <c r="C36" s="1"/>
      <c r="D36" s="253" t="s">
        <v>260</v>
      </c>
      <c r="E36" s="319"/>
      <c r="F36" s="3"/>
      <c r="G36" s="3">
        <v>2007</v>
      </c>
      <c r="H36" s="1" t="s">
        <v>0</v>
      </c>
      <c r="I36" s="18"/>
      <c r="J36" s="323" t="s">
        <v>21</v>
      </c>
      <c r="K36" s="254" t="s">
        <v>15</v>
      </c>
      <c r="L36" s="131"/>
      <c r="M36" s="326">
        <v>40</v>
      </c>
      <c r="N36" s="28">
        <v>4</v>
      </c>
      <c r="O36" s="28">
        <v>75</v>
      </c>
      <c r="P36" s="456">
        <v>38</v>
      </c>
      <c r="Q36" s="457" t="s">
        <v>206</v>
      </c>
      <c r="R36" s="458">
        <f t="shared" si="1"/>
        <v>6038</v>
      </c>
      <c r="S36" s="28">
        <v>25</v>
      </c>
      <c r="T36" s="28">
        <v>19</v>
      </c>
      <c r="U36" s="28">
        <v>51</v>
      </c>
      <c r="V36" s="28">
        <v>0</v>
      </c>
      <c r="W36" s="28">
        <v>4.5</v>
      </c>
      <c r="X36" s="28">
        <v>36</v>
      </c>
      <c r="Y36" s="328">
        <v>45</v>
      </c>
      <c r="AA36" s="187">
        <f t="shared" si="2"/>
        <v>14</v>
      </c>
      <c r="AB36" s="188">
        <f t="shared" si="3"/>
        <v>4</v>
      </c>
      <c r="AC36" s="188">
        <f t="shared" si="4"/>
        <v>8</v>
      </c>
      <c r="AD36" s="463" t="s">
        <v>131</v>
      </c>
      <c r="AE36" s="464" t="s">
        <v>131</v>
      </c>
      <c r="AF36" s="465">
        <f t="shared" si="5"/>
        <v>6</v>
      </c>
      <c r="AG36" s="188">
        <f t="shared" si="6"/>
        <v>7</v>
      </c>
      <c r="AH36" s="188">
        <f t="shared" si="7"/>
        <v>5</v>
      </c>
      <c r="AI36" s="188">
        <f t="shared" si="8"/>
        <v>6</v>
      </c>
      <c r="AJ36" s="188">
        <f t="shared" si="9"/>
        <v>1</v>
      </c>
      <c r="AK36" s="188">
        <f t="shared" si="10"/>
        <v>6</v>
      </c>
      <c r="AL36" s="188">
        <f t="shared" si="11"/>
        <v>5</v>
      </c>
      <c r="AM36" s="189">
        <f t="shared" si="12"/>
        <v>12</v>
      </c>
      <c r="AN36" s="264"/>
      <c r="AO36" s="181">
        <f t="shared" si="13"/>
        <v>74</v>
      </c>
      <c r="AP36" s="360">
        <f t="shared" si="14"/>
        <v>3</v>
      </c>
      <c r="AQ36" s="183" t="str">
        <f t="shared" si="15"/>
        <v>A(z) Serdülő Férfi kategória kész!</v>
      </c>
      <c r="AR36" s="363" t="str">
        <f t="shared" si="16"/>
        <v/>
      </c>
      <c r="AS36" s="366" t="str">
        <f t="shared" si="17"/>
        <v/>
      </c>
      <c r="AT36" s="369" t="str">
        <f t="shared" si="18"/>
        <v/>
      </c>
      <c r="AU36" s="278"/>
      <c r="AV36" s="278"/>
      <c r="AW36" s="278"/>
      <c r="AX36" s="278"/>
      <c r="AY36" s="278"/>
      <c r="AZ36" s="278"/>
      <c r="BA36" s="278"/>
      <c r="BB36" s="278"/>
      <c r="BC36" s="278"/>
      <c r="BD36" s="278"/>
      <c r="BE36" s="278"/>
      <c r="BF36" s="278"/>
    </row>
    <row r="37" spans="1:58" ht="15.75" customHeight="1" x14ac:dyDescent="0.25">
      <c r="A37" s="404">
        <v>32</v>
      </c>
      <c r="B37" s="142">
        <v>0.49027777777776599</v>
      </c>
      <c r="C37" s="1"/>
      <c r="D37" s="253" t="s">
        <v>261</v>
      </c>
      <c r="E37" s="318"/>
      <c r="F37" s="1"/>
      <c r="G37" s="1">
        <v>2007</v>
      </c>
      <c r="H37" s="1" t="s">
        <v>0</v>
      </c>
      <c r="I37" s="16"/>
      <c r="J37" s="323" t="s">
        <v>21</v>
      </c>
      <c r="K37" s="253" t="s">
        <v>15</v>
      </c>
      <c r="L37" s="131"/>
      <c r="M37" s="326">
        <v>37</v>
      </c>
      <c r="N37" s="28">
        <v>6</v>
      </c>
      <c r="O37" s="28">
        <v>46</v>
      </c>
      <c r="P37" s="456">
        <v>38</v>
      </c>
      <c r="Q37" s="457" t="s">
        <v>206</v>
      </c>
      <c r="R37" s="458">
        <f t="shared" si="1"/>
        <v>6038</v>
      </c>
      <c r="S37" s="28">
        <v>18</v>
      </c>
      <c r="T37" s="28">
        <v>20</v>
      </c>
      <c r="U37" s="28">
        <v>36</v>
      </c>
      <c r="V37" s="28">
        <v>2</v>
      </c>
      <c r="W37" s="28">
        <v>4</v>
      </c>
      <c r="X37" s="28">
        <v>30</v>
      </c>
      <c r="Y37" s="328">
        <v>56</v>
      </c>
      <c r="AA37" s="187">
        <f t="shared" si="2"/>
        <v>12</v>
      </c>
      <c r="AB37" s="188">
        <f t="shared" si="3"/>
        <v>7</v>
      </c>
      <c r="AC37" s="188">
        <f t="shared" si="4"/>
        <v>4</v>
      </c>
      <c r="AD37" s="463" t="s">
        <v>131</v>
      </c>
      <c r="AE37" s="464" t="s">
        <v>131</v>
      </c>
      <c r="AF37" s="465">
        <f t="shared" si="5"/>
        <v>6</v>
      </c>
      <c r="AG37" s="188">
        <f t="shared" si="6"/>
        <v>3</v>
      </c>
      <c r="AH37" s="188">
        <f t="shared" si="7"/>
        <v>7</v>
      </c>
      <c r="AI37" s="188">
        <f t="shared" si="8"/>
        <v>3</v>
      </c>
      <c r="AJ37" s="188">
        <f t="shared" si="9"/>
        <v>8</v>
      </c>
      <c r="AK37" s="188">
        <f t="shared" si="10"/>
        <v>5</v>
      </c>
      <c r="AL37" s="188">
        <f t="shared" si="11"/>
        <v>7</v>
      </c>
      <c r="AM37" s="189">
        <f t="shared" si="12"/>
        <v>4</v>
      </c>
      <c r="AN37" s="264"/>
      <c r="AO37" s="181">
        <f t="shared" si="13"/>
        <v>66</v>
      </c>
      <c r="AP37" s="360">
        <f t="shared" si="14"/>
        <v>4</v>
      </c>
      <c r="AQ37" s="183" t="str">
        <f t="shared" si="15"/>
        <v>A(z) Serdülő Férfi kategória kész!</v>
      </c>
      <c r="AR37" s="363" t="str">
        <f t="shared" si="16"/>
        <v/>
      </c>
      <c r="AS37" s="366" t="str">
        <f t="shared" si="17"/>
        <v/>
      </c>
      <c r="AT37" s="369" t="str">
        <f t="shared" si="18"/>
        <v/>
      </c>
      <c r="AU37" s="278"/>
      <c r="AV37" s="278"/>
      <c r="AW37" s="278"/>
      <c r="AX37" s="278"/>
      <c r="AY37" s="278"/>
      <c r="AZ37" s="278"/>
      <c r="BA37" s="278"/>
      <c r="BB37" s="278"/>
      <c r="BC37" s="278"/>
      <c r="BD37" s="278"/>
      <c r="BE37" s="278"/>
      <c r="BF37" s="278"/>
    </row>
    <row r="38" spans="1:58" ht="15.75" customHeight="1" x14ac:dyDescent="0.25">
      <c r="A38" s="404">
        <v>28</v>
      </c>
      <c r="B38" s="142">
        <v>0.50833333333330999</v>
      </c>
      <c r="C38" s="1"/>
      <c r="D38" s="253" t="s">
        <v>262</v>
      </c>
      <c r="E38" s="318"/>
      <c r="F38" s="1"/>
      <c r="G38" s="1">
        <v>2007</v>
      </c>
      <c r="H38" s="1" t="s">
        <v>0</v>
      </c>
      <c r="I38" s="16"/>
      <c r="J38" s="323" t="s">
        <v>21</v>
      </c>
      <c r="K38" s="253" t="s">
        <v>15</v>
      </c>
      <c r="L38" s="131"/>
      <c r="M38" s="326">
        <v>36</v>
      </c>
      <c r="N38" s="28">
        <v>6</v>
      </c>
      <c r="O38" s="28">
        <v>18</v>
      </c>
      <c r="P38" s="456">
        <v>34</v>
      </c>
      <c r="Q38" s="457" t="s">
        <v>206</v>
      </c>
      <c r="R38" s="458">
        <f t="shared" si="1"/>
        <v>6034</v>
      </c>
      <c r="S38" s="28">
        <v>17</v>
      </c>
      <c r="T38" s="28">
        <v>16</v>
      </c>
      <c r="U38" s="28">
        <v>33</v>
      </c>
      <c r="V38" s="28">
        <v>1</v>
      </c>
      <c r="W38" s="28">
        <v>7</v>
      </c>
      <c r="X38" s="28">
        <v>35</v>
      </c>
      <c r="Y38" s="328">
        <v>46</v>
      </c>
      <c r="AA38" s="187">
        <f t="shared" si="2"/>
        <v>8</v>
      </c>
      <c r="AB38" s="188">
        <f t="shared" si="3"/>
        <v>7</v>
      </c>
      <c r="AC38" s="188">
        <f t="shared" si="4"/>
        <v>1</v>
      </c>
      <c r="AD38" s="463" t="s">
        <v>131</v>
      </c>
      <c r="AE38" s="464" t="s">
        <v>131</v>
      </c>
      <c r="AF38" s="465">
        <f t="shared" si="5"/>
        <v>2</v>
      </c>
      <c r="AG38" s="188">
        <f t="shared" si="6"/>
        <v>2</v>
      </c>
      <c r="AH38" s="188">
        <f t="shared" si="7"/>
        <v>2</v>
      </c>
      <c r="AI38" s="188">
        <f t="shared" si="8"/>
        <v>2</v>
      </c>
      <c r="AJ38" s="188">
        <f t="shared" si="9"/>
        <v>7</v>
      </c>
      <c r="AK38" s="188">
        <f t="shared" si="10"/>
        <v>8</v>
      </c>
      <c r="AL38" s="188">
        <f t="shared" si="11"/>
        <v>6</v>
      </c>
      <c r="AM38" s="189">
        <f t="shared" si="12"/>
        <v>10</v>
      </c>
      <c r="AN38" s="264"/>
      <c r="AO38" s="181">
        <f t="shared" si="13"/>
        <v>55</v>
      </c>
      <c r="AP38" s="360">
        <f t="shared" si="14"/>
        <v>5</v>
      </c>
      <c r="AQ38" s="183" t="str">
        <f t="shared" si="15"/>
        <v>A(z) Serdülő Férfi kategória kész!</v>
      </c>
      <c r="AR38" s="363" t="str">
        <f t="shared" si="16"/>
        <v/>
      </c>
      <c r="AS38" s="366" t="str">
        <f t="shared" si="17"/>
        <v/>
      </c>
      <c r="AT38" s="369" t="str">
        <f t="shared" si="18"/>
        <v/>
      </c>
      <c r="AU38" s="278"/>
      <c r="AV38" s="278"/>
      <c r="AW38" s="278"/>
      <c r="AX38" s="278"/>
      <c r="AY38" s="278"/>
      <c r="AZ38" s="278"/>
      <c r="BA38" s="278"/>
      <c r="BB38" s="278"/>
      <c r="BC38" s="278"/>
      <c r="BD38" s="278"/>
      <c r="BE38" s="278"/>
      <c r="BF38" s="278"/>
    </row>
    <row r="39" spans="1:58" ht="15.75" customHeight="1" x14ac:dyDescent="0.25">
      <c r="A39" s="404">
        <v>27</v>
      </c>
      <c r="B39" s="142">
        <v>0.50138888888887001</v>
      </c>
      <c r="C39" s="1"/>
      <c r="D39" s="253" t="s">
        <v>263</v>
      </c>
      <c r="E39" s="318"/>
      <c r="F39" s="1"/>
      <c r="G39" s="1">
        <v>2008</v>
      </c>
      <c r="H39" s="1" t="s">
        <v>0</v>
      </c>
      <c r="I39" s="16"/>
      <c r="J39" s="323" t="s">
        <v>21</v>
      </c>
      <c r="K39" s="253" t="s">
        <v>15</v>
      </c>
      <c r="L39" s="131"/>
      <c r="M39" s="326">
        <v>30</v>
      </c>
      <c r="N39" s="28">
        <v>3</v>
      </c>
      <c r="O39" s="28">
        <v>54</v>
      </c>
      <c r="P39" s="456">
        <v>37</v>
      </c>
      <c r="Q39" s="457" t="s">
        <v>206</v>
      </c>
      <c r="R39" s="458">
        <f t="shared" si="1"/>
        <v>6037</v>
      </c>
      <c r="S39" s="28">
        <v>19</v>
      </c>
      <c r="T39" s="28">
        <v>18</v>
      </c>
      <c r="U39" s="28">
        <v>40</v>
      </c>
      <c r="V39" s="28">
        <v>1</v>
      </c>
      <c r="W39" s="28">
        <v>4</v>
      </c>
      <c r="X39" s="28">
        <v>37</v>
      </c>
      <c r="Y39" s="328">
        <v>49</v>
      </c>
      <c r="AA39" s="187">
        <f t="shared" si="2"/>
        <v>6</v>
      </c>
      <c r="AB39" s="188">
        <f t="shared" si="3"/>
        <v>3</v>
      </c>
      <c r="AC39" s="188">
        <f t="shared" si="4"/>
        <v>5</v>
      </c>
      <c r="AD39" s="463" t="s">
        <v>131</v>
      </c>
      <c r="AE39" s="464" t="s">
        <v>131</v>
      </c>
      <c r="AF39" s="465">
        <f t="shared" si="5"/>
        <v>4</v>
      </c>
      <c r="AG39" s="188">
        <f t="shared" si="6"/>
        <v>5</v>
      </c>
      <c r="AH39" s="188">
        <f t="shared" si="7"/>
        <v>4</v>
      </c>
      <c r="AI39" s="188">
        <f t="shared" si="8"/>
        <v>4</v>
      </c>
      <c r="AJ39" s="188">
        <f t="shared" si="9"/>
        <v>7</v>
      </c>
      <c r="AK39" s="188">
        <f t="shared" si="10"/>
        <v>5</v>
      </c>
      <c r="AL39" s="188">
        <f t="shared" si="11"/>
        <v>3</v>
      </c>
      <c r="AM39" s="189">
        <f t="shared" si="12"/>
        <v>8</v>
      </c>
      <c r="AN39" s="264"/>
      <c r="AO39" s="181">
        <f t="shared" si="13"/>
        <v>54</v>
      </c>
      <c r="AP39" s="360">
        <f t="shared" si="14"/>
        <v>6</v>
      </c>
      <c r="AQ39" s="183" t="str">
        <f t="shared" si="15"/>
        <v>A(z) Serdülő Férfi kategória kész!</v>
      </c>
      <c r="AR39" s="363" t="str">
        <f t="shared" si="16"/>
        <v/>
      </c>
      <c r="AS39" s="366" t="str">
        <f t="shared" si="17"/>
        <v/>
      </c>
      <c r="AT39" s="369" t="str">
        <f t="shared" si="18"/>
        <v/>
      </c>
      <c r="AU39" s="278"/>
      <c r="AV39" s="278"/>
      <c r="AW39" s="278"/>
      <c r="AX39" s="278"/>
      <c r="AY39" s="278"/>
      <c r="AZ39" s="278"/>
      <c r="BA39" s="278"/>
      <c r="BB39" s="278"/>
      <c r="BC39" s="278"/>
      <c r="BD39" s="278"/>
      <c r="BE39" s="278"/>
      <c r="BF39" s="278"/>
    </row>
    <row r="40" spans="1:58" ht="15.75" customHeight="1" x14ac:dyDescent="0.25">
      <c r="A40" s="404">
        <v>26</v>
      </c>
      <c r="B40" s="142">
        <v>0.47430555555555398</v>
      </c>
      <c r="C40" s="1"/>
      <c r="D40" s="253" t="s">
        <v>264</v>
      </c>
      <c r="E40" s="318"/>
      <c r="F40" s="1"/>
      <c r="G40" s="1">
        <v>2008</v>
      </c>
      <c r="H40" s="1" t="s">
        <v>0</v>
      </c>
      <c r="I40" s="16"/>
      <c r="J40" s="323" t="s">
        <v>21</v>
      </c>
      <c r="K40" s="253" t="s">
        <v>15</v>
      </c>
      <c r="L40" s="131"/>
      <c r="M40" s="326">
        <v>37</v>
      </c>
      <c r="N40" s="28">
        <v>5</v>
      </c>
      <c r="O40" s="28">
        <v>45</v>
      </c>
      <c r="P40" s="456">
        <v>37</v>
      </c>
      <c r="Q40" s="457" t="s">
        <v>206</v>
      </c>
      <c r="R40" s="458">
        <f t="shared" si="1"/>
        <v>6037</v>
      </c>
      <c r="S40" s="28">
        <v>20</v>
      </c>
      <c r="T40" s="28">
        <v>11</v>
      </c>
      <c r="U40" s="28">
        <v>42</v>
      </c>
      <c r="V40" s="28">
        <v>1</v>
      </c>
      <c r="W40" s="28">
        <v>0</v>
      </c>
      <c r="X40" s="28">
        <v>37</v>
      </c>
      <c r="Y40" s="328">
        <v>54</v>
      </c>
      <c r="AA40" s="187">
        <f t="shared" si="2"/>
        <v>12</v>
      </c>
      <c r="AB40" s="188">
        <f t="shared" si="3"/>
        <v>5</v>
      </c>
      <c r="AC40" s="188">
        <f t="shared" si="4"/>
        <v>3</v>
      </c>
      <c r="AD40" s="463" t="s">
        <v>131</v>
      </c>
      <c r="AE40" s="464" t="s">
        <v>131</v>
      </c>
      <c r="AF40" s="465">
        <f t="shared" si="5"/>
        <v>4</v>
      </c>
      <c r="AG40" s="188">
        <f t="shared" si="6"/>
        <v>6</v>
      </c>
      <c r="AH40" s="188">
        <f t="shared" si="7"/>
        <v>1</v>
      </c>
      <c r="AI40" s="188">
        <f t="shared" si="8"/>
        <v>5</v>
      </c>
      <c r="AJ40" s="188">
        <f t="shared" si="9"/>
        <v>7</v>
      </c>
      <c r="AK40" s="188">
        <f t="shared" si="10"/>
        <v>1</v>
      </c>
      <c r="AL40" s="188">
        <f t="shared" si="11"/>
        <v>3</v>
      </c>
      <c r="AM40" s="189">
        <f t="shared" si="12"/>
        <v>6</v>
      </c>
      <c r="AN40" s="264"/>
      <c r="AO40" s="181">
        <f t="shared" si="13"/>
        <v>53</v>
      </c>
      <c r="AP40" s="360">
        <f t="shared" si="14"/>
        <v>7</v>
      </c>
      <c r="AQ40" s="183" t="str">
        <f t="shared" si="15"/>
        <v>A(z) Serdülő Férfi kategória kész!</v>
      </c>
      <c r="AR40" s="363" t="str">
        <f t="shared" si="16"/>
        <v/>
      </c>
      <c r="AS40" s="366" t="str">
        <f t="shared" si="17"/>
        <v/>
      </c>
      <c r="AT40" s="369" t="str">
        <f t="shared" si="18"/>
        <v/>
      </c>
      <c r="AU40" s="278"/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8"/>
    </row>
    <row r="41" spans="1:58" ht="15.75" customHeight="1" x14ac:dyDescent="0.25">
      <c r="A41" s="404">
        <v>29</v>
      </c>
      <c r="B41" s="142">
        <v>0.504166666666646</v>
      </c>
      <c r="C41" s="1"/>
      <c r="D41" s="253" t="s">
        <v>265</v>
      </c>
      <c r="E41" s="318"/>
      <c r="F41" s="1"/>
      <c r="G41" s="1">
        <v>2007</v>
      </c>
      <c r="H41" s="1" t="s">
        <v>0</v>
      </c>
      <c r="I41" s="16"/>
      <c r="J41" s="323" t="s">
        <v>21</v>
      </c>
      <c r="K41" s="253" t="s">
        <v>15</v>
      </c>
      <c r="L41" s="131"/>
      <c r="M41" s="326">
        <v>26</v>
      </c>
      <c r="N41" s="28">
        <v>2</v>
      </c>
      <c r="O41" s="28">
        <v>42</v>
      </c>
      <c r="P41" s="456">
        <v>32</v>
      </c>
      <c r="Q41" s="457" t="s">
        <v>212</v>
      </c>
      <c r="R41" s="458">
        <f t="shared" si="1"/>
        <v>5032</v>
      </c>
      <c r="S41" s="28">
        <v>14</v>
      </c>
      <c r="T41" s="28">
        <v>20</v>
      </c>
      <c r="U41" s="28">
        <v>23</v>
      </c>
      <c r="V41" s="28">
        <v>1</v>
      </c>
      <c r="W41" s="28">
        <v>3</v>
      </c>
      <c r="X41" s="28">
        <v>58</v>
      </c>
      <c r="Y41" s="328">
        <v>58</v>
      </c>
      <c r="AA41" s="187">
        <f t="shared" si="2"/>
        <v>2</v>
      </c>
      <c r="AB41" s="188">
        <f t="shared" si="3"/>
        <v>1</v>
      </c>
      <c r="AC41" s="188">
        <f t="shared" si="4"/>
        <v>2</v>
      </c>
      <c r="AD41" s="463" t="s">
        <v>131</v>
      </c>
      <c r="AE41" s="464" t="s">
        <v>131</v>
      </c>
      <c r="AF41" s="465">
        <f t="shared" si="5"/>
        <v>1</v>
      </c>
      <c r="AG41" s="188">
        <f t="shared" si="6"/>
        <v>1</v>
      </c>
      <c r="AH41" s="188">
        <f t="shared" si="7"/>
        <v>7</v>
      </c>
      <c r="AI41" s="188">
        <f t="shared" si="8"/>
        <v>1</v>
      </c>
      <c r="AJ41" s="188">
        <f t="shared" si="9"/>
        <v>7</v>
      </c>
      <c r="AK41" s="188">
        <f t="shared" si="10"/>
        <v>3</v>
      </c>
      <c r="AL41" s="188">
        <f t="shared" si="11"/>
        <v>1</v>
      </c>
      <c r="AM41" s="189">
        <f t="shared" si="12"/>
        <v>2</v>
      </c>
      <c r="AN41" s="264"/>
      <c r="AO41" s="181">
        <f t="shared" si="13"/>
        <v>28</v>
      </c>
      <c r="AP41" s="360">
        <f t="shared" si="14"/>
        <v>8</v>
      </c>
      <c r="AQ41" s="183" t="str">
        <f t="shared" si="15"/>
        <v>A(z) Serdülő Férfi kategória kész!</v>
      </c>
      <c r="AR41" s="363" t="str">
        <f t="shared" si="16"/>
        <v/>
      </c>
      <c r="AS41" s="366" t="str">
        <f t="shared" si="17"/>
        <v/>
      </c>
      <c r="AT41" s="369" t="str">
        <f t="shared" si="18"/>
        <v/>
      </c>
      <c r="AU41" s="278"/>
      <c r="AV41" s="278"/>
      <c r="AW41" s="278"/>
      <c r="AX41" s="278"/>
      <c r="AY41" s="278"/>
      <c r="AZ41" s="278"/>
      <c r="BA41" s="278"/>
      <c r="BB41" s="278"/>
      <c r="BC41" s="278"/>
      <c r="BD41" s="278"/>
      <c r="BE41" s="278"/>
      <c r="BF41" s="278"/>
    </row>
    <row r="42" spans="1:58" ht="15.75" customHeight="1" x14ac:dyDescent="0.25">
      <c r="A42" s="404">
        <v>38</v>
      </c>
      <c r="B42" s="142">
        <v>0.452777777777778</v>
      </c>
      <c r="C42" s="1"/>
      <c r="D42" s="253" t="s">
        <v>266</v>
      </c>
      <c r="E42" s="319"/>
      <c r="F42" s="3"/>
      <c r="G42" s="3">
        <v>2007</v>
      </c>
      <c r="H42" s="3" t="s">
        <v>1</v>
      </c>
      <c r="I42" s="18"/>
      <c r="J42" s="323" t="s">
        <v>21</v>
      </c>
      <c r="K42" s="254" t="s">
        <v>191</v>
      </c>
      <c r="L42" s="131"/>
      <c r="M42" s="326">
        <v>30</v>
      </c>
      <c r="N42" s="28">
        <v>5</v>
      </c>
      <c r="O42" s="28">
        <v>50</v>
      </c>
      <c r="P42" s="456">
        <v>40</v>
      </c>
      <c r="Q42" s="457" t="s">
        <v>206</v>
      </c>
      <c r="R42" s="458">
        <f t="shared" si="1"/>
        <v>6040</v>
      </c>
      <c r="S42" s="28">
        <v>19</v>
      </c>
      <c r="T42" s="28">
        <v>27</v>
      </c>
      <c r="U42" s="28">
        <v>50</v>
      </c>
      <c r="V42" s="28">
        <v>0</v>
      </c>
      <c r="W42" s="28">
        <v>1.5</v>
      </c>
      <c r="X42" s="28">
        <v>30</v>
      </c>
      <c r="Y42" s="328">
        <v>47</v>
      </c>
      <c r="AA42" s="187">
        <f t="shared" si="2"/>
        <v>8</v>
      </c>
      <c r="AB42" s="188">
        <f t="shared" si="3"/>
        <v>4</v>
      </c>
      <c r="AC42" s="188">
        <f t="shared" si="4"/>
        <v>2</v>
      </c>
      <c r="AD42" s="463" t="s">
        <v>131</v>
      </c>
      <c r="AE42" s="464" t="s">
        <v>131</v>
      </c>
      <c r="AF42" s="465">
        <f t="shared" si="5"/>
        <v>2</v>
      </c>
      <c r="AG42" s="188">
        <f t="shared" si="6"/>
        <v>4</v>
      </c>
      <c r="AH42" s="188">
        <f t="shared" si="7"/>
        <v>4</v>
      </c>
      <c r="AI42" s="188">
        <f t="shared" si="8"/>
        <v>4</v>
      </c>
      <c r="AJ42" s="188">
        <f t="shared" si="9"/>
        <v>4</v>
      </c>
      <c r="AK42" s="188">
        <f t="shared" si="10"/>
        <v>1</v>
      </c>
      <c r="AL42" s="188">
        <f t="shared" si="11"/>
        <v>4</v>
      </c>
      <c r="AM42" s="189">
        <f t="shared" si="12"/>
        <v>8</v>
      </c>
      <c r="AN42" s="264"/>
      <c r="AO42" s="181">
        <f t="shared" si="13"/>
        <v>45</v>
      </c>
      <c r="AP42" s="360">
        <f t="shared" si="14"/>
        <v>1</v>
      </c>
      <c r="AQ42" s="183" t="str">
        <f t="shared" si="15"/>
        <v>A(z) Serdülő Nő kategória kész!</v>
      </c>
      <c r="AR42" s="363" t="str">
        <f t="shared" si="16"/>
        <v/>
      </c>
      <c r="AS42" s="366" t="str">
        <f t="shared" si="17"/>
        <v/>
      </c>
      <c r="AT42" s="369" t="str">
        <f t="shared" si="18"/>
        <v/>
      </c>
      <c r="AU42" s="278"/>
      <c r="AV42" s="278"/>
      <c r="AW42" s="278"/>
      <c r="AX42" s="278"/>
      <c r="AY42" s="278"/>
      <c r="AZ42" s="278"/>
      <c r="BA42" s="278"/>
      <c r="BB42" s="278"/>
      <c r="BC42" s="278"/>
      <c r="BD42" s="278"/>
      <c r="BE42" s="278"/>
      <c r="BF42" s="278"/>
    </row>
    <row r="43" spans="1:58" ht="15.75" customHeight="1" x14ac:dyDescent="0.25">
      <c r="A43" s="405">
        <v>36</v>
      </c>
      <c r="B43" s="142">
        <v>0.46319444444444402</v>
      </c>
      <c r="C43" s="1"/>
      <c r="D43" s="253" t="s">
        <v>267</v>
      </c>
      <c r="E43" s="319"/>
      <c r="F43" s="3"/>
      <c r="G43" s="3">
        <v>2008</v>
      </c>
      <c r="H43" s="3" t="s">
        <v>1</v>
      </c>
      <c r="I43" s="18"/>
      <c r="J43" s="323" t="s">
        <v>21</v>
      </c>
      <c r="K43" s="254" t="s">
        <v>191</v>
      </c>
      <c r="L43" s="131"/>
      <c r="M43" s="326">
        <v>27</v>
      </c>
      <c r="N43" s="28">
        <v>2</v>
      </c>
      <c r="O43" s="28">
        <v>53</v>
      </c>
      <c r="P43" s="456">
        <v>41</v>
      </c>
      <c r="Q43" s="457" t="s">
        <v>206</v>
      </c>
      <c r="R43" s="458">
        <f t="shared" si="1"/>
        <v>6041</v>
      </c>
      <c r="S43" s="28">
        <v>15</v>
      </c>
      <c r="T43" s="28">
        <v>16</v>
      </c>
      <c r="U43" s="28">
        <v>44</v>
      </c>
      <c r="V43" s="28">
        <v>0</v>
      </c>
      <c r="W43" s="28">
        <v>3.5</v>
      </c>
      <c r="X43" s="28">
        <v>40</v>
      </c>
      <c r="Y43" s="328">
        <v>48</v>
      </c>
      <c r="AA43" s="187">
        <f t="shared" si="2"/>
        <v>4</v>
      </c>
      <c r="AB43" s="188">
        <f t="shared" si="3"/>
        <v>2</v>
      </c>
      <c r="AC43" s="188">
        <f t="shared" si="4"/>
        <v>4</v>
      </c>
      <c r="AD43" s="463" t="s">
        <v>131</v>
      </c>
      <c r="AE43" s="464" t="s">
        <v>131</v>
      </c>
      <c r="AF43" s="465">
        <f t="shared" si="5"/>
        <v>3</v>
      </c>
      <c r="AG43" s="188">
        <f t="shared" si="6"/>
        <v>3</v>
      </c>
      <c r="AH43" s="188">
        <f t="shared" si="7"/>
        <v>2</v>
      </c>
      <c r="AI43" s="188">
        <f t="shared" si="8"/>
        <v>3</v>
      </c>
      <c r="AJ43" s="188">
        <f t="shared" si="9"/>
        <v>4</v>
      </c>
      <c r="AK43" s="188">
        <f t="shared" si="10"/>
        <v>2</v>
      </c>
      <c r="AL43" s="188">
        <f t="shared" si="11"/>
        <v>2</v>
      </c>
      <c r="AM43" s="189">
        <f t="shared" si="12"/>
        <v>4</v>
      </c>
      <c r="AN43" s="264"/>
      <c r="AO43" s="181">
        <f t="shared" si="13"/>
        <v>33</v>
      </c>
      <c r="AP43" s="360">
        <f t="shared" si="14"/>
        <v>2</v>
      </c>
      <c r="AQ43" s="183" t="str">
        <f t="shared" si="15"/>
        <v>A(z) Serdülő Nő kategória kész!</v>
      </c>
      <c r="AR43" s="363" t="str">
        <f t="shared" si="16"/>
        <v/>
      </c>
      <c r="AS43" s="366" t="str">
        <f t="shared" si="17"/>
        <v/>
      </c>
      <c r="AT43" s="369" t="str">
        <f t="shared" si="18"/>
        <v/>
      </c>
      <c r="AU43" s="278"/>
      <c r="AV43" s="278"/>
      <c r="AW43" s="278"/>
      <c r="AX43" s="278"/>
      <c r="AY43" s="278"/>
      <c r="AZ43" s="278"/>
      <c r="BA43" s="278"/>
      <c r="BB43" s="278"/>
      <c r="BC43" s="278"/>
      <c r="BD43" s="278"/>
      <c r="BE43" s="278"/>
      <c r="BF43" s="278"/>
    </row>
    <row r="44" spans="1:58" ht="15.75" customHeight="1" x14ac:dyDescent="0.25">
      <c r="A44" s="405">
        <v>35</v>
      </c>
      <c r="B44" s="142">
        <v>0.47013888888888899</v>
      </c>
      <c r="C44" s="1"/>
      <c r="D44" s="253" t="s">
        <v>268</v>
      </c>
      <c r="E44" s="319"/>
      <c r="F44" s="3"/>
      <c r="G44" s="3">
        <v>2008</v>
      </c>
      <c r="H44" s="3" t="s">
        <v>1</v>
      </c>
      <c r="I44" s="18"/>
      <c r="J44" s="323" t="s">
        <v>21</v>
      </c>
      <c r="K44" s="254" t="s">
        <v>191</v>
      </c>
      <c r="L44" s="131"/>
      <c r="M44" s="326">
        <v>21</v>
      </c>
      <c r="N44" s="28">
        <v>3</v>
      </c>
      <c r="O44" s="28">
        <v>45</v>
      </c>
      <c r="P44" s="456">
        <v>38</v>
      </c>
      <c r="Q44" s="457" t="s">
        <v>206</v>
      </c>
      <c r="R44" s="458">
        <f t="shared" si="1"/>
        <v>6038</v>
      </c>
      <c r="S44" s="28">
        <v>10</v>
      </c>
      <c r="T44" s="28">
        <v>21</v>
      </c>
      <c r="U44" s="28">
        <v>38</v>
      </c>
      <c r="V44" s="28">
        <v>0</v>
      </c>
      <c r="W44" s="28">
        <v>8</v>
      </c>
      <c r="X44" s="28">
        <v>39</v>
      </c>
      <c r="Y44" s="328">
        <v>47</v>
      </c>
      <c r="AA44" s="187">
        <f t="shared" si="2"/>
        <v>2</v>
      </c>
      <c r="AB44" s="188">
        <f t="shared" si="3"/>
        <v>3</v>
      </c>
      <c r="AC44" s="188">
        <f t="shared" si="4"/>
        <v>1</v>
      </c>
      <c r="AD44" s="463" t="s">
        <v>131</v>
      </c>
      <c r="AE44" s="464" t="s">
        <v>131</v>
      </c>
      <c r="AF44" s="465">
        <f t="shared" si="5"/>
        <v>1</v>
      </c>
      <c r="AG44" s="188">
        <f t="shared" si="6"/>
        <v>1</v>
      </c>
      <c r="AH44" s="188">
        <f t="shared" si="7"/>
        <v>3</v>
      </c>
      <c r="AI44" s="188">
        <f t="shared" si="8"/>
        <v>1</v>
      </c>
      <c r="AJ44" s="188">
        <f t="shared" si="9"/>
        <v>4</v>
      </c>
      <c r="AK44" s="188">
        <f t="shared" si="10"/>
        <v>4</v>
      </c>
      <c r="AL44" s="188">
        <f t="shared" si="11"/>
        <v>3</v>
      </c>
      <c r="AM44" s="189">
        <f t="shared" si="12"/>
        <v>8</v>
      </c>
      <c r="AN44" s="264"/>
      <c r="AO44" s="181">
        <f t="shared" si="13"/>
        <v>31</v>
      </c>
      <c r="AP44" s="360">
        <f t="shared" si="14"/>
        <v>3</v>
      </c>
      <c r="AQ44" s="183" t="str">
        <f t="shared" si="15"/>
        <v>A(z) Serdülő Nő kategória kész!</v>
      </c>
      <c r="AR44" s="363">
        <f t="shared" si="16"/>
        <v>47</v>
      </c>
      <c r="AS44" s="366" t="str">
        <f t="shared" si="17"/>
        <v/>
      </c>
      <c r="AT44" s="369" t="str">
        <f t="shared" si="18"/>
        <v/>
      </c>
      <c r="AU44" s="278"/>
      <c r="AV44" s="278"/>
      <c r="AW44" s="278"/>
      <c r="AX44" s="278"/>
      <c r="AY44" s="278"/>
      <c r="AZ44" s="278"/>
      <c r="BA44" s="278"/>
      <c r="BB44" s="278"/>
      <c r="BC44" s="278"/>
      <c r="BD44" s="278"/>
      <c r="BE44" s="278"/>
      <c r="BF44" s="278"/>
    </row>
    <row r="45" spans="1:58" ht="15.75" customHeight="1" x14ac:dyDescent="0.25">
      <c r="A45" s="404">
        <v>37</v>
      </c>
      <c r="B45" s="142">
        <v>0.45694444444444399</v>
      </c>
      <c r="C45" s="1"/>
      <c r="D45" s="253" t="s">
        <v>269</v>
      </c>
      <c r="E45" s="319"/>
      <c r="F45" s="3"/>
      <c r="G45" s="3">
        <v>2008</v>
      </c>
      <c r="H45" s="3" t="s">
        <v>1</v>
      </c>
      <c r="I45" s="18"/>
      <c r="J45" s="323" t="s">
        <v>21</v>
      </c>
      <c r="K45" s="254" t="s">
        <v>191</v>
      </c>
      <c r="L45" s="131"/>
      <c r="M45" s="326">
        <v>28</v>
      </c>
      <c r="N45" s="28">
        <v>1</v>
      </c>
      <c r="O45" s="28">
        <v>51</v>
      </c>
      <c r="P45" s="456">
        <v>45</v>
      </c>
      <c r="Q45" s="457" t="s">
        <v>206</v>
      </c>
      <c r="R45" s="458">
        <f t="shared" si="1"/>
        <v>6045</v>
      </c>
      <c r="S45" s="28">
        <v>11</v>
      </c>
      <c r="T45" s="28">
        <v>16</v>
      </c>
      <c r="U45" s="28">
        <v>42</v>
      </c>
      <c r="V45" s="28">
        <v>0</v>
      </c>
      <c r="W45" s="28">
        <v>7</v>
      </c>
      <c r="X45" s="28">
        <v>40</v>
      </c>
      <c r="Y45" s="328">
        <v>49</v>
      </c>
      <c r="AA45" s="187">
        <f t="shared" si="2"/>
        <v>6</v>
      </c>
      <c r="AB45" s="188">
        <f t="shared" si="3"/>
        <v>1</v>
      </c>
      <c r="AC45" s="188">
        <f t="shared" si="4"/>
        <v>3</v>
      </c>
      <c r="AD45" s="463" t="s">
        <v>131</v>
      </c>
      <c r="AE45" s="464" t="s">
        <v>131</v>
      </c>
      <c r="AF45" s="465">
        <f t="shared" si="5"/>
        <v>4</v>
      </c>
      <c r="AG45" s="188">
        <f t="shared" si="6"/>
        <v>2</v>
      </c>
      <c r="AH45" s="188">
        <f t="shared" si="7"/>
        <v>2</v>
      </c>
      <c r="AI45" s="188">
        <f t="shared" si="8"/>
        <v>2</v>
      </c>
      <c r="AJ45" s="188">
        <f t="shared" si="9"/>
        <v>4</v>
      </c>
      <c r="AK45" s="188">
        <f t="shared" si="10"/>
        <v>3</v>
      </c>
      <c r="AL45" s="188">
        <f t="shared" si="11"/>
        <v>2</v>
      </c>
      <c r="AM45" s="189">
        <f t="shared" si="12"/>
        <v>2</v>
      </c>
      <c r="AN45" s="264"/>
      <c r="AO45" s="181">
        <f t="shared" si="13"/>
        <v>31</v>
      </c>
      <c r="AP45" s="360">
        <f t="shared" si="14"/>
        <v>4</v>
      </c>
      <c r="AQ45" s="183" t="str">
        <f t="shared" si="15"/>
        <v>A(z) Serdülő Nő kategória kész!</v>
      </c>
      <c r="AR45" s="363">
        <f t="shared" si="16"/>
        <v>49</v>
      </c>
      <c r="AS45" s="366" t="str">
        <f t="shared" si="17"/>
        <v/>
      </c>
      <c r="AT45" s="369" t="str">
        <f t="shared" si="18"/>
        <v/>
      </c>
      <c r="AU45" s="278"/>
      <c r="AV45" s="278"/>
      <c r="AW45" s="278"/>
      <c r="AX45" s="278"/>
      <c r="AY45" s="278"/>
      <c r="AZ45" s="278"/>
      <c r="BA45" s="278"/>
      <c r="BB45" s="278"/>
      <c r="BC45" s="278"/>
      <c r="BD45" s="278"/>
      <c r="BE45" s="278"/>
      <c r="BF45" s="278"/>
    </row>
    <row r="46" spans="1:58" ht="15.75" customHeight="1" x14ac:dyDescent="0.25">
      <c r="A46" s="405"/>
      <c r="B46" s="142"/>
      <c r="C46" s="1"/>
      <c r="D46" s="254"/>
      <c r="E46" s="319"/>
      <c r="F46" s="3"/>
      <c r="G46" s="3"/>
      <c r="H46" s="3"/>
      <c r="I46" s="18"/>
      <c r="J46" s="323"/>
      <c r="K46" s="254"/>
      <c r="L46" s="131"/>
      <c r="M46" s="326"/>
      <c r="N46" s="28"/>
      <c r="O46" s="28"/>
      <c r="P46" s="456"/>
      <c r="Q46" s="457"/>
      <c r="R46" s="458" t="str">
        <f t="shared" ref="R46" si="19" xml:space="preserve"> IF( AND(P46&lt;&gt;"",
                  Q46&lt;&gt;""),
           P46 +
             IF(P46 &gt;= 20, 5000, 0) +
             IF(OR(Q46 = "v",Q46="V"),1000, 0),
           "")</f>
        <v/>
      </c>
      <c r="S46" s="28"/>
      <c r="T46" s="28"/>
      <c r="U46" s="28"/>
      <c r="V46" s="28"/>
      <c r="W46" s="28"/>
      <c r="X46" s="28"/>
      <c r="Y46" s="328"/>
      <c r="AA46" s="187" t="str">
        <f t="shared" ref="AA46:AA68" si="20">IF(INDEX(rovidkateg,ROW()-4,)="","",
    IF(M46="","Hiányzik!",
     IF(M46="n.a.",0,
      VALUE(RIGHT(AA$4,1))*
       (COUNTIF(rovidkateg,INDEX(rovidkateg,ROW()-4,))-
         COUNTIFS(rovidkateg,INDEX(rovidkateg,ROW()-4,),
                                             M$5:M$100,IF(LEFT(RIGHT(AA$4,2),1)="+",
                                                                                           "&gt;"&amp;M46,"&lt;"&amp;M46)
         )
       )
     )
   )
 )</f>
        <v/>
      </c>
      <c r="AB46" s="188" t="str">
        <f t="shared" ref="AB46:AB68" si="21">IF(INDEX(rovidkateg,ROW()-4,)="","",
    IF(N46="","Hiányzik!",
     IF(N46="n.a.",0,
      VALUE(RIGHT(AB$4,1))*
       (COUNTIF(rovidkateg,INDEX(rovidkateg,ROW()-4,))-
         COUNTIFS(rovidkateg,INDEX(rovidkateg,ROW()-4,),
                                             N$5:N$100,IF(LEFT(RIGHT(AB$4,2),1)="+",
                                                                                           "&gt;"&amp;N46,"&lt;"&amp;N46)
         )
       )
     )
   )
 )</f>
        <v/>
      </c>
      <c r="AC46" s="188" t="str">
        <f t="shared" ref="AC46:AC68" si="22">IF(INDEX(rovidkateg,ROW()-4,)="","",
    IF(O46="","Hiányzik!",
     IF(O46="n.a.",0,
      VALUE(RIGHT(AC$4,1))*
       (COUNTIF(rovidkateg,INDEX(rovidkateg,ROW()-4,))-
         COUNTIFS(rovidkateg,INDEX(rovidkateg,ROW()-4,),
                                             O$5:O$100,IF(LEFT(RIGHT(AC$4,2),1)="+",
                                                                                           "&gt;"&amp;O46,"&lt;"&amp;O46)
         )
       )
     )
   )
 )</f>
        <v/>
      </c>
      <c r="AD46" s="463" t="s">
        <v>131</v>
      </c>
      <c r="AE46" s="464" t="s">
        <v>131</v>
      </c>
      <c r="AF46" s="465" t="str">
        <f t="shared" ref="AF46:AF68" si="23">IF(INDEX(rovidkateg,ROW()-4,)="","",
    IF(R46="","Hiányzik!",
     IF(R46="n.a.",0,
      VALUE(RIGHT(AF$4,1))*
       (COUNTIF(rovidkateg,INDEX(rovidkateg,ROW()-4,))-
         COUNTIFS(rovidkateg,INDEX(rovidkateg,ROW()-4,),
                                             R$5:R$100,IF(LEFT(RIGHT(AF$4,2),1)="+",
                                                                                           "&gt;"&amp;R46,"&lt;"&amp;R46)
         )
       )
     )
   )
 )</f>
        <v/>
      </c>
      <c r="AG46" s="188" t="str">
        <f t="shared" ref="AG46:AG68" si="24">IF(INDEX(rovidkateg,ROW()-4,)="","",
    IF(S46="","Hiányzik!",
     IF(S46="n.a.",0,
      VALUE(RIGHT(AG$4,1))*
       (COUNTIF(rovidkateg,INDEX(rovidkateg,ROW()-4,))-
         COUNTIFS(rovidkateg,INDEX(rovidkateg,ROW()-4,),
                                             S$5:S$100,IF(LEFT(RIGHT(AG$4,2),1)="+",
                                                                                           "&gt;"&amp;S46,"&lt;"&amp;S46)
         )
       )
     )
   )
 )</f>
        <v/>
      </c>
      <c r="AH46" s="188" t="str">
        <f t="shared" ref="AH46:AH68" si="25">IF(INDEX(rovidkateg,ROW()-4,)="","",
    IF(T46="","Hiányzik!",
     IF(T46="n.a.",0,
      VALUE(RIGHT(AH$4,1))*
       (COUNTIF(rovidkateg,INDEX(rovidkateg,ROW()-4,))-
         COUNTIFS(rovidkateg,INDEX(rovidkateg,ROW()-4,),
                                             T$5:T$100,IF(LEFT(RIGHT(AH$4,2),1)="+",
                                                                                           "&gt;"&amp;T46,"&lt;"&amp;T46)
         )
       )
     )
   )
 )</f>
        <v/>
      </c>
      <c r="AI46" s="188" t="str">
        <f t="shared" ref="AI46:AJ68" si="26">IF(INDEX(rovidkateg,ROW()-4,)="","",
    IF(U46="","Hiányzik!",
     IF(U46="n.a.",0,
      VALUE(RIGHT(AI$4,1))*
       (COUNTIF(rovidkateg,INDEX(rovidkateg,ROW()-4,))-
         COUNTIFS(rovidkateg,INDEX(rovidkateg,ROW()-4,),
                                             U$5:U$100,IF(LEFT(RIGHT(AI$4,2),1)="+",
                                                                                           "&gt;"&amp;U46,"&lt;"&amp;U46)
         )
       )
     )
   )
 )</f>
        <v/>
      </c>
      <c r="AJ46" s="188" t="str">
        <f t="shared" si="26"/>
        <v/>
      </c>
      <c r="AK46" s="188" t="str">
        <f t="shared" ref="AK46:AK68" si="27">IF(INDEX(rovidkateg,ROW()-4,)="","",
    IF(W46="","Hiányzik!",
     IF(W46="n.a.",0,
      VALUE(RIGHT(AK$4,1))*
       (COUNTIF(rovidkateg,INDEX(rovidkateg,ROW()-4,))-
         COUNTIFS(rovidkateg,INDEX(rovidkateg,ROW()-4,),
                                             W$5:W$100,IF(LEFT(RIGHT(AK$4,2),1)="+",
                                                                                           "&gt;"&amp;W46,"&lt;"&amp;W46)
         )
       )
     )
   )
 )</f>
        <v/>
      </c>
      <c r="AL46" s="188" t="str">
        <f t="shared" ref="AL46:AL68" si="28">IF(INDEX(rovidkateg,ROW()-4,)="","",
    IF(X46="","Hiányzik!",
     IF(X46="n.a.",0,
      VALUE(RIGHT(AL$4,1))*
       (COUNTIF(rovidkateg,INDEX(rovidkateg,ROW()-4,))-
         COUNTIFS(rovidkateg,INDEX(rovidkateg,ROW()-4,),
                                             X$5:X$100,IF(LEFT(RIGHT(AL$4,2),1)="+",
                                                                                           "&gt;"&amp;X46,"&lt;"&amp;X46)
         )
       )
     )
   )
 )</f>
        <v/>
      </c>
      <c r="AM46" s="189" t="str">
        <f t="shared" ref="AM46:AM68" si="29">IF(INDEX(rovidkateg,ROW()-4,)="","",
    IF(Y46="","Hiányzik!",
     IF(Y46="n.a.",0,
      VALUE(RIGHT(AM$4,1))*
       (COUNTIF(rovidkateg,INDEX(rovidkateg,ROW()-4,))-
         COUNTIFS(rovidkateg,INDEX(rovidkateg,ROW()-4,),
                                             Y$5:Y$100,IF(LEFT(RIGHT(AM$4,2),1)="+",
                                                                                           "&gt;"&amp;Y46,"&lt;"&amp;Y46)
         )
       )
     )
   )
 )</f>
        <v/>
      </c>
      <c r="AN46" s="264"/>
      <c r="AO46" s="181" t="str">
        <f t="shared" ref="AO46:AO68" si="30" xml:space="preserve"> IF( AND( INDEX(rovidkateg,ROW()-4,)&lt;&gt;"",
                   COUNTIF(AA46:AM46,"Hiányzik!") = 0),
            SUM(AA46:AM46),
            ""
          )</f>
        <v/>
      </c>
      <c r="AP46" s="360" t="str">
        <f t="shared" ref="AP46:AP68" si="31" xml:space="preserve"> IF( INDEX(rovidkateg,ROW()-4,)="", "Kategóriátlan",
             IF( AO46="", "Hiányzó adat!",
                    1 + COUNTIFS(rovidkateg,INDEX(rovidkateg,ROW()-4,),AO$5:AO$100,"&gt;"&amp;AO46) +
                           COUNTIFS(rovidkateg,INDEX(rovidkateg,ROW()-4,),AO$5:AO$100,"="&amp;AO46,Y$5:Y$100,"&lt;"&amp;Y46) +
                           COUNTIFS(rovidkateg,INDEX(rovidkateg,ROW()-4,),AO$5:AO$100,"="&amp;AO46,Y$5:Y$100,"="&amp;Y46,M$5:M$100,"&gt;"&amp;M46) +
                           COUNTIFS(rovidkateg,INDEX(rovidkateg,ROW()-4,),AO$5:AO$100,"="&amp;AO46,Y$5:Y$100,"="&amp;Y46,M$5:M$100,"="&amp;M46,I$5:I$100,"&lt;"&amp;I46)
             )
   )</f>
        <v>Kategóriátlan</v>
      </c>
      <c r="AQ46" s="183" t="str">
        <f t="shared" ref="AQ46:AQ68" si="32" xml:space="preserve"> IF( INDEX(rovidkateg,ROW()-4,)="", "Kategóriátlan",
           IF( COUNTIFS(rovidkateg,INDEX(rovidkateg,ROW()-4,),AP$5:AP$100,"Hiányzó adat!") = 0,
                   "A(z) "&amp; INDEX(rovidkateg,ROW()-4,) &amp;" kategória kész!",
                   "Még nincs kész."
           )
   )</f>
        <v>Kategóriátlan</v>
      </c>
      <c r="AR46" s="363" t="str">
        <f t="shared" ref="AR46:AR68" si="33" xml:space="preserve"> IF( AND( AP46&lt;&gt;"Kategóriátlan",
                     AO46&lt;&gt;"",
                     COUNTIFS(rovidkateg,INDEX(rovidkateg,ROW()-4,),
                             AO$5:AO$100,"="&amp;AO46
                     )
                     &gt; 1
                 ),
            Y46,
            ""
          )</f>
        <v/>
      </c>
      <c r="AS46" s="366" t="str">
        <f t="shared" ref="AS46:AS68" si="34" xml:space="preserve"> IF( AND( AP46&lt;&gt;"Kategóriátlan",
                     AR46&lt;&gt;"",
                     COUNTIFS(rovidkateg,INDEX(rovidkateg,ROW()-4,),
                          AO$5:AO$100,"="&amp;AO46,
                          Y$5:Y$100,"="&amp;Y46
                     )
                     &gt; 1
                  ),
             M46,
             ""
           )</f>
        <v/>
      </c>
      <c r="AT46" s="369" t="str">
        <f t="shared" ref="AT46:AT68" si="35" xml:space="preserve"> IF( AND( AP46&lt;&gt;"Kategóriátlan",
                     AS46&lt;&gt;"",
                     COUNTIFS(rovidkateg,INDEX(rovidkateg,ROW()-4,),
                         AO$5:AO$100,"="&amp;AO46,
                         Y$5:Y$100,"="&amp;Y46,
                         M$5:M$100,"="&amp;M46
                     )
                     &gt; 1
                 ),
               I46,
              ""
           )</f>
        <v/>
      </c>
      <c r="AU46" s="278"/>
      <c r="AV46" s="278"/>
      <c r="AW46" s="278"/>
      <c r="AX46" s="278"/>
      <c r="AY46" s="278"/>
      <c r="AZ46" s="278"/>
      <c r="BA46" s="278"/>
      <c r="BB46" s="278"/>
      <c r="BC46" s="278"/>
      <c r="BD46" s="278"/>
      <c r="BE46" s="278"/>
      <c r="BF46" s="278"/>
    </row>
    <row r="47" spans="1:58" ht="15.75" customHeight="1" x14ac:dyDescent="0.25">
      <c r="A47" s="405"/>
      <c r="B47" s="142"/>
      <c r="C47" s="1"/>
      <c r="D47" s="254"/>
      <c r="E47" s="319"/>
      <c r="F47" s="3"/>
      <c r="G47" s="3"/>
      <c r="H47" s="3"/>
      <c r="I47" s="18"/>
      <c r="J47" s="323"/>
      <c r="K47" s="254"/>
      <c r="L47" s="131"/>
      <c r="M47" s="326"/>
      <c r="N47" s="28"/>
      <c r="O47" s="28"/>
      <c r="P47" s="456"/>
      <c r="Q47" s="457"/>
      <c r="R47" s="458" t="str">
        <f t="shared" ref="R47:R69" si="36" xml:space="preserve"> IF( AND(P47&lt;&gt;"",
                  Q47&lt;&gt;""),
           P47 +
             IF(P47 &gt;= 20, 5000, 0) +
             IF(OR(Q47 = "v",Q47="V"),1000, 0),
           "")</f>
        <v/>
      </c>
      <c r="S47" s="28"/>
      <c r="T47" s="28"/>
      <c r="U47" s="28"/>
      <c r="V47" s="28"/>
      <c r="W47" s="28"/>
      <c r="X47" s="28"/>
      <c r="Y47" s="328"/>
      <c r="AA47" s="187" t="str">
        <f t="shared" si="20"/>
        <v/>
      </c>
      <c r="AB47" s="188" t="str">
        <f t="shared" si="21"/>
        <v/>
      </c>
      <c r="AC47" s="188" t="str">
        <f t="shared" si="22"/>
        <v/>
      </c>
      <c r="AD47" s="463" t="s">
        <v>131</v>
      </c>
      <c r="AE47" s="464" t="s">
        <v>131</v>
      </c>
      <c r="AF47" s="465" t="str">
        <f t="shared" si="23"/>
        <v/>
      </c>
      <c r="AG47" s="188" t="str">
        <f t="shared" si="24"/>
        <v/>
      </c>
      <c r="AH47" s="188" t="str">
        <f t="shared" si="25"/>
        <v/>
      </c>
      <c r="AI47" s="188" t="str">
        <f t="shared" si="26"/>
        <v/>
      </c>
      <c r="AJ47" s="188" t="str">
        <f t="shared" si="26"/>
        <v/>
      </c>
      <c r="AK47" s="188" t="str">
        <f t="shared" si="27"/>
        <v/>
      </c>
      <c r="AL47" s="188" t="str">
        <f t="shared" si="28"/>
        <v/>
      </c>
      <c r="AM47" s="189" t="str">
        <f t="shared" si="29"/>
        <v/>
      </c>
      <c r="AN47" s="264"/>
      <c r="AO47" s="181" t="str">
        <f t="shared" si="30"/>
        <v/>
      </c>
      <c r="AP47" s="360" t="str">
        <f t="shared" si="31"/>
        <v>Kategóriátlan</v>
      </c>
      <c r="AQ47" s="183" t="str">
        <f t="shared" si="32"/>
        <v>Kategóriátlan</v>
      </c>
      <c r="AR47" s="363" t="str">
        <f t="shared" si="33"/>
        <v/>
      </c>
      <c r="AS47" s="366" t="str">
        <f t="shared" si="34"/>
        <v/>
      </c>
      <c r="AT47" s="369" t="str">
        <f t="shared" si="35"/>
        <v/>
      </c>
      <c r="AU47" s="278"/>
      <c r="AV47" s="278"/>
      <c r="AW47" s="278"/>
      <c r="AX47" s="278"/>
      <c r="AY47" s="278"/>
      <c r="AZ47" s="278"/>
      <c r="BA47" s="278"/>
      <c r="BB47" s="278"/>
      <c r="BC47" s="278"/>
      <c r="BD47" s="278"/>
      <c r="BE47" s="278"/>
      <c r="BF47" s="278"/>
    </row>
    <row r="48" spans="1:58" ht="15.75" customHeight="1" x14ac:dyDescent="0.25">
      <c r="A48" s="405"/>
      <c r="B48" s="142"/>
      <c r="C48" s="1"/>
      <c r="D48" s="254"/>
      <c r="E48" s="319"/>
      <c r="F48" s="3"/>
      <c r="G48" s="3"/>
      <c r="H48" s="3"/>
      <c r="I48" s="18"/>
      <c r="J48" s="323"/>
      <c r="K48" s="254"/>
      <c r="L48" s="131"/>
      <c r="M48" s="326"/>
      <c r="N48" s="28"/>
      <c r="O48" s="28"/>
      <c r="P48" s="456"/>
      <c r="Q48" s="457"/>
      <c r="R48" s="458" t="str">
        <f t="shared" si="36"/>
        <v/>
      </c>
      <c r="S48" s="28"/>
      <c r="T48" s="28"/>
      <c r="U48" s="28"/>
      <c r="V48" s="28"/>
      <c r="W48" s="28"/>
      <c r="X48" s="28"/>
      <c r="Y48" s="328"/>
      <c r="AA48" s="187" t="str">
        <f t="shared" si="20"/>
        <v/>
      </c>
      <c r="AB48" s="188" t="str">
        <f t="shared" si="21"/>
        <v/>
      </c>
      <c r="AC48" s="188" t="str">
        <f t="shared" si="22"/>
        <v/>
      </c>
      <c r="AD48" s="463" t="s">
        <v>131</v>
      </c>
      <c r="AE48" s="464" t="s">
        <v>131</v>
      </c>
      <c r="AF48" s="465" t="str">
        <f t="shared" si="23"/>
        <v/>
      </c>
      <c r="AG48" s="188" t="str">
        <f t="shared" si="24"/>
        <v/>
      </c>
      <c r="AH48" s="188" t="str">
        <f t="shared" si="25"/>
        <v/>
      </c>
      <c r="AI48" s="188" t="str">
        <f t="shared" si="26"/>
        <v/>
      </c>
      <c r="AJ48" s="188" t="str">
        <f t="shared" si="26"/>
        <v/>
      </c>
      <c r="AK48" s="188" t="str">
        <f t="shared" si="27"/>
        <v/>
      </c>
      <c r="AL48" s="188" t="str">
        <f t="shared" si="28"/>
        <v/>
      </c>
      <c r="AM48" s="189" t="str">
        <f t="shared" si="29"/>
        <v/>
      </c>
      <c r="AN48" s="264"/>
      <c r="AO48" s="181" t="str">
        <f t="shared" si="30"/>
        <v/>
      </c>
      <c r="AP48" s="360" t="str">
        <f t="shared" si="31"/>
        <v>Kategóriátlan</v>
      </c>
      <c r="AQ48" s="183" t="str">
        <f t="shared" si="32"/>
        <v>Kategóriátlan</v>
      </c>
      <c r="AR48" s="363" t="str">
        <f t="shared" si="33"/>
        <v/>
      </c>
      <c r="AS48" s="366" t="str">
        <f t="shared" si="34"/>
        <v/>
      </c>
      <c r="AT48" s="369" t="str">
        <f t="shared" si="35"/>
        <v/>
      </c>
      <c r="AU48" s="278"/>
      <c r="AV48" s="278"/>
      <c r="AW48" s="278"/>
      <c r="AX48" s="278"/>
      <c r="AY48" s="278"/>
      <c r="AZ48" s="278"/>
      <c r="BA48" s="278"/>
      <c r="BB48" s="278"/>
      <c r="BC48" s="278"/>
      <c r="BD48" s="278"/>
      <c r="BE48" s="278"/>
      <c r="BF48" s="278"/>
    </row>
    <row r="49" spans="1:58" ht="15.75" customHeight="1" x14ac:dyDescent="0.25">
      <c r="A49" s="405"/>
      <c r="B49" s="142"/>
      <c r="C49" s="1"/>
      <c r="D49" s="254"/>
      <c r="E49" s="319"/>
      <c r="F49" s="3"/>
      <c r="G49" s="3"/>
      <c r="H49" s="3"/>
      <c r="I49" s="18"/>
      <c r="J49" s="323"/>
      <c r="K49" s="254"/>
      <c r="L49" s="131"/>
      <c r="M49" s="326"/>
      <c r="N49" s="28"/>
      <c r="O49" s="28"/>
      <c r="P49" s="456"/>
      <c r="Q49" s="457"/>
      <c r="R49" s="458" t="str">
        <f t="shared" si="36"/>
        <v/>
      </c>
      <c r="S49" s="28"/>
      <c r="T49" s="28"/>
      <c r="U49" s="28"/>
      <c r="V49" s="28"/>
      <c r="W49" s="28"/>
      <c r="X49" s="28"/>
      <c r="Y49" s="328"/>
      <c r="AA49" s="187" t="str">
        <f t="shared" si="20"/>
        <v/>
      </c>
      <c r="AB49" s="188" t="str">
        <f t="shared" si="21"/>
        <v/>
      </c>
      <c r="AC49" s="188" t="str">
        <f t="shared" si="22"/>
        <v/>
      </c>
      <c r="AD49" s="463" t="s">
        <v>131</v>
      </c>
      <c r="AE49" s="464" t="s">
        <v>131</v>
      </c>
      <c r="AF49" s="465" t="str">
        <f t="shared" si="23"/>
        <v/>
      </c>
      <c r="AG49" s="188" t="str">
        <f t="shared" si="24"/>
        <v/>
      </c>
      <c r="AH49" s="188" t="str">
        <f t="shared" si="25"/>
        <v/>
      </c>
      <c r="AI49" s="188" t="str">
        <f t="shared" si="26"/>
        <v/>
      </c>
      <c r="AJ49" s="188" t="str">
        <f t="shared" si="26"/>
        <v/>
      </c>
      <c r="AK49" s="188" t="str">
        <f t="shared" si="27"/>
        <v/>
      </c>
      <c r="AL49" s="188" t="str">
        <f t="shared" si="28"/>
        <v/>
      </c>
      <c r="AM49" s="189" t="str">
        <f t="shared" si="29"/>
        <v/>
      </c>
      <c r="AN49" s="264"/>
      <c r="AO49" s="181" t="str">
        <f t="shared" si="30"/>
        <v/>
      </c>
      <c r="AP49" s="360" t="str">
        <f t="shared" si="31"/>
        <v>Kategóriátlan</v>
      </c>
      <c r="AQ49" s="183" t="str">
        <f t="shared" si="32"/>
        <v>Kategóriátlan</v>
      </c>
      <c r="AR49" s="363" t="str">
        <f t="shared" si="33"/>
        <v/>
      </c>
      <c r="AS49" s="366" t="str">
        <f t="shared" si="34"/>
        <v/>
      </c>
      <c r="AT49" s="369" t="str">
        <f t="shared" si="35"/>
        <v/>
      </c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</row>
    <row r="50" spans="1:58" ht="15.75" customHeight="1" x14ac:dyDescent="0.25">
      <c r="A50" s="405"/>
      <c r="B50" s="142"/>
      <c r="C50" s="1"/>
      <c r="D50" s="254"/>
      <c r="E50" s="319"/>
      <c r="F50" s="3"/>
      <c r="G50" s="3"/>
      <c r="H50" s="3"/>
      <c r="I50" s="18"/>
      <c r="J50" s="323"/>
      <c r="K50" s="254"/>
      <c r="L50" s="131"/>
      <c r="M50" s="326"/>
      <c r="N50" s="28"/>
      <c r="O50" s="28"/>
      <c r="P50" s="456"/>
      <c r="Q50" s="457"/>
      <c r="R50" s="458" t="str">
        <f t="shared" si="36"/>
        <v/>
      </c>
      <c r="S50" s="28"/>
      <c r="T50" s="28"/>
      <c r="U50" s="28"/>
      <c r="V50" s="28"/>
      <c r="W50" s="28"/>
      <c r="X50" s="28"/>
      <c r="Y50" s="328"/>
      <c r="AA50" s="187" t="str">
        <f t="shared" si="20"/>
        <v/>
      </c>
      <c r="AB50" s="188" t="str">
        <f t="shared" si="21"/>
        <v/>
      </c>
      <c r="AC50" s="188" t="str">
        <f t="shared" si="22"/>
        <v/>
      </c>
      <c r="AD50" s="463" t="s">
        <v>131</v>
      </c>
      <c r="AE50" s="464" t="s">
        <v>131</v>
      </c>
      <c r="AF50" s="465" t="str">
        <f t="shared" si="23"/>
        <v/>
      </c>
      <c r="AG50" s="188" t="str">
        <f t="shared" si="24"/>
        <v/>
      </c>
      <c r="AH50" s="188" t="str">
        <f t="shared" si="25"/>
        <v/>
      </c>
      <c r="AI50" s="188" t="str">
        <f t="shared" si="26"/>
        <v/>
      </c>
      <c r="AJ50" s="188" t="str">
        <f t="shared" si="26"/>
        <v/>
      </c>
      <c r="AK50" s="188" t="str">
        <f t="shared" si="27"/>
        <v/>
      </c>
      <c r="AL50" s="188" t="str">
        <f t="shared" si="28"/>
        <v/>
      </c>
      <c r="AM50" s="189" t="str">
        <f t="shared" si="29"/>
        <v/>
      </c>
      <c r="AN50" s="264"/>
      <c r="AO50" s="181" t="str">
        <f t="shared" si="30"/>
        <v/>
      </c>
      <c r="AP50" s="360" t="str">
        <f t="shared" si="31"/>
        <v>Kategóriátlan</v>
      </c>
      <c r="AQ50" s="183" t="str">
        <f t="shared" si="32"/>
        <v>Kategóriátlan</v>
      </c>
      <c r="AR50" s="363" t="str">
        <f t="shared" si="33"/>
        <v/>
      </c>
      <c r="AS50" s="366" t="str">
        <f t="shared" si="34"/>
        <v/>
      </c>
      <c r="AT50" s="369" t="str">
        <f t="shared" si="35"/>
        <v/>
      </c>
      <c r="AU50" s="278"/>
      <c r="AV50" s="278"/>
      <c r="AW50" s="278"/>
      <c r="AX50" s="278"/>
      <c r="AY50" s="278"/>
      <c r="AZ50" s="278"/>
      <c r="BA50" s="278"/>
      <c r="BB50" s="278"/>
      <c r="BC50" s="278"/>
      <c r="BD50" s="278"/>
      <c r="BE50" s="278"/>
      <c r="BF50" s="278"/>
    </row>
    <row r="51" spans="1:58" ht="15.75" customHeight="1" x14ac:dyDescent="0.25">
      <c r="A51" s="405"/>
      <c r="B51" s="142"/>
      <c r="C51" s="1"/>
      <c r="D51" s="254"/>
      <c r="E51" s="319"/>
      <c r="F51" s="3"/>
      <c r="G51" s="3"/>
      <c r="H51" s="3"/>
      <c r="I51" s="18"/>
      <c r="J51" s="323"/>
      <c r="K51" s="254"/>
      <c r="L51" s="131"/>
      <c r="M51" s="326"/>
      <c r="N51" s="28"/>
      <c r="O51" s="28"/>
      <c r="P51" s="456"/>
      <c r="Q51" s="457"/>
      <c r="R51" s="458" t="str">
        <f t="shared" si="36"/>
        <v/>
      </c>
      <c r="S51" s="28"/>
      <c r="T51" s="28"/>
      <c r="U51" s="28"/>
      <c r="V51" s="28"/>
      <c r="W51" s="28"/>
      <c r="X51" s="28"/>
      <c r="Y51" s="328"/>
      <c r="AA51" s="187" t="str">
        <f t="shared" si="20"/>
        <v/>
      </c>
      <c r="AB51" s="188" t="str">
        <f t="shared" si="21"/>
        <v/>
      </c>
      <c r="AC51" s="188" t="str">
        <f t="shared" si="22"/>
        <v/>
      </c>
      <c r="AD51" s="463" t="s">
        <v>131</v>
      </c>
      <c r="AE51" s="464" t="s">
        <v>131</v>
      </c>
      <c r="AF51" s="465" t="str">
        <f t="shared" si="23"/>
        <v/>
      </c>
      <c r="AG51" s="188" t="str">
        <f t="shared" si="24"/>
        <v/>
      </c>
      <c r="AH51" s="188" t="str">
        <f t="shared" si="25"/>
        <v/>
      </c>
      <c r="AI51" s="188" t="str">
        <f t="shared" si="26"/>
        <v/>
      </c>
      <c r="AJ51" s="188" t="str">
        <f t="shared" si="26"/>
        <v/>
      </c>
      <c r="AK51" s="188" t="str">
        <f t="shared" si="27"/>
        <v/>
      </c>
      <c r="AL51" s="188" t="str">
        <f t="shared" si="28"/>
        <v/>
      </c>
      <c r="AM51" s="189" t="str">
        <f t="shared" si="29"/>
        <v/>
      </c>
      <c r="AN51" s="264"/>
      <c r="AO51" s="181" t="str">
        <f t="shared" si="30"/>
        <v/>
      </c>
      <c r="AP51" s="360" t="str">
        <f t="shared" si="31"/>
        <v>Kategóriátlan</v>
      </c>
      <c r="AQ51" s="183" t="str">
        <f t="shared" si="32"/>
        <v>Kategóriátlan</v>
      </c>
      <c r="AR51" s="363" t="str">
        <f t="shared" si="33"/>
        <v/>
      </c>
      <c r="AS51" s="366" t="str">
        <f t="shared" si="34"/>
        <v/>
      </c>
      <c r="AT51" s="369" t="str">
        <f t="shared" si="35"/>
        <v/>
      </c>
      <c r="AU51" s="278"/>
      <c r="AV51" s="278"/>
      <c r="AW51" s="278"/>
      <c r="AX51" s="278"/>
      <c r="AY51" s="278"/>
      <c r="AZ51" s="278"/>
      <c r="BA51" s="278"/>
      <c r="BB51" s="278"/>
      <c r="BC51" s="278"/>
      <c r="BD51" s="278"/>
      <c r="BE51" s="278"/>
      <c r="BF51" s="278"/>
    </row>
    <row r="52" spans="1:58" ht="15.75" customHeight="1" x14ac:dyDescent="0.25">
      <c r="A52" s="405"/>
      <c r="B52" s="142"/>
      <c r="C52" s="1"/>
      <c r="D52" s="254"/>
      <c r="E52" s="319"/>
      <c r="F52" s="3"/>
      <c r="G52" s="3"/>
      <c r="H52" s="3"/>
      <c r="I52" s="18"/>
      <c r="J52" s="323"/>
      <c r="K52" s="254"/>
      <c r="L52" s="131"/>
      <c r="M52" s="326"/>
      <c r="N52" s="28"/>
      <c r="O52" s="28"/>
      <c r="P52" s="456"/>
      <c r="Q52" s="457"/>
      <c r="R52" s="458" t="str">
        <f t="shared" si="36"/>
        <v/>
      </c>
      <c r="S52" s="28"/>
      <c r="T52" s="28"/>
      <c r="U52" s="28"/>
      <c r="V52" s="28"/>
      <c r="W52" s="28"/>
      <c r="X52" s="28"/>
      <c r="Y52" s="328"/>
      <c r="AA52" s="187" t="str">
        <f t="shared" si="20"/>
        <v/>
      </c>
      <c r="AB52" s="188" t="str">
        <f t="shared" si="21"/>
        <v/>
      </c>
      <c r="AC52" s="188" t="str">
        <f t="shared" si="22"/>
        <v/>
      </c>
      <c r="AD52" s="463" t="s">
        <v>131</v>
      </c>
      <c r="AE52" s="464" t="s">
        <v>131</v>
      </c>
      <c r="AF52" s="465" t="str">
        <f t="shared" si="23"/>
        <v/>
      </c>
      <c r="AG52" s="188" t="str">
        <f t="shared" si="24"/>
        <v/>
      </c>
      <c r="AH52" s="188" t="str">
        <f t="shared" si="25"/>
        <v/>
      </c>
      <c r="AI52" s="188" t="str">
        <f t="shared" si="26"/>
        <v/>
      </c>
      <c r="AJ52" s="188" t="str">
        <f t="shared" si="26"/>
        <v/>
      </c>
      <c r="AK52" s="188" t="str">
        <f t="shared" si="27"/>
        <v/>
      </c>
      <c r="AL52" s="188" t="str">
        <f t="shared" si="28"/>
        <v/>
      </c>
      <c r="AM52" s="189" t="str">
        <f t="shared" si="29"/>
        <v/>
      </c>
      <c r="AN52" s="264"/>
      <c r="AO52" s="181" t="str">
        <f t="shared" si="30"/>
        <v/>
      </c>
      <c r="AP52" s="360" t="str">
        <f t="shared" si="31"/>
        <v>Kategóriátlan</v>
      </c>
      <c r="AQ52" s="183" t="str">
        <f t="shared" si="32"/>
        <v>Kategóriátlan</v>
      </c>
      <c r="AR52" s="363" t="str">
        <f t="shared" si="33"/>
        <v/>
      </c>
      <c r="AS52" s="366" t="str">
        <f t="shared" si="34"/>
        <v/>
      </c>
      <c r="AT52" s="369" t="str">
        <f t="shared" si="35"/>
        <v/>
      </c>
      <c r="AU52" s="278"/>
      <c r="AV52" s="278"/>
      <c r="AW52" s="278"/>
      <c r="AX52" s="278"/>
      <c r="AY52" s="278"/>
      <c r="AZ52" s="278"/>
      <c r="BA52" s="278"/>
      <c r="BB52" s="278"/>
      <c r="BC52" s="278"/>
      <c r="BD52" s="278"/>
      <c r="BE52" s="278"/>
      <c r="BF52" s="278"/>
    </row>
    <row r="53" spans="1:58" ht="15.75" customHeight="1" x14ac:dyDescent="0.25">
      <c r="A53" s="405"/>
      <c r="B53" s="142"/>
      <c r="C53" s="1"/>
      <c r="D53" s="254"/>
      <c r="E53" s="319"/>
      <c r="F53" s="3"/>
      <c r="G53" s="3"/>
      <c r="H53" s="3"/>
      <c r="I53" s="18"/>
      <c r="J53" s="323"/>
      <c r="K53" s="254"/>
      <c r="L53" s="131"/>
      <c r="M53" s="326"/>
      <c r="N53" s="28"/>
      <c r="O53" s="28"/>
      <c r="P53" s="456"/>
      <c r="Q53" s="457"/>
      <c r="R53" s="458" t="str">
        <f t="shared" si="36"/>
        <v/>
      </c>
      <c r="S53" s="28"/>
      <c r="T53" s="28"/>
      <c r="U53" s="28"/>
      <c r="V53" s="28"/>
      <c r="W53" s="28"/>
      <c r="X53" s="28"/>
      <c r="Y53" s="328"/>
      <c r="AA53" s="187" t="str">
        <f t="shared" si="20"/>
        <v/>
      </c>
      <c r="AB53" s="188" t="str">
        <f t="shared" si="21"/>
        <v/>
      </c>
      <c r="AC53" s="188" t="str">
        <f t="shared" si="22"/>
        <v/>
      </c>
      <c r="AD53" s="463" t="s">
        <v>131</v>
      </c>
      <c r="AE53" s="464" t="s">
        <v>131</v>
      </c>
      <c r="AF53" s="465" t="str">
        <f t="shared" si="23"/>
        <v/>
      </c>
      <c r="AG53" s="188" t="str">
        <f t="shared" si="24"/>
        <v/>
      </c>
      <c r="AH53" s="188" t="str">
        <f t="shared" si="25"/>
        <v/>
      </c>
      <c r="AI53" s="188" t="str">
        <f t="shared" si="26"/>
        <v/>
      </c>
      <c r="AJ53" s="188" t="str">
        <f t="shared" si="26"/>
        <v/>
      </c>
      <c r="AK53" s="188" t="str">
        <f t="shared" si="27"/>
        <v/>
      </c>
      <c r="AL53" s="188" t="str">
        <f t="shared" si="28"/>
        <v/>
      </c>
      <c r="AM53" s="189" t="str">
        <f t="shared" si="29"/>
        <v/>
      </c>
      <c r="AN53" s="264"/>
      <c r="AO53" s="181" t="str">
        <f t="shared" si="30"/>
        <v/>
      </c>
      <c r="AP53" s="360" t="str">
        <f t="shared" si="31"/>
        <v>Kategóriátlan</v>
      </c>
      <c r="AQ53" s="183" t="str">
        <f t="shared" si="32"/>
        <v>Kategóriátlan</v>
      </c>
      <c r="AR53" s="363" t="str">
        <f t="shared" si="33"/>
        <v/>
      </c>
      <c r="AS53" s="366" t="str">
        <f t="shared" si="34"/>
        <v/>
      </c>
      <c r="AT53" s="369" t="str">
        <f t="shared" si="35"/>
        <v/>
      </c>
      <c r="AU53" s="278"/>
      <c r="AV53" s="278"/>
      <c r="AW53" s="278"/>
      <c r="AX53" s="278"/>
      <c r="AY53" s="278"/>
      <c r="AZ53" s="278"/>
      <c r="BA53" s="278"/>
      <c r="BB53" s="278"/>
      <c r="BC53" s="278"/>
      <c r="BD53" s="278"/>
      <c r="BE53" s="278"/>
      <c r="BF53" s="278"/>
    </row>
    <row r="54" spans="1:58" ht="15.75" customHeight="1" x14ac:dyDescent="0.25">
      <c r="A54" s="405"/>
      <c r="B54" s="142"/>
      <c r="C54" s="1"/>
      <c r="D54" s="254"/>
      <c r="E54" s="319"/>
      <c r="F54" s="3"/>
      <c r="G54" s="3"/>
      <c r="H54" s="3"/>
      <c r="I54" s="18"/>
      <c r="J54" s="323"/>
      <c r="K54" s="254"/>
      <c r="L54" s="131"/>
      <c r="M54" s="326"/>
      <c r="N54" s="28"/>
      <c r="O54" s="28"/>
      <c r="P54" s="456"/>
      <c r="Q54" s="457"/>
      <c r="R54" s="458" t="str">
        <f t="shared" si="36"/>
        <v/>
      </c>
      <c r="S54" s="28"/>
      <c r="T54" s="28"/>
      <c r="U54" s="28"/>
      <c r="V54" s="28"/>
      <c r="W54" s="28"/>
      <c r="X54" s="28"/>
      <c r="Y54" s="328"/>
      <c r="AA54" s="187" t="str">
        <f t="shared" si="20"/>
        <v/>
      </c>
      <c r="AB54" s="188" t="str">
        <f t="shared" si="21"/>
        <v/>
      </c>
      <c r="AC54" s="188" t="str">
        <f t="shared" si="22"/>
        <v/>
      </c>
      <c r="AD54" s="463" t="s">
        <v>131</v>
      </c>
      <c r="AE54" s="464" t="s">
        <v>131</v>
      </c>
      <c r="AF54" s="465" t="str">
        <f t="shared" si="23"/>
        <v/>
      </c>
      <c r="AG54" s="188" t="str">
        <f t="shared" si="24"/>
        <v/>
      </c>
      <c r="AH54" s="188" t="str">
        <f t="shared" si="25"/>
        <v/>
      </c>
      <c r="AI54" s="188" t="str">
        <f t="shared" si="26"/>
        <v/>
      </c>
      <c r="AJ54" s="188" t="str">
        <f t="shared" si="26"/>
        <v/>
      </c>
      <c r="AK54" s="188" t="str">
        <f t="shared" si="27"/>
        <v/>
      </c>
      <c r="AL54" s="188" t="str">
        <f t="shared" si="28"/>
        <v/>
      </c>
      <c r="AM54" s="189" t="str">
        <f t="shared" si="29"/>
        <v/>
      </c>
      <c r="AN54" s="264"/>
      <c r="AO54" s="181" t="str">
        <f t="shared" si="30"/>
        <v/>
      </c>
      <c r="AP54" s="360" t="str">
        <f t="shared" si="31"/>
        <v>Kategóriátlan</v>
      </c>
      <c r="AQ54" s="183" t="str">
        <f t="shared" si="32"/>
        <v>Kategóriátlan</v>
      </c>
      <c r="AR54" s="363" t="str">
        <f t="shared" si="33"/>
        <v/>
      </c>
      <c r="AS54" s="366" t="str">
        <f t="shared" si="34"/>
        <v/>
      </c>
      <c r="AT54" s="369" t="str">
        <f t="shared" si="35"/>
        <v/>
      </c>
      <c r="AU54" s="278"/>
      <c r="AV54" s="278"/>
      <c r="AW54" s="278"/>
      <c r="AX54" s="278"/>
      <c r="AY54" s="278"/>
      <c r="AZ54" s="278"/>
      <c r="BA54" s="278"/>
      <c r="BB54" s="278"/>
      <c r="BC54" s="278"/>
      <c r="BD54" s="278"/>
      <c r="BE54" s="278"/>
      <c r="BF54" s="278"/>
    </row>
    <row r="55" spans="1:58" ht="15.75" customHeight="1" x14ac:dyDescent="0.25">
      <c r="A55" s="405"/>
      <c r="B55" s="142"/>
      <c r="C55" s="1"/>
      <c r="D55" s="254"/>
      <c r="E55" s="130"/>
      <c r="F55" s="321"/>
      <c r="G55" s="3"/>
      <c r="H55" s="3"/>
      <c r="I55" s="18"/>
      <c r="J55" s="323"/>
      <c r="K55" s="254"/>
      <c r="L55" s="131"/>
      <c r="M55" s="326"/>
      <c r="N55" s="28"/>
      <c r="O55" s="28"/>
      <c r="P55" s="456"/>
      <c r="Q55" s="457"/>
      <c r="R55" s="458" t="str">
        <f t="shared" si="36"/>
        <v/>
      </c>
      <c r="S55" s="28"/>
      <c r="T55" s="28"/>
      <c r="U55" s="28"/>
      <c r="V55" s="28"/>
      <c r="W55" s="28"/>
      <c r="X55" s="28"/>
      <c r="Y55" s="328"/>
      <c r="AA55" s="187" t="str">
        <f t="shared" si="20"/>
        <v/>
      </c>
      <c r="AB55" s="188" t="str">
        <f t="shared" si="21"/>
        <v/>
      </c>
      <c r="AC55" s="188" t="str">
        <f t="shared" si="22"/>
        <v/>
      </c>
      <c r="AD55" s="463" t="s">
        <v>131</v>
      </c>
      <c r="AE55" s="464" t="s">
        <v>131</v>
      </c>
      <c r="AF55" s="465" t="str">
        <f t="shared" si="23"/>
        <v/>
      </c>
      <c r="AG55" s="188" t="str">
        <f t="shared" si="24"/>
        <v/>
      </c>
      <c r="AH55" s="188" t="str">
        <f t="shared" si="25"/>
        <v/>
      </c>
      <c r="AI55" s="188" t="str">
        <f t="shared" si="26"/>
        <v/>
      </c>
      <c r="AJ55" s="188" t="str">
        <f t="shared" si="26"/>
        <v/>
      </c>
      <c r="AK55" s="188" t="str">
        <f t="shared" si="27"/>
        <v/>
      </c>
      <c r="AL55" s="188" t="str">
        <f t="shared" si="28"/>
        <v/>
      </c>
      <c r="AM55" s="189" t="str">
        <f t="shared" si="29"/>
        <v/>
      </c>
      <c r="AN55" s="264"/>
      <c r="AO55" s="181" t="str">
        <f t="shared" si="30"/>
        <v/>
      </c>
      <c r="AP55" s="360" t="str">
        <f t="shared" si="31"/>
        <v>Kategóriátlan</v>
      </c>
      <c r="AQ55" s="183" t="str">
        <f t="shared" si="32"/>
        <v>Kategóriátlan</v>
      </c>
      <c r="AR55" s="363" t="str">
        <f t="shared" si="33"/>
        <v/>
      </c>
      <c r="AS55" s="366" t="str">
        <f t="shared" si="34"/>
        <v/>
      </c>
      <c r="AT55" s="369" t="str">
        <f t="shared" si="35"/>
        <v/>
      </c>
      <c r="AU55" s="278"/>
      <c r="AV55" s="278"/>
      <c r="AW55" s="278"/>
      <c r="AX55" s="278"/>
      <c r="AY55" s="278"/>
      <c r="AZ55" s="278"/>
      <c r="BA55" s="278"/>
      <c r="BB55" s="278"/>
      <c r="BC55" s="278"/>
      <c r="BD55" s="278"/>
      <c r="BE55" s="278"/>
      <c r="BF55" s="278"/>
    </row>
    <row r="56" spans="1:58" ht="15.75" customHeight="1" x14ac:dyDescent="0.25">
      <c r="A56" s="405"/>
      <c r="B56" s="142"/>
      <c r="C56" s="1"/>
      <c r="D56" s="254"/>
      <c r="E56" s="130"/>
      <c r="F56" s="321"/>
      <c r="G56" s="3"/>
      <c r="H56" s="3"/>
      <c r="I56" s="18"/>
      <c r="J56" s="323"/>
      <c r="K56" s="254"/>
      <c r="L56" s="131"/>
      <c r="M56" s="326"/>
      <c r="N56" s="28"/>
      <c r="O56" s="28"/>
      <c r="P56" s="456"/>
      <c r="Q56" s="457"/>
      <c r="R56" s="458" t="str">
        <f t="shared" si="36"/>
        <v/>
      </c>
      <c r="S56" s="28"/>
      <c r="T56" s="28"/>
      <c r="U56" s="28"/>
      <c r="V56" s="28"/>
      <c r="W56" s="28"/>
      <c r="X56" s="28"/>
      <c r="Y56" s="328"/>
      <c r="AA56" s="187" t="str">
        <f t="shared" si="20"/>
        <v/>
      </c>
      <c r="AB56" s="188" t="str">
        <f t="shared" si="21"/>
        <v/>
      </c>
      <c r="AC56" s="188" t="str">
        <f t="shared" si="22"/>
        <v/>
      </c>
      <c r="AD56" s="463" t="s">
        <v>131</v>
      </c>
      <c r="AE56" s="464" t="s">
        <v>131</v>
      </c>
      <c r="AF56" s="465" t="str">
        <f t="shared" si="23"/>
        <v/>
      </c>
      <c r="AG56" s="188" t="str">
        <f t="shared" si="24"/>
        <v/>
      </c>
      <c r="AH56" s="188" t="str">
        <f t="shared" si="25"/>
        <v/>
      </c>
      <c r="AI56" s="188" t="str">
        <f t="shared" si="26"/>
        <v/>
      </c>
      <c r="AJ56" s="188" t="str">
        <f t="shared" si="26"/>
        <v/>
      </c>
      <c r="AK56" s="188" t="str">
        <f t="shared" si="27"/>
        <v/>
      </c>
      <c r="AL56" s="188" t="str">
        <f t="shared" si="28"/>
        <v/>
      </c>
      <c r="AM56" s="189" t="str">
        <f t="shared" si="29"/>
        <v/>
      </c>
      <c r="AN56" s="264"/>
      <c r="AO56" s="181" t="str">
        <f t="shared" si="30"/>
        <v/>
      </c>
      <c r="AP56" s="360" t="str">
        <f t="shared" si="31"/>
        <v>Kategóriátlan</v>
      </c>
      <c r="AQ56" s="183" t="str">
        <f t="shared" si="32"/>
        <v>Kategóriátlan</v>
      </c>
      <c r="AR56" s="363" t="str">
        <f t="shared" si="33"/>
        <v/>
      </c>
      <c r="AS56" s="366" t="str">
        <f t="shared" si="34"/>
        <v/>
      </c>
      <c r="AT56" s="369" t="str">
        <f t="shared" si="35"/>
        <v/>
      </c>
      <c r="AU56" s="278"/>
      <c r="AV56" s="278"/>
      <c r="AW56" s="278"/>
      <c r="AX56" s="278"/>
      <c r="AY56" s="278"/>
      <c r="AZ56" s="278"/>
      <c r="BA56" s="278"/>
      <c r="BB56" s="278"/>
      <c r="BC56" s="278"/>
      <c r="BD56" s="278"/>
      <c r="BE56" s="278"/>
      <c r="BF56" s="278"/>
    </row>
    <row r="57" spans="1:58" ht="15.75" customHeight="1" x14ac:dyDescent="0.25">
      <c r="A57" s="405"/>
      <c r="B57" s="142"/>
      <c r="C57" s="1"/>
      <c r="D57" s="254"/>
      <c r="E57" s="130"/>
      <c r="F57" s="321"/>
      <c r="G57" s="3"/>
      <c r="H57" s="3"/>
      <c r="I57" s="18"/>
      <c r="J57" s="323"/>
      <c r="K57" s="254"/>
      <c r="L57" s="131"/>
      <c r="M57" s="326"/>
      <c r="N57" s="28"/>
      <c r="O57" s="28"/>
      <c r="P57" s="456"/>
      <c r="Q57" s="457"/>
      <c r="R57" s="458" t="str">
        <f t="shared" si="36"/>
        <v/>
      </c>
      <c r="S57" s="28"/>
      <c r="T57" s="28"/>
      <c r="U57" s="28"/>
      <c r="V57" s="28"/>
      <c r="W57" s="28"/>
      <c r="X57" s="28"/>
      <c r="Y57" s="328"/>
      <c r="AA57" s="187" t="str">
        <f t="shared" si="20"/>
        <v/>
      </c>
      <c r="AB57" s="188" t="str">
        <f t="shared" si="21"/>
        <v/>
      </c>
      <c r="AC57" s="188" t="str">
        <f t="shared" si="22"/>
        <v/>
      </c>
      <c r="AD57" s="463" t="s">
        <v>131</v>
      </c>
      <c r="AE57" s="464" t="s">
        <v>131</v>
      </c>
      <c r="AF57" s="465" t="str">
        <f t="shared" si="23"/>
        <v/>
      </c>
      <c r="AG57" s="188" t="str">
        <f t="shared" si="24"/>
        <v/>
      </c>
      <c r="AH57" s="188" t="str">
        <f t="shared" si="25"/>
        <v/>
      </c>
      <c r="AI57" s="188" t="str">
        <f t="shared" si="26"/>
        <v/>
      </c>
      <c r="AJ57" s="188" t="str">
        <f t="shared" si="26"/>
        <v/>
      </c>
      <c r="AK57" s="188" t="str">
        <f t="shared" si="27"/>
        <v/>
      </c>
      <c r="AL57" s="188" t="str">
        <f t="shared" si="28"/>
        <v/>
      </c>
      <c r="AM57" s="189" t="str">
        <f t="shared" si="29"/>
        <v/>
      </c>
      <c r="AN57" s="264"/>
      <c r="AO57" s="181" t="str">
        <f t="shared" si="30"/>
        <v/>
      </c>
      <c r="AP57" s="360" t="str">
        <f t="shared" si="31"/>
        <v>Kategóriátlan</v>
      </c>
      <c r="AQ57" s="183" t="str">
        <f t="shared" si="32"/>
        <v>Kategóriátlan</v>
      </c>
      <c r="AR57" s="363" t="str">
        <f t="shared" si="33"/>
        <v/>
      </c>
      <c r="AS57" s="366" t="str">
        <f t="shared" si="34"/>
        <v/>
      </c>
      <c r="AT57" s="369" t="str">
        <f t="shared" si="35"/>
        <v/>
      </c>
      <c r="AU57" s="278"/>
      <c r="AV57" s="278"/>
      <c r="AW57" s="278"/>
      <c r="AX57" s="278"/>
      <c r="AY57" s="278"/>
      <c r="AZ57" s="278"/>
      <c r="BA57" s="278"/>
      <c r="BB57" s="278"/>
      <c r="BC57" s="278"/>
      <c r="BD57" s="278"/>
      <c r="BE57" s="278"/>
      <c r="BF57" s="278"/>
    </row>
    <row r="58" spans="1:58" ht="15.75" customHeight="1" x14ac:dyDescent="0.25">
      <c r="A58" s="405"/>
      <c r="B58" s="142"/>
      <c r="C58" s="1"/>
      <c r="D58" s="254"/>
      <c r="E58" s="130"/>
      <c r="F58" s="321"/>
      <c r="G58" s="3"/>
      <c r="H58" s="3"/>
      <c r="I58" s="18"/>
      <c r="J58" s="323"/>
      <c r="K58" s="254"/>
      <c r="L58" s="131"/>
      <c r="M58" s="326"/>
      <c r="N58" s="28"/>
      <c r="O58" s="28"/>
      <c r="P58" s="456"/>
      <c r="Q58" s="457"/>
      <c r="R58" s="458" t="str">
        <f t="shared" si="36"/>
        <v/>
      </c>
      <c r="S58" s="28"/>
      <c r="T58" s="28"/>
      <c r="U58" s="28"/>
      <c r="V58" s="28"/>
      <c r="W58" s="28"/>
      <c r="X58" s="28"/>
      <c r="Y58" s="328"/>
      <c r="AA58" s="187" t="str">
        <f t="shared" si="20"/>
        <v/>
      </c>
      <c r="AB58" s="188" t="str">
        <f t="shared" si="21"/>
        <v/>
      </c>
      <c r="AC58" s="188" t="str">
        <f t="shared" si="22"/>
        <v/>
      </c>
      <c r="AD58" s="463" t="s">
        <v>131</v>
      </c>
      <c r="AE58" s="464" t="s">
        <v>131</v>
      </c>
      <c r="AF58" s="465" t="str">
        <f t="shared" si="23"/>
        <v/>
      </c>
      <c r="AG58" s="188" t="str">
        <f t="shared" si="24"/>
        <v/>
      </c>
      <c r="AH58" s="188" t="str">
        <f t="shared" si="25"/>
        <v/>
      </c>
      <c r="AI58" s="188" t="str">
        <f t="shared" si="26"/>
        <v/>
      </c>
      <c r="AJ58" s="188" t="str">
        <f t="shared" si="26"/>
        <v/>
      </c>
      <c r="AK58" s="188" t="str">
        <f t="shared" si="27"/>
        <v/>
      </c>
      <c r="AL58" s="188" t="str">
        <f t="shared" si="28"/>
        <v/>
      </c>
      <c r="AM58" s="189" t="str">
        <f t="shared" si="29"/>
        <v/>
      </c>
      <c r="AN58" s="264"/>
      <c r="AO58" s="181" t="str">
        <f t="shared" si="30"/>
        <v/>
      </c>
      <c r="AP58" s="360" t="str">
        <f t="shared" si="31"/>
        <v>Kategóriátlan</v>
      </c>
      <c r="AQ58" s="183" t="str">
        <f t="shared" si="32"/>
        <v>Kategóriátlan</v>
      </c>
      <c r="AR58" s="363" t="str">
        <f t="shared" si="33"/>
        <v/>
      </c>
      <c r="AS58" s="366" t="str">
        <f t="shared" si="34"/>
        <v/>
      </c>
      <c r="AT58" s="369" t="str">
        <f t="shared" si="35"/>
        <v/>
      </c>
      <c r="AU58" s="278"/>
      <c r="AV58" s="278"/>
      <c r="AW58" s="278"/>
      <c r="AX58" s="278"/>
      <c r="AY58" s="278"/>
      <c r="AZ58" s="278"/>
      <c r="BA58" s="278"/>
      <c r="BB58" s="278"/>
      <c r="BC58" s="278"/>
      <c r="BD58" s="278"/>
      <c r="BE58" s="278"/>
      <c r="BF58" s="278"/>
    </row>
    <row r="59" spans="1:58" ht="15.75" customHeight="1" x14ac:dyDescent="0.25">
      <c r="A59" s="405"/>
      <c r="B59" s="142"/>
      <c r="C59" s="1"/>
      <c r="D59" s="254"/>
      <c r="E59" s="130"/>
      <c r="F59" s="321"/>
      <c r="G59" s="3"/>
      <c r="H59" s="3"/>
      <c r="I59" s="18"/>
      <c r="J59" s="323"/>
      <c r="K59" s="254"/>
      <c r="L59" s="131"/>
      <c r="M59" s="326"/>
      <c r="N59" s="28"/>
      <c r="O59" s="28"/>
      <c r="P59" s="456"/>
      <c r="Q59" s="457"/>
      <c r="R59" s="458" t="str">
        <f t="shared" si="36"/>
        <v/>
      </c>
      <c r="S59" s="28"/>
      <c r="T59" s="28"/>
      <c r="U59" s="28"/>
      <c r="V59" s="28"/>
      <c r="W59" s="28"/>
      <c r="X59" s="28"/>
      <c r="Y59" s="328"/>
      <c r="AA59" s="187" t="str">
        <f t="shared" si="20"/>
        <v/>
      </c>
      <c r="AB59" s="188" t="str">
        <f t="shared" si="21"/>
        <v/>
      </c>
      <c r="AC59" s="188" t="str">
        <f t="shared" si="22"/>
        <v/>
      </c>
      <c r="AD59" s="463" t="s">
        <v>131</v>
      </c>
      <c r="AE59" s="464" t="s">
        <v>131</v>
      </c>
      <c r="AF59" s="465" t="str">
        <f t="shared" si="23"/>
        <v/>
      </c>
      <c r="AG59" s="188" t="str">
        <f t="shared" si="24"/>
        <v/>
      </c>
      <c r="AH59" s="188" t="str">
        <f t="shared" si="25"/>
        <v/>
      </c>
      <c r="AI59" s="188" t="str">
        <f t="shared" si="26"/>
        <v/>
      </c>
      <c r="AJ59" s="188" t="str">
        <f t="shared" si="26"/>
        <v/>
      </c>
      <c r="AK59" s="188" t="str">
        <f t="shared" si="27"/>
        <v/>
      </c>
      <c r="AL59" s="188" t="str">
        <f t="shared" si="28"/>
        <v/>
      </c>
      <c r="AM59" s="189" t="str">
        <f t="shared" si="29"/>
        <v/>
      </c>
      <c r="AN59" s="264"/>
      <c r="AO59" s="181" t="str">
        <f t="shared" si="30"/>
        <v/>
      </c>
      <c r="AP59" s="360" t="str">
        <f t="shared" si="31"/>
        <v>Kategóriátlan</v>
      </c>
      <c r="AQ59" s="183" t="str">
        <f t="shared" si="32"/>
        <v>Kategóriátlan</v>
      </c>
      <c r="AR59" s="363" t="str">
        <f t="shared" si="33"/>
        <v/>
      </c>
      <c r="AS59" s="366" t="str">
        <f t="shared" si="34"/>
        <v/>
      </c>
      <c r="AT59" s="369" t="str">
        <f t="shared" si="35"/>
        <v/>
      </c>
      <c r="AU59" s="278"/>
      <c r="AV59" s="278"/>
      <c r="AW59" s="278"/>
      <c r="AX59" s="278"/>
      <c r="AY59" s="278"/>
      <c r="AZ59" s="278"/>
      <c r="BA59" s="278"/>
      <c r="BB59" s="278"/>
      <c r="BC59" s="278"/>
      <c r="BD59" s="278"/>
      <c r="BE59" s="278"/>
      <c r="BF59" s="278"/>
    </row>
    <row r="60" spans="1:58" ht="15.75" customHeight="1" x14ac:dyDescent="0.25">
      <c r="A60" s="405"/>
      <c r="B60" s="142"/>
      <c r="C60" s="1"/>
      <c r="D60" s="254"/>
      <c r="E60" s="130"/>
      <c r="F60" s="321"/>
      <c r="G60" s="3"/>
      <c r="H60" s="3"/>
      <c r="I60" s="18"/>
      <c r="J60" s="323"/>
      <c r="K60" s="254"/>
      <c r="L60" s="131"/>
      <c r="M60" s="326"/>
      <c r="N60" s="28"/>
      <c r="O60" s="28"/>
      <c r="P60" s="456"/>
      <c r="Q60" s="457"/>
      <c r="R60" s="458" t="str">
        <f t="shared" si="36"/>
        <v/>
      </c>
      <c r="S60" s="28"/>
      <c r="T60" s="28"/>
      <c r="U60" s="28"/>
      <c r="V60" s="28"/>
      <c r="W60" s="28"/>
      <c r="X60" s="28"/>
      <c r="Y60" s="328"/>
      <c r="AA60" s="187" t="str">
        <f t="shared" si="20"/>
        <v/>
      </c>
      <c r="AB60" s="188" t="str">
        <f t="shared" si="21"/>
        <v/>
      </c>
      <c r="AC60" s="188" t="str">
        <f t="shared" si="22"/>
        <v/>
      </c>
      <c r="AD60" s="463" t="s">
        <v>131</v>
      </c>
      <c r="AE60" s="464" t="s">
        <v>131</v>
      </c>
      <c r="AF60" s="465" t="str">
        <f t="shared" si="23"/>
        <v/>
      </c>
      <c r="AG60" s="188" t="str">
        <f t="shared" si="24"/>
        <v/>
      </c>
      <c r="AH60" s="188" t="str">
        <f t="shared" si="25"/>
        <v/>
      </c>
      <c r="AI60" s="188" t="str">
        <f t="shared" si="26"/>
        <v/>
      </c>
      <c r="AJ60" s="188" t="str">
        <f t="shared" si="26"/>
        <v/>
      </c>
      <c r="AK60" s="188" t="str">
        <f t="shared" si="27"/>
        <v/>
      </c>
      <c r="AL60" s="188" t="str">
        <f t="shared" si="28"/>
        <v/>
      </c>
      <c r="AM60" s="189" t="str">
        <f t="shared" si="29"/>
        <v/>
      </c>
      <c r="AN60" s="264"/>
      <c r="AO60" s="181" t="str">
        <f t="shared" si="30"/>
        <v/>
      </c>
      <c r="AP60" s="360" t="str">
        <f t="shared" si="31"/>
        <v>Kategóriátlan</v>
      </c>
      <c r="AQ60" s="183" t="str">
        <f t="shared" si="32"/>
        <v>Kategóriátlan</v>
      </c>
      <c r="AR60" s="363" t="str">
        <f t="shared" si="33"/>
        <v/>
      </c>
      <c r="AS60" s="366" t="str">
        <f t="shared" si="34"/>
        <v/>
      </c>
      <c r="AT60" s="369" t="str">
        <f t="shared" si="35"/>
        <v/>
      </c>
      <c r="AU60" s="278"/>
      <c r="AV60" s="278"/>
      <c r="AW60" s="278"/>
      <c r="AX60" s="278"/>
      <c r="AY60" s="278"/>
      <c r="AZ60" s="278"/>
      <c r="BA60" s="278"/>
      <c r="BB60" s="278"/>
      <c r="BC60" s="278"/>
      <c r="BD60" s="278"/>
      <c r="BE60" s="278"/>
      <c r="BF60" s="278"/>
    </row>
    <row r="61" spans="1:58" ht="15.75" customHeight="1" x14ac:dyDescent="0.25">
      <c r="A61" s="405"/>
      <c r="B61" s="142"/>
      <c r="C61" s="1"/>
      <c r="D61" s="254"/>
      <c r="E61" s="130"/>
      <c r="F61" s="321"/>
      <c r="G61" s="3"/>
      <c r="H61" s="3"/>
      <c r="I61" s="18"/>
      <c r="J61" s="323"/>
      <c r="K61" s="254"/>
      <c r="L61" s="131"/>
      <c r="M61" s="326"/>
      <c r="N61" s="28"/>
      <c r="O61" s="28"/>
      <c r="P61" s="456"/>
      <c r="Q61" s="457"/>
      <c r="R61" s="458" t="str">
        <f t="shared" si="36"/>
        <v/>
      </c>
      <c r="S61" s="28"/>
      <c r="T61" s="28"/>
      <c r="U61" s="28"/>
      <c r="V61" s="28"/>
      <c r="W61" s="28"/>
      <c r="X61" s="28"/>
      <c r="Y61" s="328"/>
      <c r="AA61" s="187" t="str">
        <f t="shared" si="20"/>
        <v/>
      </c>
      <c r="AB61" s="188" t="str">
        <f t="shared" si="21"/>
        <v/>
      </c>
      <c r="AC61" s="188" t="str">
        <f t="shared" si="22"/>
        <v/>
      </c>
      <c r="AD61" s="463" t="s">
        <v>131</v>
      </c>
      <c r="AE61" s="464" t="s">
        <v>131</v>
      </c>
      <c r="AF61" s="465" t="str">
        <f t="shared" si="23"/>
        <v/>
      </c>
      <c r="AG61" s="188" t="str">
        <f t="shared" si="24"/>
        <v/>
      </c>
      <c r="AH61" s="188" t="str">
        <f t="shared" si="25"/>
        <v/>
      </c>
      <c r="AI61" s="188" t="str">
        <f t="shared" si="26"/>
        <v/>
      </c>
      <c r="AJ61" s="188" t="str">
        <f t="shared" si="26"/>
        <v/>
      </c>
      <c r="AK61" s="188" t="str">
        <f t="shared" si="27"/>
        <v/>
      </c>
      <c r="AL61" s="188" t="str">
        <f t="shared" si="28"/>
        <v/>
      </c>
      <c r="AM61" s="189" t="str">
        <f t="shared" si="29"/>
        <v/>
      </c>
      <c r="AN61" s="264"/>
      <c r="AO61" s="181" t="str">
        <f t="shared" si="30"/>
        <v/>
      </c>
      <c r="AP61" s="360" t="str">
        <f t="shared" si="31"/>
        <v>Kategóriátlan</v>
      </c>
      <c r="AQ61" s="183" t="str">
        <f t="shared" si="32"/>
        <v>Kategóriátlan</v>
      </c>
      <c r="AR61" s="363" t="str">
        <f t="shared" si="33"/>
        <v/>
      </c>
      <c r="AS61" s="366" t="str">
        <f t="shared" si="34"/>
        <v/>
      </c>
      <c r="AT61" s="369" t="str">
        <f t="shared" si="35"/>
        <v/>
      </c>
      <c r="AU61" s="278"/>
      <c r="AV61" s="278"/>
      <c r="AW61" s="278"/>
      <c r="AX61" s="278"/>
      <c r="AY61" s="278"/>
      <c r="AZ61" s="278"/>
      <c r="BA61" s="278"/>
      <c r="BB61" s="278"/>
      <c r="BC61" s="278"/>
      <c r="BD61" s="278"/>
      <c r="BE61" s="278"/>
      <c r="BF61" s="278"/>
    </row>
    <row r="62" spans="1:58" ht="15.75" customHeight="1" x14ac:dyDescent="0.25">
      <c r="A62" s="405"/>
      <c r="B62" s="142"/>
      <c r="C62" s="1"/>
      <c r="D62" s="254"/>
      <c r="E62" s="130"/>
      <c r="F62" s="321"/>
      <c r="G62" s="3"/>
      <c r="H62" s="3"/>
      <c r="I62" s="18"/>
      <c r="J62" s="323"/>
      <c r="K62" s="254"/>
      <c r="L62" s="131"/>
      <c r="M62" s="326"/>
      <c r="N62" s="28"/>
      <c r="O62" s="28"/>
      <c r="P62" s="456"/>
      <c r="Q62" s="457"/>
      <c r="R62" s="458" t="str">
        <f t="shared" si="36"/>
        <v/>
      </c>
      <c r="S62" s="28"/>
      <c r="T62" s="28"/>
      <c r="U62" s="28"/>
      <c r="V62" s="28"/>
      <c r="W62" s="28"/>
      <c r="X62" s="28"/>
      <c r="Y62" s="328"/>
      <c r="AA62" s="187" t="str">
        <f t="shared" si="20"/>
        <v/>
      </c>
      <c r="AB62" s="188" t="str">
        <f t="shared" si="21"/>
        <v/>
      </c>
      <c r="AC62" s="188" t="str">
        <f t="shared" si="22"/>
        <v/>
      </c>
      <c r="AD62" s="463" t="s">
        <v>131</v>
      </c>
      <c r="AE62" s="464" t="s">
        <v>131</v>
      </c>
      <c r="AF62" s="465" t="str">
        <f t="shared" si="23"/>
        <v/>
      </c>
      <c r="AG62" s="188" t="str">
        <f t="shared" si="24"/>
        <v/>
      </c>
      <c r="AH62" s="188" t="str">
        <f t="shared" si="25"/>
        <v/>
      </c>
      <c r="AI62" s="188" t="str">
        <f t="shared" si="26"/>
        <v/>
      </c>
      <c r="AJ62" s="188" t="str">
        <f t="shared" si="26"/>
        <v/>
      </c>
      <c r="AK62" s="188" t="str">
        <f t="shared" si="27"/>
        <v/>
      </c>
      <c r="AL62" s="188" t="str">
        <f t="shared" si="28"/>
        <v/>
      </c>
      <c r="AM62" s="189" t="str">
        <f t="shared" si="29"/>
        <v/>
      </c>
      <c r="AN62" s="264"/>
      <c r="AO62" s="181" t="str">
        <f t="shared" si="30"/>
        <v/>
      </c>
      <c r="AP62" s="360" t="str">
        <f t="shared" si="31"/>
        <v>Kategóriátlan</v>
      </c>
      <c r="AQ62" s="183" t="str">
        <f t="shared" si="32"/>
        <v>Kategóriátlan</v>
      </c>
      <c r="AR62" s="363" t="str">
        <f t="shared" si="33"/>
        <v/>
      </c>
      <c r="AS62" s="366" t="str">
        <f t="shared" si="34"/>
        <v/>
      </c>
      <c r="AT62" s="369" t="str">
        <f t="shared" si="35"/>
        <v/>
      </c>
      <c r="AU62" s="278"/>
      <c r="AV62" s="278"/>
      <c r="AW62" s="278"/>
      <c r="AX62" s="278"/>
      <c r="AY62" s="278"/>
      <c r="AZ62" s="278"/>
      <c r="BA62" s="278"/>
      <c r="BB62" s="278"/>
      <c r="BC62" s="278"/>
      <c r="BD62" s="278"/>
      <c r="BE62" s="278"/>
      <c r="BF62" s="278"/>
    </row>
    <row r="63" spans="1:58" ht="15.75" customHeight="1" x14ac:dyDescent="0.25">
      <c r="A63" s="405"/>
      <c r="B63" s="142"/>
      <c r="C63" s="1"/>
      <c r="D63" s="254"/>
      <c r="E63" s="130"/>
      <c r="F63" s="321"/>
      <c r="G63" s="3"/>
      <c r="H63" s="3"/>
      <c r="I63" s="18"/>
      <c r="J63" s="323"/>
      <c r="K63" s="254"/>
      <c r="L63" s="131"/>
      <c r="M63" s="326"/>
      <c r="N63" s="28"/>
      <c r="O63" s="28"/>
      <c r="P63" s="456"/>
      <c r="Q63" s="457"/>
      <c r="R63" s="458" t="str">
        <f t="shared" si="36"/>
        <v/>
      </c>
      <c r="S63" s="28"/>
      <c r="T63" s="28"/>
      <c r="U63" s="28"/>
      <c r="V63" s="28"/>
      <c r="W63" s="28"/>
      <c r="X63" s="28"/>
      <c r="Y63" s="328"/>
      <c r="AA63" s="187" t="str">
        <f t="shared" si="20"/>
        <v/>
      </c>
      <c r="AB63" s="188" t="str">
        <f t="shared" si="21"/>
        <v/>
      </c>
      <c r="AC63" s="188" t="str">
        <f t="shared" si="22"/>
        <v/>
      </c>
      <c r="AD63" s="463" t="s">
        <v>131</v>
      </c>
      <c r="AE63" s="464" t="s">
        <v>131</v>
      </c>
      <c r="AF63" s="465" t="str">
        <f t="shared" si="23"/>
        <v/>
      </c>
      <c r="AG63" s="188" t="str">
        <f t="shared" si="24"/>
        <v/>
      </c>
      <c r="AH63" s="188" t="str">
        <f t="shared" si="25"/>
        <v/>
      </c>
      <c r="AI63" s="188" t="str">
        <f t="shared" si="26"/>
        <v/>
      </c>
      <c r="AJ63" s="188" t="str">
        <f t="shared" si="26"/>
        <v/>
      </c>
      <c r="AK63" s="188" t="str">
        <f t="shared" si="27"/>
        <v/>
      </c>
      <c r="AL63" s="188" t="str">
        <f t="shared" si="28"/>
        <v/>
      </c>
      <c r="AM63" s="189" t="str">
        <f t="shared" si="29"/>
        <v/>
      </c>
      <c r="AN63" s="264"/>
      <c r="AO63" s="181" t="str">
        <f t="shared" si="30"/>
        <v/>
      </c>
      <c r="AP63" s="360" t="str">
        <f t="shared" si="31"/>
        <v>Kategóriátlan</v>
      </c>
      <c r="AQ63" s="183" t="str">
        <f t="shared" si="32"/>
        <v>Kategóriátlan</v>
      </c>
      <c r="AR63" s="363" t="str">
        <f t="shared" si="33"/>
        <v/>
      </c>
      <c r="AS63" s="366" t="str">
        <f t="shared" si="34"/>
        <v/>
      </c>
      <c r="AT63" s="369" t="str">
        <f t="shared" si="35"/>
        <v/>
      </c>
      <c r="AU63" s="278"/>
      <c r="AV63" s="278"/>
      <c r="AW63" s="278"/>
      <c r="AX63" s="278"/>
      <c r="AY63" s="278"/>
      <c r="AZ63" s="278"/>
      <c r="BA63" s="278"/>
      <c r="BB63" s="278"/>
      <c r="BC63" s="278"/>
      <c r="BD63" s="278"/>
      <c r="BE63" s="278"/>
      <c r="BF63" s="278"/>
    </row>
    <row r="64" spans="1:58" ht="15.75" customHeight="1" x14ac:dyDescent="0.25">
      <c r="A64" s="405"/>
      <c r="B64" s="142"/>
      <c r="C64" s="1"/>
      <c r="D64" s="254"/>
      <c r="E64" s="130"/>
      <c r="F64" s="321"/>
      <c r="G64" s="3"/>
      <c r="H64" s="3"/>
      <c r="I64" s="18"/>
      <c r="J64" s="323"/>
      <c r="K64" s="254"/>
      <c r="L64" s="131"/>
      <c r="M64" s="326"/>
      <c r="N64" s="28"/>
      <c r="O64" s="28"/>
      <c r="P64" s="456"/>
      <c r="Q64" s="457"/>
      <c r="R64" s="458" t="str">
        <f t="shared" si="36"/>
        <v/>
      </c>
      <c r="S64" s="28"/>
      <c r="T64" s="28"/>
      <c r="U64" s="28"/>
      <c r="V64" s="28"/>
      <c r="W64" s="28"/>
      <c r="X64" s="28"/>
      <c r="Y64" s="328"/>
      <c r="AA64" s="187" t="str">
        <f t="shared" si="20"/>
        <v/>
      </c>
      <c r="AB64" s="188" t="str">
        <f t="shared" si="21"/>
        <v/>
      </c>
      <c r="AC64" s="188" t="str">
        <f t="shared" si="22"/>
        <v/>
      </c>
      <c r="AD64" s="463" t="s">
        <v>131</v>
      </c>
      <c r="AE64" s="464" t="s">
        <v>131</v>
      </c>
      <c r="AF64" s="465" t="str">
        <f t="shared" si="23"/>
        <v/>
      </c>
      <c r="AG64" s="188" t="str">
        <f t="shared" si="24"/>
        <v/>
      </c>
      <c r="AH64" s="188" t="str">
        <f t="shared" si="25"/>
        <v/>
      </c>
      <c r="AI64" s="188" t="str">
        <f t="shared" si="26"/>
        <v/>
      </c>
      <c r="AJ64" s="188" t="str">
        <f t="shared" si="26"/>
        <v/>
      </c>
      <c r="AK64" s="188" t="str">
        <f t="shared" si="27"/>
        <v/>
      </c>
      <c r="AL64" s="188" t="str">
        <f t="shared" si="28"/>
        <v/>
      </c>
      <c r="AM64" s="189" t="str">
        <f t="shared" si="29"/>
        <v/>
      </c>
      <c r="AN64" s="264"/>
      <c r="AO64" s="181" t="str">
        <f t="shared" si="30"/>
        <v/>
      </c>
      <c r="AP64" s="360" t="str">
        <f t="shared" si="31"/>
        <v>Kategóriátlan</v>
      </c>
      <c r="AQ64" s="183" t="str">
        <f t="shared" si="32"/>
        <v>Kategóriátlan</v>
      </c>
      <c r="AR64" s="363" t="str">
        <f t="shared" si="33"/>
        <v/>
      </c>
      <c r="AS64" s="366" t="str">
        <f t="shared" si="34"/>
        <v/>
      </c>
      <c r="AT64" s="369" t="str">
        <f t="shared" si="35"/>
        <v/>
      </c>
      <c r="AU64" s="278"/>
      <c r="AV64" s="278"/>
      <c r="AW64" s="278"/>
      <c r="AX64" s="278"/>
      <c r="AY64" s="278"/>
      <c r="AZ64" s="278"/>
      <c r="BA64" s="278"/>
      <c r="BB64" s="278"/>
      <c r="BC64" s="278"/>
      <c r="BD64" s="278"/>
      <c r="BE64" s="278"/>
      <c r="BF64" s="278"/>
    </row>
    <row r="65" spans="1:58" ht="15.75" customHeight="1" x14ac:dyDescent="0.25">
      <c r="A65" s="405"/>
      <c r="B65" s="142"/>
      <c r="C65" s="1"/>
      <c r="D65" s="254"/>
      <c r="E65" s="130"/>
      <c r="F65" s="321"/>
      <c r="G65" s="3"/>
      <c r="H65" s="3"/>
      <c r="I65" s="18"/>
      <c r="J65" s="323"/>
      <c r="K65" s="254"/>
      <c r="L65" s="131"/>
      <c r="M65" s="326"/>
      <c r="N65" s="28"/>
      <c r="O65" s="28"/>
      <c r="P65" s="456"/>
      <c r="Q65" s="457"/>
      <c r="R65" s="458" t="str">
        <f t="shared" si="36"/>
        <v/>
      </c>
      <c r="S65" s="28"/>
      <c r="T65" s="28"/>
      <c r="U65" s="28"/>
      <c r="V65" s="28"/>
      <c r="W65" s="28"/>
      <c r="X65" s="28"/>
      <c r="Y65" s="328"/>
      <c r="AA65" s="187" t="str">
        <f t="shared" si="20"/>
        <v/>
      </c>
      <c r="AB65" s="188" t="str">
        <f t="shared" si="21"/>
        <v/>
      </c>
      <c r="AC65" s="188" t="str">
        <f t="shared" si="22"/>
        <v/>
      </c>
      <c r="AD65" s="463" t="s">
        <v>131</v>
      </c>
      <c r="AE65" s="464" t="s">
        <v>131</v>
      </c>
      <c r="AF65" s="465" t="str">
        <f t="shared" si="23"/>
        <v/>
      </c>
      <c r="AG65" s="188" t="str">
        <f t="shared" si="24"/>
        <v/>
      </c>
      <c r="AH65" s="188" t="str">
        <f t="shared" si="25"/>
        <v/>
      </c>
      <c r="AI65" s="188" t="str">
        <f t="shared" si="26"/>
        <v/>
      </c>
      <c r="AJ65" s="188" t="str">
        <f t="shared" si="26"/>
        <v/>
      </c>
      <c r="AK65" s="188" t="str">
        <f t="shared" si="27"/>
        <v/>
      </c>
      <c r="AL65" s="188" t="str">
        <f t="shared" si="28"/>
        <v/>
      </c>
      <c r="AM65" s="189" t="str">
        <f t="shared" si="29"/>
        <v/>
      </c>
      <c r="AN65" s="264"/>
      <c r="AO65" s="181" t="str">
        <f t="shared" si="30"/>
        <v/>
      </c>
      <c r="AP65" s="360" t="str">
        <f t="shared" si="31"/>
        <v>Kategóriátlan</v>
      </c>
      <c r="AQ65" s="183" t="str">
        <f t="shared" si="32"/>
        <v>Kategóriátlan</v>
      </c>
      <c r="AR65" s="363" t="str">
        <f t="shared" si="33"/>
        <v/>
      </c>
      <c r="AS65" s="366" t="str">
        <f t="shared" si="34"/>
        <v/>
      </c>
      <c r="AT65" s="369" t="str">
        <f t="shared" si="35"/>
        <v/>
      </c>
      <c r="AU65" s="278"/>
      <c r="AV65" s="278"/>
      <c r="AW65" s="278"/>
      <c r="AX65" s="278"/>
      <c r="AY65" s="278"/>
      <c r="AZ65" s="278"/>
      <c r="BA65" s="278"/>
      <c r="BB65" s="278"/>
      <c r="BC65" s="278"/>
      <c r="BD65" s="278"/>
      <c r="BE65" s="278"/>
      <c r="BF65" s="278"/>
    </row>
    <row r="66" spans="1:58" ht="15.75" customHeight="1" x14ac:dyDescent="0.25">
      <c r="A66" s="405"/>
      <c r="B66" s="142"/>
      <c r="C66" s="1"/>
      <c r="D66" s="254"/>
      <c r="E66" s="130"/>
      <c r="F66" s="321"/>
      <c r="G66" s="3"/>
      <c r="H66" s="3"/>
      <c r="I66" s="18"/>
      <c r="J66" s="323"/>
      <c r="K66" s="254"/>
      <c r="L66" s="131"/>
      <c r="M66" s="326"/>
      <c r="N66" s="28"/>
      <c r="O66" s="28"/>
      <c r="P66" s="456"/>
      <c r="Q66" s="457"/>
      <c r="R66" s="458" t="str">
        <f t="shared" si="36"/>
        <v/>
      </c>
      <c r="S66" s="28"/>
      <c r="T66" s="28"/>
      <c r="U66" s="28"/>
      <c r="V66" s="28"/>
      <c r="W66" s="28"/>
      <c r="X66" s="28"/>
      <c r="Y66" s="328"/>
      <c r="AA66" s="187" t="str">
        <f t="shared" si="20"/>
        <v/>
      </c>
      <c r="AB66" s="188" t="str">
        <f t="shared" si="21"/>
        <v/>
      </c>
      <c r="AC66" s="188" t="str">
        <f t="shared" si="22"/>
        <v/>
      </c>
      <c r="AD66" s="463" t="s">
        <v>131</v>
      </c>
      <c r="AE66" s="464" t="s">
        <v>131</v>
      </c>
      <c r="AF66" s="465" t="str">
        <f t="shared" si="23"/>
        <v/>
      </c>
      <c r="AG66" s="188" t="str">
        <f t="shared" si="24"/>
        <v/>
      </c>
      <c r="AH66" s="188" t="str">
        <f t="shared" si="25"/>
        <v/>
      </c>
      <c r="AI66" s="188" t="str">
        <f t="shared" si="26"/>
        <v/>
      </c>
      <c r="AJ66" s="188" t="str">
        <f t="shared" si="26"/>
        <v/>
      </c>
      <c r="AK66" s="188" t="str">
        <f t="shared" si="27"/>
        <v/>
      </c>
      <c r="AL66" s="188" t="str">
        <f t="shared" si="28"/>
        <v/>
      </c>
      <c r="AM66" s="189" t="str">
        <f t="shared" si="29"/>
        <v/>
      </c>
      <c r="AN66" s="264"/>
      <c r="AO66" s="181" t="str">
        <f t="shared" si="30"/>
        <v/>
      </c>
      <c r="AP66" s="360" t="str">
        <f t="shared" si="31"/>
        <v>Kategóriátlan</v>
      </c>
      <c r="AQ66" s="183" t="str">
        <f t="shared" si="32"/>
        <v>Kategóriátlan</v>
      </c>
      <c r="AR66" s="363" t="str">
        <f t="shared" si="33"/>
        <v/>
      </c>
      <c r="AS66" s="366" t="str">
        <f t="shared" si="34"/>
        <v/>
      </c>
      <c r="AT66" s="369" t="str">
        <f t="shared" si="35"/>
        <v/>
      </c>
      <c r="AU66" s="278"/>
      <c r="AV66" s="278"/>
      <c r="AW66" s="278"/>
      <c r="AX66" s="278"/>
      <c r="AY66" s="278"/>
      <c r="AZ66" s="278"/>
      <c r="BA66" s="278"/>
      <c r="BB66" s="278"/>
      <c r="BC66" s="278"/>
      <c r="BD66" s="278"/>
      <c r="BE66" s="278"/>
      <c r="BF66" s="278"/>
    </row>
    <row r="67" spans="1:58" ht="15.75" customHeight="1" x14ac:dyDescent="0.25">
      <c r="A67" s="405"/>
      <c r="B67" s="142"/>
      <c r="C67" s="1"/>
      <c r="D67" s="254"/>
      <c r="E67" s="130"/>
      <c r="F67" s="321"/>
      <c r="G67" s="3"/>
      <c r="H67" s="3"/>
      <c r="I67" s="18"/>
      <c r="J67" s="323"/>
      <c r="K67" s="254"/>
      <c r="L67" s="131"/>
      <c r="M67" s="326"/>
      <c r="N67" s="28"/>
      <c r="O67" s="28"/>
      <c r="P67" s="456"/>
      <c r="Q67" s="457"/>
      <c r="R67" s="458" t="str">
        <f t="shared" si="36"/>
        <v/>
      </c>
      <c r="S67" s="28"/>
      <c r="T67" s="28"/>
      <c r="U67" s="28"/>
      <c r="V67" s="28"/>
      <c r="W67" s="28"/>
      <c r="X67" s="28"/>
      <c r="Y67" s="328"/>
      <c r="AA67" s="187" t="str">
        <f t="shared" si="20"/>
        <v/>
      </c>
      <c r="AB67" s="188" t="str">
        <f t="shared" si="21"/>
        <v/>
      </c>
      <c r="AC67" s="188" t="str">
        <f t="shared" si="22"/>
        <v/>
      </c>
      <c r="AD67" s="463" t="s">
        <v>131</v>
      </c>
      <c r="AE67" s="464" t="s">
        <v>131</v>
      </c>
      <c r="AF67" s="465" t="str">
        <f t="shared" si="23"/>
        <v/>
      </c>
      <c r="AG67" s="188" t="str">
        <f t="shared" si="24"/>
        <v/>
      </c>
      <c r="AH67" s="188" t="str">
        <f t="shared" si="25"/>
        <v/>
      </c>
      <c r="AI67" s="188" t="str">
        <f t="shared" si="26"/>
        <v/>
      </c>
      <c r="AJ67" s="188" t="str">
        <f t="shared" si="26"/>
        <v/>
      </c>
      <c r="AK67" s="188" t="str">
        <f t="shared" si="27"/>
        <v/>
      </c>
      <c r="AL67" s="188" t="str">
        <f t="shared" si="28"/>
        <v/>
      </c>
      <c r="AM67" s="189" t="str">
        <f t="shared" si="29"/>
        <v/>
      </c>
      <c r="AN67" s="264"/>
      <c r="AO67" s="181" t="str">
        <f t="shared" si="30"/>
        <v/>
      </c>
      <c r="AP67" s="360" t="str">
        <f t="shared" si="31"/>
        <v>Kategóriátlan</v>
      </c>
      <c r="AQ67" s="183" t="str">
        <f t="shared" si="32"/>
        <v>Kategóriátlan</v>
      </c>
      <c r="AR67" s="363" t="str">
        <f t="shared" si="33"/>
        <v/>
      </c>
      <c r="AS67" s="366" t="str">
        <f t="shared" si="34"/>
        <v/>
      </c>
      <c r="AT67" s="369" t="str">
        <f t="shared" si="35"/>
        <v/>
      </c>
      <c r="AU67" s="278"/>
      <c r="AV67" s="278"/>
      <c r="AW67" s="278"/>
      <c r="AX67" s="278"/>
      <c r="AY67" s="278"/>
      <c r="AZ67" s="278"/>
      <c r="BA67" s="278"/>
      <c r="BB67" s="278"/>
      <c r="BC67" s="278"/>
      <c r="BD67" s="278"/>
      <c r="BE67" s="278"/>
      <c r="BF67" s="278"/>
    </row>
    <row r="68" spans="1:58" ht="15.75" customHeight="1" x14ac:dyDescent="0.25">
      <c r="A68" s="405"/>
      <c r="B68" s="142"/>
      <c r="C68" s="1"/>
      <c r="D68" s="254"/>
      <c r="E68" s="130"/>
      <c r="F68" s="321"/>
      <c r="G68" s="3"/>
      <c r="H68" s="3"/>
      <c r="I68" s="18"/>
      <c r="J68" s="323"/>
      <c r="K68" s="254"/>
      <c r="L68" s="131"/>
      <c r="M68" s="326"/>
      <c r="N68" s="28"/>
      <c r="O68" s="28"/>
      <c r="P68" s="456"/>
      <c r="Q68" s="457"/>
      <c r="R68" s="458" t="str">
        <f t="shared" si="36"/>
        <v/>
      </c>
      <c r="S68" s="28"/>
      <c r="T68" s="28"/>
      <c r="U68" s="28"/>
      <c r="V68" s="28"/>
      <c r="W68" s="28"/>
      <c r="X68" s="28"/>
      <c r="Y68" s="328"/>
      <c r="AA68" s="187" t="str">
        <f t="shared" si="20"/>
        <v/>
      </c>
      <c r="AB68" s="188" t="str">
        <f t="shared" si="21"/>
        <v/>
      </c>
      <c r="AC68" s="188" t="str">
        <f t="shared" si="22"/>
        <v/>
      </c>
      <c r="AD68" s="463" t="s">
        <v>131</v>
      </c>
      <c r="AE68" s="464" t="s">
        <v>131</v>
      </c>
      <c r="AF68" s="465" t="str">
        <f t="shared" si="23"/>
        <v/>
      </c>
      <c r="AG68" s="188" t="str">
        <f t="shared" si="24"/>
        <v/>
      </c>
      <c r="AH68" s="188" t="str">
        <f t="shared" si="25"/>
        <v/>
      </c>
      <c r="AI68" s="188" t="str">
        <f t="shared" si="26"/>
        <v/>
      </c>
      <c r="AJ68" s="188" t="str">
        <f t="shared" si="26"/>
        <v/>
      </c>
      <c r="AK68" s="188" t="str">
        <f t="shared" si="27"/>
        <v/>
      </c>
      <c r="AL68" s="188" t="str">
        <f t="shared" si="28"/>
        <v/>
      </c>
      <c r="AM68" s="189" t="str">
        <f t="shared" si="29"/>
        <v/>
      </c>
      <c r="AN68" s="264"/>
      <c r="AO68" s="181" t="str">
        <f t="shared" si="30"/>
        <v/>
      </c>
      <c r="AP68" s="360" t="str">
        <f t="shared" si="31"/>
        <v>Kategóriátlan</v>
      </c>
      <c r="AQ68" s="183" t="str">
        <f t="shared" si="32"/>
        <v>Kategóriátlan</v>
      </c>
      <c r="AR68" s="363" t="str">
        <f t="shared" si="33"/>
        <v/>
      </c>
      <c r="AS68" s="366" t="str">
        <f t="shared" si="34"/>
        <v/>
      </c>
      <c r="AT68" s="369" t="str">
        <f t="shared" si="35"/>
        <v/>
      </c>
      <c r="AU68" s="278"/>
      <c r="AV68" s="278"/>
      <c r="AW68" s="278"/>
      <c r="AX68" s="278"/>
      <c r="AY68" s="278"/>
      <c r="AZ68" s="278"/>
      <c r="BA68" s="278"/>
      <c r="BB68" s="278"/>
      <c r="BC68" s="278"/>
      <c r="BD68" s="278"/>
      <c r="BE68" s="278"/>
      <c r="BF68" s="278"/>
    </row>
    <row r="69" spans="1:58" ht="15.75" customHeight="1" x14ac:dyDescent="0.25">
      <c r="A69" s="405"/>
      <c r="B69" s="142"/>
      <c r="C69" s="1"/>
      <c r="D69" s="254"/>
      <c r="E69" s="130"/>
      <c r="F69" s="321"/>
      <c r="G69" s="3"/>
      <c r="H69" s="3"/>
      <c r="I69" s="18"/>
      <c r="J69" s="323"/>
      <c r="K69" s="254"/>
      <c r="L69" s="131"/>
      <c r="M69" s="326"/>
      <c r="N69" s="28"/>
      <c r="O69" s="28"/>
      <c r="P69" s="456"/>
      <c r="Q69" s="457"/>
      <c r="R69" s="458" t="str">
        <f t="shared" si="36"/>
        <v/>
      </c>
      <c r="S69" s="28"/>
      <c r="T69" s="28"/>
      <c r="U69" s="28"/>
      <c r="V69" s="28"/>
      <c r="W69" s="28"/>
      <c r="X69" s="28"/>
      <c r="Y69" s="328"/>
      <c r="AA69" s="187" t="str">
        <f t="shared" ref="AA69:AA100" si="37">IF(INDEX(rovidkateg,ROW()-4,)="","",
    IF(M69="","Hiányzik!",
     IF(M69="n.a.",0,
      VALUE(RIGHT(AA$4,1))*
       (COUNTIF(rovidkateg,INDEX(rovidkateg,ROW()-4,))-
         COUNTIFS(rovidkateg,INDEX(rovidkateg,ROW()-4,),
                                             M$5:M$100,IF(LEFT(RIGHT(AA$4,2),1)="+",
                                                                                           "&gt;"&amp;M69,"&lt;"&amp;M69)
         )
       )
     )
   )
 )</f>
        <v/>
      </c>
      <c r="AB69" s="188" t="str">
        <f t="shared" ref="AB69:AB100" si="38">IF(INDEX(rovidkateg,ROW()-4,)="","",
    IF(N69="","Hiányzik!",
     IF(N69="n.a.",0,
      VALUE(RIGHT(AB$4,1))*
       (COUNTIF(rovidkateg,INDEX(rovidkateg,ROW()-4,))-
         COUNTIFS(rovidkateg,INDEX(rovidkateg,ROW()-4,),
                                             N$5:N$100,IF(LEFT(RIGHT(AB$4,2),1)="+",
                                                                                           "&gt;"&amp;N69,"&lt;"&amp;N69)
         )
       )
     )
   )
 )</f>
        <v/>
      </c>
      <c r="AC69" s="188" t="str">
        <f t="shared" ref="AC69:AC100" si="39">IF(INDEX(rovidkateg,ROW()-4,)="","",
    IF(O69="","Hiányzik!",
     IF(O69="n.a.",0,
      VALUE(RIGHT(AC$4,1))*
       (COUNTIF(rovidkateg,INDEX(rovidkateg,ROW()-4,))-
         COUNTIFS(rovidkateg,INDEX(rovidkateg,ROW()-4,),
                                             O$5:O$100,IF(LEFT(RIGHT(AC$4,2),1)="+",
                                                                                           "&gt;"&amp;O69,"&lt;"&amp;O69)
         )
       )
     )
   )
 )</f>
        <v/>
      </c>
      <c r="AD69" s="463" t="s">
        <v>131</v>
      </c>
      <c r="AE69" s="464" t="s">
        <v>131</v>
      </c>
      <c r="AF69" s="465" t="str">
        <f t="shared" ref="AF69:AF100" si="40">IF(INDEX(rovidkateg,ROW()-4,)="","",
    IF(R69="","Hiányzik!",
     IF(R69="n.a.",0,
      VALUE(RIGHT(AF$4,1))*
       (COUNTIF(rovidkateg,INDEX(rovidkateg,ROW()-4,))-
         COUNTIFS(rovidkateg,INDEX(rovidkateg,ROW()-4,),
                                             R$5:R$100,IF(LEFT(RIGHT(AF$4,2),1)="+",
                                                                                           "&gt;"&amp;R69,"&lt;"&amp;R69)
         )
       )
     )
   )
 )</f>
        <v/>
      </c>
      <c r="AG69" s="188" t="str">
        <f t="shared" ref="AG69:AG100" si="41">IF(INDEX(rovidkateg,ROW()-4,)="","",
    IF(S69="","Hiányzik!",
     IF(S69="n.a.",0,
      VALUE(RIGHT(AG$4,1))*
       (COUNTIF(rovidkateg,INDEX(rovidkateg,ROW()-4,))-
         COUNTIFS(rovidkateg,INDEX(rovidkateg,ROW()-4,),
                                             S$5:S$100,IF(LEFT(RIGHT(AG$4,2),1)="+",
                                                                                           "&gt;"&amp;S69,"&lt;"&amp;S69)
         )
       )
     )
   )
 )</f>
        <v/>
      </c>
      <c r="AH69" s="188" t="str">
        <f t="shared" ref="AH69:AH100" si="42">IF(INDEX(rovidkateg,ROW()-4,)="","",
    IF(T69="","Hiányzik!",
     IF(T69="n.a.",0,
      VALUE(RIGHT(AH$4,1))*
       (COUNTIF(rovidkateg,INDEX(rovidkateg,ROW()-4,))-
         COUNTIFS(rovidkateg,INDEX(rovidkateg,ROW()-4,),
                                             T$5:T$100,IF(LEFT(RIGHT(AH$4,2),1)="+",
                                                                                           "&gt;"&amp;T69,"&lt;"&amp;T69)
         )
       )
     )
   )
 )</f>
        <v/>
      </c>
      <c r="AI69" s="188" t="str">
        <f t="shared" ref="AI69:AJ100" si="43">IF(INDEX(rovidkateg,ROW()-4,)="","",
    IF(U69="","Hiányzik!",
     IF(U69="n.a.",0,
      VALUE(RIGHT(AI$4,1))*
       (COUNTIF(rovidkateg,INDEX(rovidkateg,ROW()-4,))-
         COUNTIFS(rovidkateg,INDEX(rovidkateg,ROW()-4,),
                                             U$5:U$100,IF(LEFT(RIGHT(AI$4,2),1)="+",
                                                                                           "&gt;"&amp;U69,"&lt;"&amp;U69)
         )
       )
     )
   )
 )</f>
        <v/>
      </c>
      <c r="AJ69" s="188" t="str">
        <f t="shared" si="43"/>
        <v/>
      </c>
      <c r="AK69" s="188" t="str">
        <f t="shared" ref="AK69:AK100" si="44">IF(INDEX(rovidkateg,ROW()-4,)="","",
    IF(W69="","Hiányzik!",
     IF(W69="n.a.",0,
      VALUE(RIGHT(AK$4,1))*
       (COUNTIF(rovidkateg,INDEX(rovidkateg,ROW()-4,))-
         COUNTIFS(rovidkateg,INDEX(rovidkateg,ROW()-4,),
                                             W$5:W$100,IF(LEFT(RIGHT(AK$4,2),1)="+",
                                                                                           "&gt;"&amp;W69,"&lt;"&amp;W69)
         )
       )
     )
   )
 )</f>
        <v/>
      </c>
      <c r="AL69" s="188" t="str">
        <f t="shared" ref="AL69:AL100" si="45">IF(INDEX(rovidkateg,ROW()-4,)="","",
    IF(X69="","Hiányzik!",
     IF(X69="n.a.",0,
      VALUE(RIGHT(AL$4,1))*
       (COUNTIF(rovidkateg,INDEX(rovidkateg,ROW()-4,))-
         COUNTIFS(rovidkateg,INDEX(rovidkateg,ROW()-4,),
                                             X$5:X$100,IF(LEFT(RIGHT(AL$4,2),1)="+",
                                                                                           "&gt;"&amp;X69,"&lt;"&amp;X69)
         )
       )
     )
   )
 )</f>
        <v/>
      </c>
      <c r="AM69" s="189" t="str">
        <f t="shared" ref="AM69:AM100" si="46">IF(INDEX(rovidkateg,ROW()-4,)="","",
    IF(Y69="","Hiányzik!",
     IF(Y69="n.a.",0,
      VALUE(RIGHT(AM$4,1))*
       (COUNTIF(rovidkateg,INDEX(rovidkateg,ROW()-4,))-
         COUNTIFS(rovidkateg,INDEX(rovidkateg,ROW()-4,),
                                             Y$5:Y$100,IF(LEFT(RIGHT(AM$4,2),1)="+",
                                                                                           "&gt;"&amp;Y69,"&lt;"&amp;Y69)
         )
       )
     )
   )
 )</f>
        <v/>
      </c>
      <c r="AN69" s="264"/>
      <c r="AO69" s="181" t="str">
        <f t="shared" ref="AO69:AO100" si="47" xml:space="preserve"> IF( AND( INDEX(rovidkateg,ROW()-4,)&lt;&gt;"",
                   COUNTIF(AA69:AM69,"Hiányzik!") = 0),
            SUM(AA69:AM69),
            ""
          )</f>
        <v/>
      </c>
      <c r="AP69" s="360" t="str">
        <f t="shared" ref="AP69:AP100" si="48" xml:space="preserve"> IF( INDEX(rovidkateg,ROW()-4,)="", "Kategóriátlan",
             IF( AO69="", "Hiányzó adat!",
                    1 + COUNTIFS(rovidkateg,INDEX(rovidkateg,ROW()-4,),AO$5:AO$100,"&gt;"&amp;AO69) +
                           COUNTIFS(rovidkateg,INDEX(rovidkateg,ROW()-4,),AO$5:AO$100,"="&amp;AO69,Y$5:Y$100,"&lt;"&amp;Y69) +
                           COUNTIFS(rovidkateg,INDEX(rovidkateg,ROW()-4,),AO$5:AO$100,"="&amp;AO69,Y$5:Y$100,"="&amp;Y69,M$5:M$100,"&gt;"&amp;M69) +
                           COUNTIFS(rovidkateg,INDEX(rovidkateg,ROW()-4,),AO$5:AO$100,"="&amp;AO69,Y$5:Y$100,"="&amp;Y69,M$5:M$100,"="&amp;M69,I$5:I$100,"&lt;"&amp;I69)
             )
   )</f>
        <v>Kategóriátlan</v>
      </c>
      <c r="AQ69" s="183" t="str">
        <f t="shared" ref="AQ69:AQ100" si="49" xml:space="preserve"> IF( INDEX(rovidkateg,ROW()-4,)="", "Kategóriátlan",
           IF( COUNTIFS(rovidkateg,INDEX(rovidkateg,ROW()-4,),AP$5:AP$100,"Hiányzó adat!") = 0,
                   "A(z) "&amp; INDEX(rovidkateg,ROW()-4,) &amp;" kategória kész!",
                   "Még nincs kész."
           )
   )</f>
        <v>Kategóriátlan</v>
      </c>
      <c r="AR69" s="363" t="str">
        <f t="shared" ref="AR69:AR100" si="50" xml:space="preserve"> IF( AND( AP69&lt;&gt;"Kategóriátlan",
                     AO69&lt;&gt;"",
                     COUNTIFS(rovidkateg,INDEX(rovidkateg,ROW()-4,),
                             AO$5:AO$100,"="&amp;AO69
                     )
                     &gt; 1
                 ),
            Y69,
            ""
          )</f>
        <v/>
      </c>
      <c r="AS69" s="366" t="str">
        <f t="shared" ref="AS69:AS100" si="51" xml:space="preserve"> IF( AND( AP69&lt;&gt;"Kategóriátlan",
                     AR69&lt;&gt;"",
                     COUNTIFS(rovidkateg,INDEX(rovidkateg,ROW()-4,),
                          AO$5:AO$100,"="&amp;AO69,
                          Y$5:Y$100,"="&amp;Y69
                     )
                     &gt; 1
                  ),
             M69,
             ""
           )</f>
        <v/>
      </c>
      <c r="AT69" s="369" t="str">
        <f t="shared" ref="AT69:AT100" si="52" xml:space="preserve"> IF( AND( AP69&lt;&gt;"Kategóriátlan",
                     AS69&lt;&gt;"",
                     COUNTIFS(rovidkateg,INDEX(rovidkateg,ROW()-4,),
                         AO$5:AO$100,"="&amp;AO69,
                         Y$5:Y$100,"="&amp;Y69,
                         M$5:M$100,"="&amp;M69
                     )
                     &gt; 1
                 ),
               I69,
              ""
           )</f>
        <v/>
      </c>
      <c r="AU69" s="278"/>
      <c r="AV69" s="278"/>
      <c r="AW69" s="278"/>
      <c r="AX69" s="278"/>
      <c r="AY69" s="278"/>
      <c r="AZ69" s="278"/>
      <c r="BA69" s="278"/>
      <c r="BB69" s="278"/>
      <c r="BC69" s="278"/>
      <c r="BD69" s="278"/>
      <c r="BE69" s="278"/>
      <c r="BF69" s="278"/>
    </row>
    <row r="70" spans="1:58" ht="15.75" customHeight="1" x14ac:dyDescent="0.25">
      <c r="A70" s="405"/>
      <c r="B70" s="142"/>
      <c r="C70" s="1"/>
      <c r="D70" s="254"/>
      <c r="E70" s="130"/>
      <c r="F70" s="321"/>
      <c r="G70" s="3"/>
      <c r="H70" s="3"/>
      <c r="I70" s="18"/>
      <c r="J70" s="323"/>
      <c r="K70" s="254"/>
      <c r="L70" s="131"/>
      <c r="M70" s="326"/>
      <c r="N70" s="28"/>
      <c r="O70" s="28"/>
      <c r="P70" s="456"/>
      <c r="Q70" s="457"/>
      <c r="R70" s="458" t="str">
        <f t="shared" ref="R70:R100" si="53" xml:space="preserve"> IF( AND(P70&lt;&gt;"",
                  Q70&lt;&gt;""),
           P70 +
             IF(P70 &gt;= 20, 5000, 0) +
             IF(OR(Q70 = "v",Q70="V"),1000, 0),
           "")</f>
        <v/>
      </c>
      <c r="S70" s="28"/>
      <c r="T70" s="28"/>
      <c r="U70" s="28"/>
      <c r="V70" s="28"/>
      <c r="W70" s="28"/>
      <c r="X70" s="28"/>
      <c r="Y70" s="328"/>
      <c r="AA70" s="187" t="str">
        <f t="shared" si="37"/>
        <v/>
      </c>
      <c r="AB70" s="188" t="str">
        <f t="shared" si="38"/>
        <v/>
      </c>
      <c r="AC70" s="188" t="str">
        <f t="shared" si="39"/>
        <v/>
      </c>
      <c r="AD70" s="463" t="s">
        <v>131</v>
      </c>
      <c r="AE70" s="464" t="s">
        <v>131</v>
      </c>
      <c r="AF70" s="465" t="str">
        <f t="shared" si="40"/>
        <v/>
      </c>
      <c r="AG70" s="188" t="str">
        <f t="shared" si="41"/>
        <v/>
      </c>
      <c r="AH70" s="188" t="str">
        <f t="shared" si="42"/>
        <v/>
      </c>
      <c r="AI70" s="188" t="str">
        <f t="shared" si="43"/>
        <v/>
      </c>
      <c r="AJ70" s="188" t="str">
        <f t="shared" si="43"/>
        <v/>
      </c>
      <c r="AK70" s="188" t="str">
        <f t="shared" si="44"/>
        <v/>
      </c>
      <c r="AL70" s="188" t="str">
        <f t="shared" si="45"/>
        <v/>
      </c>
      <c r="AM70" s="189" t="str">
        <f t="shared" si="46"/>
        <v/>
      </c>
      <c r="AN70" s="264"/>
      <c r="AO70" s="181" t="str">
        <f t="shared" si="47"/>
        <v/>
      </c>
      <c r="AP70" s="360" t="str">
        <f t="shared" si="48"/>
        <v>Kategóriátlan</v>
      </c>
      <c r="AQ70" s="183" t="str">
        <f t="shared" si="49"/>
        <v>Kategóriátlan</v>
      </c>
      <c r="AR70" s="363" t="str">
        <f t="shared" si="50"/>
        <v/>
      </c>
      <c r="AS70" s="366" t="str">
        <f t="shared" si="51"/>
        <v/>
      </c>
      <c r="AT70" s="369" t="str">
        <f t="shared" si="52"/>
        <v/>
      </c>
      <c r="AU70" s="278"/>
      <c r="AV70" s="278"/>
      <c r="AW70" s="278"/>
      <c r="AX70" s="278"/>
      <c r="AY70" s="278"/>
      <c r="AZ70" s="278"/>
      <c r="BA70" s="278"/>
      <c r="BB70" s="278"/>
      <c r="BC70" s="278"/>
      <c r="BD70" s="278"/>
      <c r="BE70" s="278"/>
      <c r="BF70" s="278"/>
    </row>
    <row r="71" spans="1:58" ht="15.75" customHeight="1" x14ac:dyDescent="0.25">
      <c r="A71" s="405"/>
      <c r="B71" s="142"/>
      <c r="C71" s="1"/>
      <c r="D71" s="254"/>
      <c r="E71" s="130"/>
      <c r="F71" s="321"/>
      <c r="G71" s="3"/>
      <c r="H71" s="3"/>
      <c r="I71" s="18"/>
      <c r="J71" s="323"/>
      <c r="K71" s="254"/>
      <c r="L71" s="131"/>
      <c r="M71" s="326"/>
      <c r="N71" s="28"/>
      <c r="O71" s="28"/>
      <c r="P71" s="456"/>
      <c r="Q71" s="457"/>
      <c r="R71" s="458" t="str">
        <f t="shared" si="53"/>
        <v/>
      </c>
      <c r="S71" s="28"/>
      <c r="T71" s="28"/>
      <c r="U71" s="28"/>
      <c r="V71" s="28"/>
      <c r="W71" s="28"/>
      <c r="X71" s="28"/>
      <c r="Y71" s="328"/>
      <c r="AA71" s="187" t="str">
        <f t="shared" si="37"/>
        <v/>
      </c>
      <c r="AB71" s="188" t="str">
        <f t="shared" si="38"/>
        <v/>
      </c>
      <c r="AC71" s="188" t="str">
        <f t="shared" si="39"/>
        <v/>
      </c>
      <c r="AD71" s="463" t="s">
        <v>131</v>
      </c>
      <c r="AE71" s="464" t="s">
        <v>131</v>
      </c>
      <c r="AF71" s="465" t="str">
        <f t="shared" si="40"/>
        <v/>
      </c>
      <c r="AG71" s="188" t="str">
        <f t="shared" si="41"/>
        <v/>
      </c>
      <c r="AH71" s="188" t="str">
        <f t="shared" si="42"/>
        <v/>
      </c>
      <c r="AI71" s="188" t="str">
        <f t="shared" si="43"/>
        <v/>
      </c>
      <c r="AJ71" s="188" t="str">
        <f t="shared" si="43"/>
        <v/>
      </c>
      <c r="AK71" s="188" t="str">
        <f t="shared" si="44"/>
        <v/>
      </c>
      <c r="AL71" s="188" t="str">
        <f t="shared" si="45"/>
        <v/>
      </c>
      <c r="AM71" s="189" t="str">
        <f t="shared" si="46"/>
        <v/>
      </c>
      <c r="AN71" s="264"/>
      <c r="AO71" s="181" t="str">
        <f t="shared" si="47"/>
        <v/>
      </c>
      <c r="AP71" s="360" t="str">
        <f t="shared" si="48"/>
        <v>Kategóriátlan</v>
      </c>
      <c r="AQ71" s="183" t="str">
        <f t="shared" si="49"/>
        <v>Kategóriátlan</v>
      </c>
      <c r="AR71" s="363" t="str">
        <f t="shared" si="50"/>
        <v/>
      </c>
      <c r="AS71" s="366" t="str">
        <f t="shared" si="51"/>
        <v/>
      </c>
      <c r="AT71" s="369" t="str">
        <f t="shared" si="52"/>
        <v/>
      </c>
      <c r="AU71" s="278"/>
      <c r="AV71" s="278"/>
      <c r="AW71" s="278"/>
      <c r="AX71" s="278"/>
      <c r="AY71" s="278"/>
      <c r="AZ71" s="278"/>
      <c r="BA71" s="278"/>
      <c r="BB71" s="278"/>
      <c r="BC71" s="278"/>
      <c r="BD71" s="278"/>
      <c r="BE71" s="278"/>
      <c r="BF71" s="278"/>
    </row>
    <row r="72" spans="1:58" ht="15.75" customHeight="1" x14ac:dyDescent="0.25">
      <c r="A72" s="405"/>
      <c r="B72" s="142"/>
      <c r="C72" s="1"/>
      <c r="D72" s="254"/>
      <c r="E72" s="130"/>
      <c r="F72" s="321"/>
      <c r="G72" s="3"/>
      <c r="H72" s="3"/>
      <c r="I72" s="18"/>
      <c r="J72" s="323"/>
      <c r="K72" s="254"/>
      <c r="L72" s="131"/>
      <c r="M72" s="326"/>
      <c r="N72" s="28"/>
      <c r="O72" s="28"/>
      <c r="P72" s="456"/>
      <c r="Q72" s="457"/>
      <c r="R72" s="458" t="str">
        <f t="shared" si="53"/>
        <v/>
      </c>
      <c r="S72" s="28"/>
      <c r="T72" s="28"/>
      <c r="U72" s="28"/>
      <c r="V72" s="28"/>
      <c r="W72" s="28"/>
      <c r="X72" s="28"/>
      <c r="Y72" s="328"/>
      <c r="AA72" s="187" t="str">
        <f t="shared" si="37"/>
        <v/>
      </c>
      <c r="AB72" s="188" t="str">
        <f t="shared" si="38"/>
        <v/>
      </c>
      <c r="AC72" s="188" t="str">
        <f t="shared" si="39"/>
        <v/>
      </c>
      <c r="AD72" s="463" t="s">
        <v>131</v>
      </c>
      <c r="AE72" s="464" t="s">
        <v>131</v>
      </c>
      <c r="AF72" s="465" t="str">
        <f t="shared" si="40"/>
        <v/>
      </c>
      <c r="AG72" s="188" t="str">
        <f t="shared" si="41"/>
        <v/>
      </c>
      <c r="AH72" s="188" t="str">
        <f t="shared" si="42"/>
        <v/>
      </c>
      <c r="AI72" s="188" t="str">
        <f t="shared" si="43"/>
        <v/>
      </c>
      <c r="AJ72" s="188" t="str">
        <f t="shared" si="43"/>
        <v/>
      </c>
      <c r="AK72" s="188" t="str">
        <f t="shared" si="44"/>
        <v/>
      </c>
      <c r="AL72" s="188" t="str">
        <f t="shared" si="45"/>
        <v/>
      </c>
      <c r="AM72" s="189" t="str">
        <f t="shared" si="46"/>
        <v/>
      </c>
      <c r="AN72" s="264"/>
      <c r="AO72" s="181" t="str">
        <f t="shared" si="47"/>
        <v/>
      </c>
      <c r="AP72" s="360" t="str">
        <f t="shared" si="48"/>
        <v>Kategóriátlan</v>
      </c>
      <c r="AQ72" s="183" t="str">
        <f t="shared" si="49"/>
        <v>Kategóriátlan</v>
      </c>
      <c r="AR72" s="363" t="str">
        <f t="shared" si="50"/>
        <v/>
      </c>
      <c r="AS72" s="366" t="str">
        <f t="shared" si="51"/>
        <v/>
      </c>
      <c r="AT72" s="369" t="str">
        <f t="shared" si="52"/>
        <v/>
      </c>
      <c r="AU72" s="278"/>
      <c r="AV72" s="278"/>
      <c r="AW72" s="278"/>
      <c r="AX72" s="278"/>
      <c r="AY72" s="278"/>
      <c r="AZ72" s="278"/>
      <c r="BA72" s="278"/>
      <c r="BB72" s="278"/>
      <c r="BC72" s="278"/>
      <c r="BD72" s="278"/>
      <c r="BE72" s="278"/>
      <c r="BF72" s="278"/>
    </row>
    <row r="73" spans="1:58" ht="15.75" customHeight="1" x14ac:dyDescent="0.25">
      <c r="A73" s="405"/>
      <c r="B73" s="142"/>
      <c r="C73" s="1"/>
      <c r="D73" s="254"/>
      <c r="E73" s="130"/>
      <c r="F73" s="321"/>
      <c r="G73" s="3"/>
      <c r="H73" s="3"/>
      <c r="I73" s="18"/>
      <c r="J73" s="323"/>
      <c r="K73" s="254"/>
      <c r="L73" s="131"/>
      <c r="M73" s="326"/>
      <c r="N73" s="28"/>
      <c r="O73" s="28"/>
      <c r="P73" s="456"/>
      <c r="Q73" s="457"/>
      <c r="R73" s="458" t="str">
        <f t="shared" si="53"/>
        <v/>
      </c>
      <c r="S73" s="28"/>
      <c r="T73" s="28"/>
      <c r="U73" s="28"/>
      <c r="V73" s="28"/>
      <c r="W73" s="28"/>
      <c r="X73" s="28"/>
      <c r="Y73" s="328"/>
      <c r="AA73" s="187" t="str">
        <f t="shared" si="37"/>
        <v/>
      </c>
      <c r="AB73" s="188" t="str">
        <f t="shared" si="38"/>
        <v/>
      </c>
      <c r="AC73" s="188" t="str">
        <f t="shared" si="39"/>
        <v/>
      </c>
      <c r="AD73" s="463" t="s">
        <v>131</v>
      </c>
      <c r="AE73" s="464" t="s">
        <v>131</v>
      </c>
      <c r="AF73" s="465" t="str">
        <f t="shared" si="40"/>
        <v/>
      </c>
      <c r="AG73" s="188" t="str">
        <f t="shared" si="41"/>
        <v/>
      </c>
      <c r="AH73" s="188" t="str">
        <f t="shared" si="42"/>
        <v/>
      </c>
      <c r="AI73" s="188" t="str">
        <f t="shared" si="43"/>
        <v/>
      </c>
      <c r="AJ73" s="188" t="str">
        <f t="shared" si="43"/>
        <v/>
      </c>
      <c r="AK73" s="188" t="str">
        <f t="shared" si="44"/>
        <v/>
      </c>
      <c r="AL73" s="188" t="str">
        <f t="shared" si="45"/>
        <v/>
      </c>
      <c r="AM73" s="189" t="str">
        <f t="shared" si="46"/>
        <v/>
      </c>
      <c r="AN73" s="264"/>
      <c r="AO73" s="181" t="str">
        <f t="shared" si="47"/>
        <v/>
      </c>
      <c r="AP73" s="360" t="str">
        <f t="shared" si="48"/>
        <v>Kategóriátlan</v>
      </c>
      <c r="AQ73" s="183" t="str">
        <f t="shared" si="49"/>
        <v>Kategóriátlan</v>
      </c>
      <c r="AR73" s="363" t="str">
        <f t="shared" si="50"/>
        <v/>
      </c>
      <c r="AS73" s="366" t="str">
        <f t="shared" si="51"/>
        <v/>
      </c>
      <c r="AT73" s="369" t="str">
        <f t="shared" si="52"/>
        <v/>
      </c>
      <c r="AU73" s="278"/>
      <c r="AV73" s="278"/>
      <c r="AW73" s="278"/>
      <c r="AX73" s="278"/>
      <c r="AY73" s="278"/>
      <c r="AZ73" s="278"/>
      <c r="BA73" s="278"/>
      <c r="BB73" s="278"/>
      <c r="BC73" s="278"/>
      <c r="BD73" s="278"/>
      <c r="BE73" s="278"/>
      <c r="BF73" s="278"/>
    </row>
    <row r="74" spans="1:58" ht="15.75" customHeight="1" x14ac:dyDescent="0.25">
      <c r="A74" s="405"/>
      <c r="B74" s="142"/>
      <c r="C74" s="1"/>
      <c r="D74" s="254"/>
      <c r="E74" s="130"/>
      <c r="F74" s="321"/>
      <c r="G74" s="3"/>
      <c r="H74" s="3"/>
      <c r="I74" s="18"/>
      <c r="J74" s="323"/>
      <c r="K74" s="254"/>
      <c r="L74" s="131"/>
      <c r="M74" s="326"/>
      <c r="N74" s="28"/>
      <c r="O74" s="28"/>
      <c r="P74" s="456"/>
      <c r="Q74" s="457"/>
      <c r="R74" s="458" t="str">
        <f t="shared" si="53"/>
        <v/>
      </c>
      <c r="S74" s="28"/>
      <c r="T74" s="28"/>
      <c r="U74" s="28"/>
      <c r="V74" s="28"/>
      <c r="W74" s="28"/>
      <c r="X74" s="28"/>
      <c r="Y74" s="328"/>
      <c r="AA74" s="187" t="str">
        <f t="shared" si="37"/>
        <v/>
      </c>
      <c r="AB74" s="188" t="str">
        <f t="shared" si="38"/>
        <v/>
      </c>
      <c r="AC74" s="188" t="str">
        <f t="shared" si="39"/>
        <v/>
      </c>
      <c r="AD74" s="463" t="s">
        <v>131</v>
      </c>
      <c r="AE74" s="464" t="s">
        <v>131</v>
      </c>
      <c r="AF74" s="465" t="str">
        <f t="shared" si="40"/>
        <v/>
      </c>
      <c r="AG74" s="188" t="str">
        <f t="shared" si="41"/>
        <v/>
      </c>
      <c r="AH74" s="188" t="str">
        <f t="shared" si="42"/>
        <v/>
      </c>
      <c r="AI74" s="188" t="str">
        <f t="shared" si="43"/>
        <v/>
      </c>
      <c r="AJ74" s="188" t="str">
        <f t="shared" si="43"/>
        <v/>
      </c>
      <c r="AK74" s="188" t="str">
        <f t="shared" si="44"/>
        <v/>
      </c>
      <c r="AL74" s="188" t="str">
        <f t="shared" si="45"/>
        <v/>
      </c>
      <c r="AM74" s="189" t="str">
        <f t="shared" si="46"/>
        <v/>
      </c>
      <c r="AN74" s="264"/>
      <c r="AO74" s="181" t="str">
        <f t="shared" si="47"/>
        <v/>
      </c>
      <c r="AP74" s="360" t="str">
        <f t="shared" si="48"/>
        <v>Kategóriátlan</v>
      </c>
      <c r="AQ74" s="183" t="str">
        <f t="shared" si="49"/>
        <v>Kategóriátlan</v>
      </c>
      <c r="AR74" s="363" t="str">
        <f t="shared" si="50"/>
        <v/>
      </c>
      <c r="AS74" s="366" t="str">
        <f t="shared" si="51"/>
        <v/>
      </c>
      <c r="AT74" s="369" t="str">
        <f t="shared" si="52"/>
        <v/>
      </c>
      <c r="AU74" s="278"/>
      <c r="AV74" s="278"/>
      <c r="AW74" s="278"/>
      <c r="AX74" s="278"/>
      <c r="AY74" s="278"/>
      <c r="AZ74" s="278"/>
      <c r="BA74" s="278"/>
      <c r="BB74" s="278"/>
      <c r="BC74" s="278"/>
      <c r="BD74" s="278"/>
      <c r="BE74" s="278"/>
      <c r="BF74" s="278"/>
    </row>
    <row r="75" spans="1:58" ht="15.75" customHeight="1" x14ac:dyDescent="0.25">
      <c r="A75" s="405"/>
      <c r="B75" s="142"/>
      <c r="C75" s="1"/>
      <c r="D75" s="254"/>
      <c r="E75" s="130"/>
      <c r="F75" s="321"/>
      <c r="G75" s="3"/>
      <c r="H75" s="3"/>
      <c r="I75" s="18"/>
      <c r="J75" s="323"/>
      <c r="K75" s="254"/>
      <c r="L75" s="131"/>
      <c r="M75" s="326"/>
      <c r="N75" s="28"/>
      <c r="O75" s="28"/>
      <c r="P75" s="456"/>
      <c r="Q75" s="457"/>
      <c r="R75" s="458" t="str">
        <f t="shared" si="53"/>
        <v/>
      </c>
      <c r="S75" s="28"/>
      <c r="T75" s="28"/>
      <c r="U75" s="28"/>
      <c r="V75" s="28"/>
      <c r="W75" s="28"/>
      <c r="X75" s="28"/>
      <c r="Y75" s="328"/>
      <c r="AA75" s="187" t="str">
        <f t="shared" si="37"/>
        <v/>
      </c>
      <c r="AB75" s="188" t="str">
        <f t="shared" si="38"/>
        <v/>
      </c>
      <c r="AC75" s="188" t="str">
        <f t="shared" si="39"/>
        <v/>
      </c>
      <c r="AD75" s="463" t="s">
        <v>131</v>
      </c>
      <c r="AE75" s="464" t="s">
        <v>131</v>
      </c>
      <c r="AF75" s="465" t="str">
        <f t="shared" si="40"/>
        <v/>
      </c>
      <c r="AG75" s="188" t="str">
        <f t="shared" si="41"/>
        <v/>
      </c>
      <c r="AH75" s="188" t="str">
        <f t="shared" si="42"/>
        <v/>
      </c>
      <c r="AI75" s="188" t="str">
        <f t="shared" si="43"/>
        <v/>
      </c>
      <c r="AJ75" s="188" t="str">
        <f t="shared" si="43"/>
        <v/>
      </c>
      <c r="AK75" s="188" t="str">
        <f t="shared" si="44"/>
        <v/>
      </c>
      <c r="AL75" s="188" t="str">
        <f t="shared" si="45"/>
        <v/>
      </c>
      <c r="AM75" s="189" t="str">
        <f t="shared" si="46"/>
        <v/>
      </c>
      <c r="AN75" s="264"/>
      <c r="AO75" s="181" t="str">
        <f t="shared" si="47"/>
        <v/>
      </c>
      <c r="AP75" s="360" t="str">
        <f t="shared" si="48"/>
        <v>Kategóriátlan</v>
      </c>
      <c r="AQ75" s="183" t="str">
        <f t="shared" si="49"/>
        <v>Kategóriátlan</v>
      </c>
      <c r="AR75" s="363" t="str">
        <f t="shared" si="50"/>
        <v/>
      </c>
      <c r="AS75" s="366" t="str">
        <f t="shared" si="51"/>
        <v/>
      </c>
      <c r="AT75" s="369" t="str">
        <f t="shared" si="52"/>
        <v/>
      </c>
      <c r="AU75" s="278"/>
      <c r="AV75" s="278"/>
      <c r="AW75" s="278"/>
      <c r="AX75" s="278"/>
      <c r="AY75" s="278"/>
      <c r="AZ75" s="278"/>
      <c r="BA75" s="278"/>
      <c r="BB75" s="278"/>
      <c r="BC75" s="278"/>
      <c r="BD75" s="278"/>
      <c r="BE75" s="278"/>
      <c r="BF75" s="278"/>
    </row>
    <row r="76" spans="1:58" ht="15.75" customHeight="1" x14ac:dyDescent="0.25">
      <c r="A76" s="405"/>
      <c r="B76" s="142"/>
      <c r="C76" s="1"/>
      <c r="D76" s="254"/>
      <c r="E76" s="130"/>
      <c r="F76" s="321"/>
      <c r="G76" s="3"/>
      <c r="H76" s="3"/>
      <c r="I76" s="18"/>
      <c r="J76" s="323"/>
      <c r="K76" s="254"/>
      <c r="L76" s="131"/>
      <c r="M76" s="326"/>
      <c r="N76" s="28"/>
      <c r="O76" s="28"/>
      <c r="P76" s="456"/>
      <c r="Q76" s="457"/>
      <c r="R76" s="458" t="str">
        <f t="shared" si="53"/>
        <v/>
      </c>
      <c r="S76" s="28"/>
      <c r="T76" s="28"/>
      <c r="U76" s="28"/>
      <c r="V76" s="28"/>
      <c r="W76" s="28"/>
      <c r="X76" s="28"/>
      <c r="Y76" s="328"/>
      <c r="AA76" s="187" t="str">
        <f t="shared" si="37"/>
        <v/>
      </c>
      <c r="AB76" s="188" t="str">
        <f t="shared" si="38"/>
        <v/>
      </c>
      <c r="AC76" s="188" t="str">
        <f t="shared" si="39"/>
        <v/>
      </c>
      <c r="AD76" s="463" t="s">
        <v>131</v>
      </c>
      <c r="AE76" s="464" t="s">
        <v>131</v>
      </c>
      <c r="AF76" s="465" t="str">
        <f t="shared" si="40"/>
        <v/>
      </c>
      <c r="AG76" s="188" t="str">
        <f t="shared" si="41"/>
        <v/>
      </c>
      <c r="AH76" s="188" t="str">
        <f t="shared" si="42"/>
        <v/>
      </c>
      <c r="AI76" s="188" t="str">
        <f t="shared" si="43"/>
        <v/>
      </c>
      <c r="AJ76" s="188" t="str">
        <f t="shared" si="43"/>
        <v/>
      </c>
      <c r="AK76" s="188" t="str">
        <f t="shared" si="44"/>
        <v/>
      </c>
      <c r="AL76" s="188" t="str">
        <f t="shared" si="45"/>
        <v/>
      </c>
      <c r="AM76" s="189" t="str">
        <f t="shared" si="46"/>
        <v/>
      </c>
      <c r="AN76" s="264"/>
      <c r="AO76" s="181" t="str">
        <f t="shared" si="47"/>
        <v/>
      </c>
      <c r="AP76" s="360" t="str">
        <f t="shared" si="48"/>
        <v>Kategóriátlan</v>
      </c>
      <c r="AQ76" s="183" t="str">
        <f t="shared" si="49"/>
        <v>Kategóriátlan</v>
      </c>
      <c r="AR76" s="363" t="str">
        <f t="shared" si="50"/>
        <v/>
      </c>
      <c r="AS76" s="366" t="str">
        <f t="shared" si="51"/>
        <v/>
      </c>
      <c r="AT76" s="369" t="str">
        <f t="shared" si="52"/>
        <v/>
      </c>
      <c r="AU76" s="278"/>
      <c r="AV76" s="278"/>
      <c r="AW76" s="278"/>
      <c r="AX76" s="278"/>
      <c r="AY76" s="278"/>
      <c r="AZ76" s="278"/>
      <c r="BA76" s="278"/>
      <c r="BB76" s="278"/>
      <c r="BC76" s="278"/>
      <c r="BD76" s="278"/>
      <c r="BE76" s="278"/>
      <c r="BF76" s="278"/>
    </row>
    <row r="77" spans="1:58" ht="15.75" customHeight="1" x14ac:dyDescent="0.25">
      <c r="A77" s="405"/>
      <c r="B77" s="142"/>
      <c r="C77" s="1"/>
      <c r="D77" s="254"/>
      <c r="E77" s="130"/>
      <c r="F77" s="321"/>
      <c r="G77" s="3"/>
      <c r="H77" s="3"/>
      <c r="I77" s="18"/>
      <c r="J77" s="323"/>
      <c r="K77" s="254"/>
      <c r="L77" s="131"/>
      <c r="M77" s="326"/>
      <c r="N77" s="28"/>
      <c r="O77" s="28"/>
      <c r="P77" s="456"/>
      <c r="Q77" s="457"/>
      <c r="R77" s="458" t="str">
        <f t="shared" si="53"/>
        <v/>
      </c>
      <c r="S77" s="28"/>
      <c r="T77" s="28"/>
      <c r="U77" s="28"/>
      <c r="V77" s="28"/>
      <c r="W77" s="28"/>
      <c r="X77" s="28"/>
      <c r="Y77" s="328"/>
      <c r="AA77" s="187" t="str">
        <f t="shared" si="37"/>
        <v/>
      </c>
      <c r="AB77" s="188" t="str">
        <f t="shared" si="38"/>
        <v/>
      </c>
      <c r="AC77" s="188" t="str">
        <f t="shared" si="39"/>
        <v/>
      </c>
      <c r="AD77" s="463" t="s">
        <v>131</v>
      </c>
      <c r="AE77" s="464" t="s">
        <v>131</v>
      </c>
      <c r="AF77" s="465" t="str">
        <f t="shared" si="40"/>
        <v/>
      </c>
      <c r="AG77" s="188" t="str">
        <f t="shared" si="41"/>
        <v/>
      </c>
      <c r="AH77" s="188" t="str">
        <f t="shared" si="42"/>
        <v/>
      </c>
      <c r="AI77" s="188" t="str">
        <f t="shared" si="43"/>
        <v/>
      </c>
      <c r="AJ77" s="188" t="str">
        <f t="shared" si="43"/>
        <v/>
      </c>
      <c r="AK77" s="188" t="str">
        <f t="shared" si="44"/>
        <v/>
      </c>
      <c r="AL77" s="188" t="str">
        <f t="shared" si="45"/>
        <v/>
      </c>
      <c r="AM77" s="189" t="str">
        <f t="shared" si="46"/>
        <v/>
      </c>
      <c r="AN77" s="264"/>
      <c r="AO77" s="181" t="str">
        <f t="shared" si="47"/>
        <v/>
      </c>
      <c r="AP77" s="360" t="str">
        <f t="shared" si="48"/>
        <v>Kategóriátlan</v>
      </c>
      <c r="AQ77" s="183" t="str">
        <f t="shared" si="49"/>
        <v>Kategóriátlan</v>
      </c>
      <c r="AR77" s="363" t="str">
        <f t="shared" si="50"/>
        <v/>
      </c>
      <c r="AS77" s="366" t="str">
        <f t="shared" si="51"/>
        <v/>
      </c>
      <c r="AT77" s="369" t="str">
        <f t="shared" si="52"/>
        <v/>
      </c>
      <c r="AU77" s="278"/>
      <c r="AV77" s="278"/>
      <c r="AW77" s="278"/>
      <c r="AX77" s="278"/>
      <c r="AY77" s="278"/>
      <c r="AZ77" s="278"/>
      <c r="BA77" s="278"/>
      <c r="BB77" s="278"/>
      <c r="BC77" s="278"/>
      <c r="BD77" s="278"/>
      <c r="BE77" s="278"/>
      <c r="BF77" s="278"/>
    </row>
    <row r="78" spans="1:58" ht="15.75" customHeight="1" x14ac:dyDescent="0.25">
      <c r="A78" s="405"/>
      <c r="B78" s="142"/>
      <c r="C78" s="1"/>
      <c r="D78" s="254"/>
      <c r="E78" s="130"/>
      <c r="F78" s="321"/>
      <c r="G78" s="3"/>
      <c r="H78" s="3"/>
      <c r="I78" s="18"/>
      <c r="J78" s="323"/>
      <c r="K78" s="254"/>
      <c r="L78" s="131"/>
      <c r="M78" s="326"/>
      <c r="N78" s="28"/>
      <c r="O78" s="28"/>
      <c r="P78" s="456"/>
      <c r="Q78" s="457"/>
      <c r="R78" s="458" t="str">
        <f t="shared" si="53"/>
        <v/>
      </c>
      <c r="S78" s="28"/>
      <c r="T78" s="28"/>
      <c r="U78" s="28"/>
      <c r="V78" s="28"/>
      <c r="W78" s="28"/>
      <c r="X78" s="28"/>
      <c r="Y78" s="328"/>
      <c r="AA78" s="187" t="str">
        <f t="shared" si="37"/>
        <v/>
      </c>
      <c r="AB78" s="188" t="str">
        <f t="shared" si="38"/>
        <v/>
      </c>
      <c r="AC78" s="188" t="str">
        <f t="shared" si="39"/>
        <v/>
      </c>
      <c r="AD78" s="463" t="s">
        <v>131</v>
      </c>
      <c r="AE78" s="464" t="s">
        <v>131</v>
      </c>
      <c r="AF78" s="465" t="str">
        <f t="shared" si="40"/>
        <v/>
      </c>
      <c r="AG78" s="188" t="str">
        <f t="shared" si="41"/>
        <v/>
      </c>
      <c r="AH78" s="188" t="str">
        <f t="shared" si="42"/>
        <v/>
      </c>
      <c r="AI78" s="188" t="str">
        <f t="shared" si="43"/>
        <v/>
      </c>
      <c r="AJ78" s="188" t="str">
        <f t="shared" si="43"/>
        <v/>
      </c>
      <c r="AK78" s="188" t="str">
        <f t="shared" si="44"/>
        <v/>
      </c>
      <c r="AL78" s="188" t="str">
        <f t="shared" si="45"/>
        <v/>
      </c>
      <c r="AM78" s="189" t="str">
        <f t="shared" si="46"/>
        <v/>
      </c>
      <c r="AN78" s="264"/>
      <c r="AO78" s="181" t="str">
        <f t="shared" si="47"/>
        <v/>
      </c>
      <c r="AP78" s="360" t="str">
        <f t="shared" si="48"/>
        <v>Kategóriátlan</v>
      </c>
      <c r="AQ78" s="183" t="str">
        <f t="shared" si="49"/>
        <v>Kategóriátlan</v>
      </c>
      <c r="AR78" s="363" t="str">
        <f t="shared" si="50"/>
        <v/>
      </c>
      <c r="AS78" s="366" t="str">
        <f t="shared" si="51"/>
        <v/>
      </c>
      <c r="AT78" s="369" t="str">
        <f t="shared" si="52"/>
        <v/>
      </c>
      <c r="AU78" s="278"/>
      <c r="AV78" s="278"/>
      <c r="AW78" s="278"/>
      <c r="AX78" s="278"/>
      <c r="AY78" s="278"/>
      <c r="AZ78" s="278"/>
      <c r="BA78" s="278"/>
      <c r="BB78" s="278"/>
      <c r="BC78" s="278"/>
      <c r="BD78" s="278"/>
      <c r="BE78" s="278"/>
      <c r="BF78" s="278"/>
    </row>
    <row r="79" spans="1:58" ht="15.75" customHeight="1" x14ac:dyDescent="0.25">
      <c r="A79" s="405"/>
      <c r="B79" s="142"/>
      <c r="C79" s="1"/>
      <c r="D79" s="254"/>
      <c r="E79" s="130"/>
      <c r="F79" s="321"/>
      <c r="G79" s="3"/>
      <c r="H79" s="3"/>
      <c r="I79" s="18"/>
      <c r="J79" s="323"/>
      <c r="K79" s="254"/>
      <c r="L79" s="131"/>
      <c r="M79" s="326"/>
      <c r="N79" s="28"/>
      <c r="O79" s="28"/>
      <c r="P79" s="456"/>
      <c r="Q79" s="457"/>
      <c r="R79" s="458" t="str">
        <f t="shared" si="53"/>
        <v/>
      </c>
      <c r="S79" s="28"/>
      <c r="T79" s="28"/>
      <c r="U79" s="28"/>
      <c r="V79" s="28"/>
      <c r="W79" s="28"/>
      <c r="X79" s="28"/>
      <c r="Y79" s="328"/>
      <c r="AA79" s="187" t="str">
        <f t="shared" si="37"/>
        <v/>
      </c>
      <c r="AB79" s="188" t="str">
        <f t="shared" si="38"/>
        <v/>
      </c>
      <c r="AC79" s="188" t="str">
        <f t="shared" si="39"/>
        <v/>
      </c>
      <c r="AD79" s="463" t="s">
        <v>131</v>
      </c>
      <c r="AE79" s="464" t="s">
        <v>131</v>
      </c>
      <c r="AF79" s="465" t="str">
        <f t="shared" si="40"/>
        <v/>
      </c>
      <c r="AG79" s="188" t="str">
        <f t="shared" si="41"/>
        <v/>
      </c>
      <c r="AH79" s="188" t="str">
        <f t="shared" si="42"/>
        <v/>
      </c>
      <c r="AI79" s="188" t="str">
        <f t="shared" si="43"/>
        <v/>
      </c>
      <c r="AJ79" s="188" t="str">
        <f t="shared" si="43"/>
        <v/>
      </c>
      <c r="AK79" s="188" t="str">
        <f t="shared" si="44"/>
        <v/>
      </c>
      <c r="AL79" s="188" t="str">
        <f t="shared" si="45"/>
        <v/>
      </c>
      <c r="AM79" s="189" t="str">
        <f t="shared" si="46"/>
        <v/>
      </c>
      <c r="AN79" s="264"/>
      <c r="AO79" s="181" t="str">
        <f t="shared" si="47"/>
        <v/>
      </c>
      <c r="AP79" s="360" t="str">
        <f t="shared" si="48"/>
        <v>Kategóriátlan</v>
      </c>
      <c r="AQ79" s="183" t="str">
        <f t="shared" si="49"/>
        <v>Kategóriátlan</v>
      </c>
      <c r="AR79" s="363" t="str">
        <f t="shared" si="50"/>
        <v/>
      </c>
      <c r="AS79" s="366" t="str">
        <f t="shared" si="51"/>
        <v/>
      </c>
      <c r="AT79" s="369" t="str">
        <f t="shared" si="52"/>
        <v/>
      </c>
      <c r="AU79" s="278"/>
      <c r="AV79" s="278"/>
      <c r="AW79" s="278"/>
      <c r="AX79" s="278"/>
      <c r="AY79" s="278"/>
      <c r="AZ79" s="278"/>
      <c r="BA79" s="278"/>
      <c r="BB79" s="278"/>
      <c r="BC79" s="278"/>
      <c r="BD79" s="278"/>
      <c r="BE79" s="278"/>
      <c r="BF79" s="278"/>
    </row>
    <row r="80" spans="1:58" ht="15.75" customHeight="1" x14ac:dyDescent="0.25">
      <c r="A80" s="405"/>
      <c r="B80" s="142"/>
      <c r="C80" s="1"/>
      <c r="D80" s="254"/>
      <c r="E80" s="130"/>
      <c r="F80" s="321"/>
      <c r="G80" s="3"/>
      <c r="H80" s="3"/>
      <c r="I80" s="18"/>
      <c r="J80" s="323"/>
      <c r="K80" s="254"/>
      <c r="L80" s="131"/>
      <c r="M80" s="326"/>
      <c r="N80" s="28"/>
      <c r="O80" s="28"/>
      <c r="P80" s="456"/>
      <c r="Q80" s="457"/>
      <c r="R80" s="458" t="str">
        <f t="shared" si="53"/>
        <v/>
      </c>
      <c r="S80" s="28"/>
      <c r="T80" s="28"/>
      <c r="U80" s="28"/>
      <c r="V80" s="28"/>
      <c r="W80" s="28"/>
      <c r="X80" s="28"/>
      <c r="Y80" s="328"/>
      <c r="AA80" s="187" t="str">
        <f t="shared" si="37"/>
        <v/>
      </c>
      <c r="AB80" s="188" t="str">
        <f t="shared" si="38"/>
        <v/>
      </c>
      <c r="AC80" s="188" t="str">
        <f t="shared" si="39"/>
        <v/>
      </c>
      <c r="AD80" s="463" t="s">
        <v>131</v>
      </c>
      <c r="AE80" s="464" t="s">
        <v>131</v>
      </c>
      <c r="AF80" s="465" t="str">
        <f t="shared" si="40"/>
        <v/>
      </c>
      <c r="AG80" s="188" t="str">
        <f t="shared" si="41"/>
        <v/>
      </c>
      <c r="AH80" s="188" t="str">
        <f t="shared" si="42"/>
        <v/>
      </c>
      <c r="AI80" s="188" t="str">
        <f t="shared" si="43"/>
        <v/>
      </c>
      <c r="AJ80" s="188" t="str">
        <f t="shared" si="43"/>
        <v/>
      </c>
      <c r="AK80" s="188" t="str">
        <f t="shared" si="44"/>
        <v/>
      </c>
      <c r="AL80" s="188" t="str">
        <f t="shared" si="45"/>
        <v/>
      </c>
      <c r="AM80" s="189" t="str">
        <f t="shared" si="46"/>
        <v/>
      </c>
      <c r="AN80" s="264"/>
      <c r="AO80" s="181" t="str">
        <f t="shared" si="47"/>
        <v/>
      </c>
      <c r="AP80" s="360" t="str">
        <f t="shared" si="48"/>
        <v>Kategóriátlan</v>
      </c>
      <c r="AQ80" s="183" t="str">
        <f t="shared" si="49"/>
        <v>Kategóriátlan</v>
      </c>
      <c r="AR80" s="363" t="str">
        <f t="shared" si="50"/>
        <v/>
      </c>
      <c r="AS80" s="366" t="str">
        <f t="shared" si="51"/>
        <v/>
      </c>
      <c r="AT80" s="369" t="str">
        <f t="shared" si="52"/>
        <v/>
      </c>
      <c r="AU80" s="278"/>
      <c r="AV80" s="278"/>
      <c r="AW80" s="278"/>
      <c r="AX80" s="278"/>
      <c r="AY80" s="278"/>
      <c r="AZ80" s="278"/>
      <c r="BA80" s="278"/>
      <c r="BB80" s="278"/>
      <c r="BC80" s="278"/>
      <c r="BD80" s="278"/>
      <c r="BE80" s="278"/>
      <c r="BF80" s="278"/>
    </row>
    <row r="81" spans="1:58" ht="15.75" customHeight="1" x14ac:dyDescent="0.25">
      <c r="A81" s="405"/>
      <c r="B81" s="142"/>
      <c r="C81" s="1"/>
      <c r="D81" s="254"/>
      <c r="E81" s="130"/>
      <c r="F81" s="321"/>
      <c r="G81" s="3"/>
      <c r="H81" s="3"/>
      <c r="I81" s="18"/>
      <c r="J81" s="323"/>
      <c r="K81" s="254"/>
      <c r="L81" s="131"/>
      <c r="M81" s="326"/>
      <c r="N81" s="28"/>
      <c r="O81" s="28"/>
      <c r="P81" s="456"/>
      <c r="Q81" s="457"/>
      <c r="R81" s="458" t="str">
        <f t="shared" si="53"/>
        <v/>
      </c>
      <c r="S81" s="28"/>
      <c r="T81" s="28"/>
      <c r="U81" s="28"/>
      <c r="V81" s="28"/>
      <c r="W81" s="28"/>
      <c r="X81" s="28"/>
      <c r="Y81" s="328"/>
      <c r="AA81" s="187" t="str">
        <f t="shared" si="37"/>
        <v/>
      </c>
      <c r="AB81" s="188" t="str">
        <f t="shared" si="38"/>
        <v/>
      </c>
      <c r="AC81" s="188" t="str">
        <f t="shared" si="39"/>
        <v/>
      </c>
      <c r="AD81" s="463" t="s">
        <v>131</v>
      </c>
      <c r="AE81" s="464" t="s">
        <v>131</v>
      </c>
      <c r="AF81" s="465" t="str">
        <f t="shared" si="40"/>
        <v/>
      </c>
      <c r="AG81" s="188" t="str">
        <f t="shared" si="41"/>
        <v/>
      </c>
      <c r="AH81" s="188" t="str">
        <f t="shared" si="42"/>
        <v/>
      </c>
      <c r="AI81" s="188" t="str">
        <f t="shared" si="43"/>
        <v/>
      </c>
      <c r="AJ81" s="188" t="str">
        <f t="shared" si="43"/>
        <v/>
      </c>
      <c r="AK81" s="188" t="str">
        <f t="shared" si="44"/>
        <v/>
      </c>
      <c r="AL81" s="188" t="str">
        <f t="shared" si="45"/>
        <v/>
      </c>
      <c r="AM81" s="189" t="str">
        <f t="shared" si="46"/>
        <v/>
      </c>
      <c r="AN81" s="264"/>
      <c r="AO81" s="181" t="str">
        <f t="shared" si="47"/>
        <v/>
      </c>
      <c r="AP81" s="360" t="str">
        <f t="shared" si="48"/>
        <v>Kategóriátlan</v>
      </c>
      <c r="AQ81" s="183" t="str">
        <f t="shared" si="49"/>
        <v>Kategóriátlan</v>
      </c>
      <c r="AR81" s="363" t="str">
        <f t="shared" si="50"/>
        <v/>
      </c>
      <c r="AS81" s="366" t="str">
        <f t="shared" si="51"/>
        <v/>
      </c>
      <c r="AT81" s="369" t="str">
        <f t="shared" si="52"/>
        <v/>
      </c>
      <c r="AU81" s="278"/>
      <c r="AV81" s="278"/>
      <c r="AW81" s="278"/>
      <c r="AX81" s="278"/>
      <c r="AY81" s="278"/>
      <c r="AZ81" s="278"/>
      <c r="BA81" s="278"/>
      <c r="BB81" s="278"/>
      <c r="BC81" s="278"/>
      <c r="BD81" s="278"/>
      <c r="BE81" s="278"/>
      <c r="BF81" s="278"/>
    </row>
    <row r="82" spans="1:58" ht="15.75" customHeight="1" x14ac:dyDescent="0.25">
      <c r="A82" s="405"/>
      <c r="B82" s="142"/>
      <c r="C82" s="1"/>
      <c r="D82" s="254"/>
      <c r="E82" s="130"/>
      <c r="F82" s="321"/>
      <c r="G82" s="3"/>
      <c r="H82" s="3"/>
      <c r="I82" s="18"/>
      <c r="J82" s="323"/>
      <c r="K82" s="254"/>
      <c r="L82" s="131"/>
      <c r="M82" s="326"/>
      <c r="N82" s="28"/>
      <c r="O82" s="28"/>
      <c r="P82" s="456"/>
      <c r="Q82" s="457"/>
      <c r="R82" s="458" t="str">
        <f t="shared" si="53"/>
        <v/>
      </c>
      <c r="S82" s="28"/>
      <c r="T82" s="28"/>
      <c r="U82" s="28"/>
      <c r="V82" s="28"/>
      <c r="W82" s="28"/>
      <c r="X82" s="28"/>
      <c r="Y82" s="328"/>
      <c r="AA82" s="187" t="str">
        <f t="shared" si="37"/>
        <v/>
      </c>
      <c r="AB82" s="188" t="str">
        <f t="shared" si="38"/>
        <v/>
      </c>
      <c r="AC82" s="188" t="str">
        <f t="shared" si="39"/>
        <v/>
      </c>
      <c r="AD82" s="463" t="s">
        <v>131</v>
      </c>
      <c r="AE82" s="464" t="s">
        <v>131</v>
      </c>
      <c r="AF82" s="465" t="str">
        <f t="shared" si="40"/>
        <v/>
      </c>
      <c r="AG82" s="188" t="str">
        <f t="shared" si="41"/>
        <v/>
      </c>
      <c r="AH82" s="188" t="str">
        <f t="shared" si="42"/>
        <v/>
      </c>
      <c r="AI82" s="188" t="str">
        <f t="shared" si="43"/>
        <v/>
      </c>
      <c r="AJ82" s="188" t="str">
        <f t="shared" si="43"/>
        <v/>
      </c>
      <c r="AK82" s="188" t="str">
        <f t="shared" si="44"/>
        <v/>
      </c>
      <c r="AL82" s="188" t="str">
        <f t="shared" si="45"/>
        <v/>
      </c>
      <c r="AM82" s="189" t="str">
        <f t="shared" si="46"/>
        <v/>
      </c>
      <c r="AN82" s="264"/>
      <c r="AO82" s="181" t="str">
        <f t="shared" si="47"/>
        <v/>
      </c>
      <c r="AP82" s="360" t="str">
        <f t="shared" si="48"/>
        <v>Kategóriátlan</v>
      </c>
      <c r="AQ82" s="183" t="str">
        <f t="shared" si="49"/>
        <v>Kategóriátlan</v>
      </c>
      <c r="AR82" s="363" t="str">
        <f t="shared" si="50"/>
        <v/>
      </c>
      <c r="AS82" s="366" t="str">
        <f t="shared" si="51"/>
        <v/>
      </c>
      <c r="AT82" s="369" t="str">
        <f t="shared" si="52"/>
        <v/>
      </c>
      <c r="AU82" s="278"/>
      <c r="AV82" s="278"/>
      <c r="AW82" s="278"/>
      <c r="AX82" s="278"/>
      <c r="AY82" s="278"/>
      <c r="AZ82" s="278"/>
      <c r="BA82" s="278"/>
      <c r="BB82" s="278"/>
      <c r="BC82" s="278"/>
      <c r="BD82" s="278"/>
      <c r="BE82" s="278"/>
      <c r="BF82" s="278"/>
    </row>
    <row r="83" spans="1:58" ht="15.75" customHeight="1" x14ac:dyDescent="0.25">
      <c r="A83" s="405"/>
      <c r="B83" s="142"/>
      <c r="C83" s="1"/>
      <c r="D83" s="254"/>
      <c r="E83" s="130"/>
      <c r="F83" s="321"/>
      <c r="G83" s="3"/>
      <c r="H83" s="3"/>
      <c r="I83" s="18"/>
      <c r="J83" s="323"/>
      <c r="K83" s="254"/>
      <c r="L83" s="131"/>
      <c r="M83" s="326"/>
      <c r="N83" s="28"/>
      <c r="O83" s="28"/>
      <c r="P83" s="456"/>
      <c r="Q83" s="457"/>
      <c r="R83" s="458" t="str">
        <f t="shared" si="53"/>
        <v/>
      </c>
      <c r="S83" s="28"/>
      <c r="T83" s="28"/>
      <c r="U83" s="28"/>
      <c r="V83" s="28"/>
      <c r="W83" s="28"/>
      <c r="X83" s="28"/>
      <c r="Y83" s="328"/>
      <c r="AA83" s="187" t="str">
        <f t="shared" si="37"/>
        <v/>
      </c>
      <c r="AB83" s="188" t="str">
        <f t="shared" si="38"/>
        <v/>
      </c>
      <c r="AC83" s="188" t="str">
        <f t="shared" si="39"/>
        <v/>
      </c>
      <c r="AD83" s="463" t="s">
        <v>131</v>
      </c>
      <c r="AE83" s="464" t="s">
        <v>131</v>
      </c>
      <c r="AF83" s="465" t="str">
        <f t="shared" si="40"/>
        <v/>
      </c>
      <c r="AG83" s="188" t="str">
        <f t="shared" si="41"/>
        <v/>
      </c>
      <c r="AH83" s="188" t="str">
        <f t="shared" si="42"/>
        <v/>
      </c>
      <c r="AI83" s="188" t="str">
        <f t="shared" si="43"/>
        <v/>
      </c>
      <c r="AJ83" s="188" t="str">
        <f t="shared" si="43"/>
        <v/>
      </c>
      <c r="AK83" s="188" t="str">
        <f t="shared" si="44"/>
        <v/>
      </c>
      <c r="AL83" s="188" t="str">
        <f t="shared" si="45"/>
        <v/>
      </c>
      <c r="AM83" s="189" t="str">
        <f t="shared" si="46"/>
        <v/>
      </c>
      <c r="AN83" s="264"/>
      <c r="AO83" s="181" t="str">
        <f t="shared" si="47"/>
        <v/>
      </c>
      <c r="AP83" s="360" t="str">
        <f t="shared" si="48"/>
        <v>Kategóriátlan</v>
      </c>
      <c r="AQ83" s="183" t="str">
        <f t="shared" si="49"/>
        <v>Kategóriátlan</v>
      </c>
      <c r="AR83" s="363" t="str">
        <f t="shared" si="50"/>
        <v/>
      </c>
      <c r="AS83" s="366" t="str">
        <f t="shared" si="51"/>
        <v/>
      </c>
      <c r="AT83" s="369" t="str">
        <f t="shared" si="52"/>
        <v/>
      </c>
      <c r="AU83" s="278"/>
      <c r="AV83" s="278"/>
      <c r="AW83" s="278"/>
      <c r="AX83" s="278"/>
      <c r="AY83" s="278"/>
      <c r="AZ83" s="278"/>
      <c r="BA83" s="278"/>
      <c r="BB83" s="278"/>
      <c r="BC83" s="278"/>
      <c r="BD83" s="278"/>
      <c r="BE83" s="278"/>
      <c r="BF83" s="278"/>
    </row>
    <row r="84" spans="1:58" ht="15.75" customHeight="1" x14ac:dyDescent="0.25">
      <c r="A84" s="405"/>
      <c r="B84" s="142"/>
      <c r="C84" s="1"/>
      <c r="D84" s="254"/>
      <c r="E84" s="130"/>
      <c r="F84" s="321"/>
      <c r="G84" s="3"/>
      <c r="H84" s="3"/>
      <c r="I84" s="18"/>
      <c r="J84" s="323"/>
      <c r="K84" s="254"/>
      <c r="L84" s="131"/>
      <c r="M84" s="326"/>
      <c r="N84" s="28"/>
      <c r="O84" s="28"/>
      <c r="P84" s="456"/>
      <c r="Q84" s="457"/>
      <c r="R84" s="458" t="str">
        <f t="shared" si="53"/>
        <v/>
      </c>
      <c r="S84" s="28"/>
      <c r="T84" s="28"/>
      <c r="U84" s="28"/>
      <c r="V84" s="28"/>
      <c r="W84" s="28"/>
      <c r="X84" s="28"/>
      <c r="Y84" s="328"/>
      <c r="AA84" s="187" t="str">
        <f t="shared" si="37"/>
        <v/>
      </c>
      <c r="AB84" s="188" t="str">
        <f t="shared" si="38"/>
        <v/>
      </c>
      <c r="AC84" s="188" t="str">
        <f t="shared" si="39"/>
        <v/>
      </c>
      <c r="AD84" s="463" t="s">
        <v>131</v>
      </c>
      <c r="AE84" s="464" t="s">
        <v>131</v>
      </c>
      <c r="AF84" s="465" t="str">
        <f t="shared" si="40"/>
        <v/>
      </c>
      <c r="AG84" s="188" t="str">
        <f t="shared" si="41"/>
        <v/>
      </c>
      <c r="AH84" s="188" t="str">
        <f t="shared" si="42"/>
        <v/>
      </c>
      <c r="AI84" s="188" t="str">
        <f t="shared" si="43"/>
        <v/>
      </c>
      <c r="AJ84" s="188" t="str">
        <f t="shared" si="43"/>
        <v/>
      </c>
      <c r="AK84" s="188" t="str">
        <f t="shared" si="44"/>
        <v/>
      </c>
      <c r="AL84" s="188" t="str">
        <f t="shared" si="45"/>
        <v/>
      </c>
      <c r="AM84" s="189" t="str">
        <f t="shared" si="46"/>
        <v/>
      </c>
      <c r="AN84" s="264"/>
      <c r="AO84" s="181" t="str">
        <f t="shared" si="47"/>
        <v/>
      </c>
      <c r="AP84" s="360" t="str">
        <f t="shared" si="48"/>
        <v>Kategóriátlan</v>
      </c>
      <c r="AQ84" s="183" t="str">
        <f t="shared" si="49"/>
        <v>Kategóriátlan</v>
      </c>
      <c r="AR84" s="363" t="str">
        <f t="shared" si="50"/>
        <v/>
      </c>
      <c r="AS84" s="366" t="str">
        <f t="shared" si="51"/>
        <v/>
      </c>
      <c r="AT84" s="369" t="str">
        <f t="shared" si="52"/>
        <v/>
      </c>
      <c r="AU84" s="278"/>
      <c r="AV84" s="278"/>
      <c r="AW84" s="278"/>
      <c r="AX84" s="278"/>
      <c r="AY84" s="278"/>
      <c r="AZ84" s="278"/>
      <c r="BA84" s="278"/>
      <c r="BB84" s="278"/>
      <c r="BC84" s="278"/>
      <c r="BD84" s="278"/>
      <c r="BE84" s="278"/>
      <c r="BF84" s="278"/>
    </row>
    <row r="85" spans="1:58" ht="15.75" customHeight="1" x14ac:dyDescent="0.25">
      <c r="A85" s="405"/>
      <c r="B85" s="142"/>
      <c r="C85" s="1"/>
      <c r="D85" s="254"/>
      <c r="E85" s="130"/>
      <c r="F85" s="321"/>
      <c r="G85" s="3"/>
      <c r="H85" s="3"/>
      <c r="I85" s="18"/>
      <c r="J85" s="323"/>
      <c r="K85" s="254"/>
      <c r="L85" s="131"/>
      <c r="M85" s="326"/>
      <c r="N85" s="28"/>
      <c r="O85" s="28"/>
      <c r="P85" s="456"/>
      <c r="Q85" s="457"/>
      <c r="R85" s="458" t="str">
        <f t="shared" si="53"/>
        <v/>
      </c>
      <c r="S85" s="28"/>
      <c r="T85" s="28"/>
      <c r="U85" s="28"/>
      <c r="V85" s="28"/>
      <c r="W85" s="28"/>
      <c r="X85" s="28"/>
      <c r="Y85" s="328"/>
      <c r="AA85" s="187" t="str">
        <f t="shared" si="37"/>
        <v/>
      </c>
      <c r="AB85" s="188" t="str">
        <f t="shared" si="38"/>
        <v/>
      </c>
      <c r="AC85" s="188" t="str">
        <f t="shared" si="39"/>
        <v/>
      </c>
      <c r="AD85" s="463" t="s">
        <v>131</v>
      </c>
      <c r="AE85" s="464" t="s">
        <v>131</v>
      </c>
      <c r="AF85" s="465" t="str">
        <f t="shared" si="40"/>
        <v/>
      </c>
      <c r="AG85" s="188" t="str">
        <f t="shared" si="41"/>
        <v/>
      </c>
      <c r="AH85" s="188" t="str">
        <f t="shared" si="42"/>
        <v/>
      </c>
      <c r="AI85" s="188" t="str">
        <f t="shared" si="43"/>
        <v/>
      </c>
      <c r="AJ85" s="188" t="str">
        <f t="shared" si="43"/>
        <v/>
      </c>
      <c r="AK85" s="188" t="str">
        <f t="shared" si="44"/>
        <v/>
      </c>
      <c r="AL85" s="188" t="str">
        <f t="shared" si="45"/>
        <v/>
      </c>
      <c r="AM85" s="189" t="str">
        <f t="shared" si="46"/>
        <v/>
      </c>
      <c r="AN85" s="264"/>
      <c r="AO85" s="181" t="str">
        <f t="shared" si="47"/>
        <v/>
      </c>
      <c r="AP85" s="360" t="str">
        <f t="shared" si="48"/>
        <v>Kategóriátlan</v>
      </c>
      <c r="AQ85" s="183" t="str">
        <f t="shared" si="49"/>
        <v>Kategóriátlan</v>
      </c>
      <c r="AR85" s="363" t="str">
        <f t="shared" si="50"/>
        <v/>
      </c>
      <c r="AS85" s="366" t="str">
        <f t="shared" si="51"/>
        <v/>
      </c>
      <c r="AT85" s="369" t="str">
        <f t="shared" si="52"/>
        <v/>
      </c>
      <c r="AU85" s="278"/>
      <c r="AV85" s="278"/>
      <c r="AW85" s="278"/>
      <c r="AX85" s="278"/>
      <c r="AY85" s="278"/>
      <c r="AZ85" s="278"/>
      <c r="BA85" s="278"/>
      <c r="BB85" s="278"/>
      <c r="BC85" s="278"/>
      <c r="BD85" s="278"/>
      <c r="BE85" s="278"/>
      <c r="BF85" s="278"/>
    </row>
    <row r="86" spans="1:58" ht="15.75" customHeight="1" x14ac:dyDescent="0.25">
      <c r="A86" s="405"/>
      <c r="B86" s="142"/>
      <c r="C86" s="1"/>
      <c r="D86" s="254"/>
      <c r="E86" s="130"/>
      <c r="F86" s="321"/>
      <c r="G86" s="3"/>
      <c r="H86" s="3"/>
      <c r="I86" s="18"/>
      <c r="J86" s="323"/>
      <c r="K86" s="254"/>
      <c r="L86" s="131"/>
      <c r="M86" s="326"/>
      <c r="N86" s="28"/>
      <c r="O86" s="28"/>
      <c r="P86" s="456"/>
      <c r="Q86" s="457"/>
      <c r="R86" s="458" t="str">
        <f t="shared" si="53"/>
        <v/>
      </c>
      <c r="S86" s="28"/>
      <c r="T86" s="28"/>
      <c r="U86" s="28"/>
      <c r="V86" s="28"/>
      <c r="W86" s="28"/>
      <c r="X86" s="28"/>
      <c r="Y86" s="328"/>
      <c r="AA86" s="187" t="str">
        <f t="shared" si="37"/>
        <v/>
      </c>
      <c r="AB86" s="188" t="str">
        <f t="shared" si="38"/>
        <v/>
      </c>
      <c r="AC86" s="188" t="str">
        <f t="shared" si="39"/>
        <v/>
      </c>
      <c r="AD86" s="463" t="s">
        <v>131</v>
      </c>
      <c r="AE86" s="464" t="s">
        <v>131</v>
      </c>
      <c r="AF86" s="465" t="str">
        <f t="shared" si="40"/>
        <v/>
      </c>
      <c r="AG86" s="188" t="str">
        <f t="shared" si="41"/>
        <v/>
      </c>
      <c r="AH86" s="188" t="str">
        <f t="shared" si="42"/>
        <v/>
      </c>
      <c r="AI86" s="188" t="str">
        <f t="shared" si="43"/>
        <v/>
      </c>
      <c r="AJ86" s="188" t="str">
        <f t="shared" si="43"/>
        <v/>
      </c>
      <c r="AK86" s="188" t="str">
        <f t="shared" si="44"/>
        <v/>
      </c>
      <c r="AL86" s="188" t="str">
        <f t="shared" si="45"/>
        <v/>
      </c>
      <c r="AM86" s="189" t="str">
        <f t="shared" si="46"/>
        <v/>
      </c>
      <c r="AN86" s="264"/>
      <c r="AO86" s="181" t="str">
        <f t="shared" si="47"/>
        <v/>
      </c>
      <c r="AP86" s="360" t="str">
        <f t="shared" si="48"/>
        <v>Kategóriátlan</v>
      </c>
      <c r="AQ86" s="183" t="str">
        <f t="shared" si="49"/>
        <v>Kategóriátlan</v>
      </c>
      <c r="AR86" s="363" t="str">
        <f t="shared" si="50"/>
        <v/>
      </c>
      <c r="AS86" s="366" t="str">
        <f t="shared" si="51"/>
        <v/>
      </c>
      <c r="AT86" s="369" t="str">
        <f t="shared" si="52"/>
        <v/>
      </c>
      <c r="AU86" s="278"/>
      <c r="AV86" s="278"/>
      <c r="AW86" s="278"/>
      <c r="AX86" s="278"/>
      <c r="AY86" s="278"/>
      <c r="AZ86" s="278"/>
      <c r="BA86" s="278"/>
      <c r="BB86" s="278"/>
      <c r="BC86" s="278"/>
      <c r="BD86" s="278"/>
      <c r="BE86" s="278"/>
      <c r="BF86" s="278"/>
    </row>
    <row r="87" spans="1:58" ht="15.75" customHeight="1" x14ac:dyDescent="0.25">
      <c r="A87" s="405"/>
      <c r="B87" s="142"/>
      <c r="C87" s="1"/>
      <c r="D87" s="254"/>
      <c r="E87" s="130"/>
      <c r="F87" s="321"/>
      <c r="G87" s="3"/>
      <c r="H87" s="3"/>
      <c r="I87" s="18"/>
      <c r="J87" s="323"/>
      <c r="K87" s="254"/>
      <c r="L87" s="131"/>
      <c r="M87" s="326"/>
      <c r="N87" s="28"/>
      <c r="O87" s="28"/>
      <c r="P87" s="456"/>
      <c r="Q87" s="457"/>
      <c r="R87" s="458" t="str">
        <f t="shared" si="53"/>
        <v/>
      </c>
      <c r="S87" s="28"/>
      <c r="T87" s="28"/>
      <c r="U87" s="28"/>
      <c r="V87" s="28"/>
      <c r="W87" s="28"/>
      <c r="X87" s="28"/>
      <c r="Y87" s="328"/>
      <c r="AA87" s="187" t="str">
        <f t="shared" si="37"/>
        <v/>
      </c>
      <c r="AB87" s="188" t="str">
        <f t="shared" si="38"/>
        <v/>
      </c>
      <c r="AC87" s="188" t="str">
        <f t="shared" si="39"/>
        <v/>
      </c>
      <c r="AD87" s="463" t="s">
        <v>131</v>
      </c>
      <c r="AE87" s="464" t="s">
        <v>131</v>
      </c>
      <c r="AF87" s="465" t="str">
        <f t="shared" si="40"/>
        <v/>
      </c>
      <c r="AG87" s="188" t="str">
        <f t="shared" si="41"/>
        <v/>
      </c>
      <c r="AH87" s="188" t="str">
        <f t="shared" si="42"/>
        <v/>
      </c>
      <c r="AI87" s="188" t="str">
        <f t="shared" si="43"/>
        <v/>
      </c>
      <c r="AJ87" s="188" t="str">
        <f t="shared" si="43"/>
        <v/>
      </c>
      <c r="AK87" s="188" t="str">
        <f t="shared" si="44"/>
        <v/>
      </c>
      <c r="AL87" s="188" t="str">
        <f t="shared" si="45"/>
        <v/>
      </c>
      <c r="AM87" s="189" t="str">
        <f t="shared" si="46"/>
        <v/>
      </c>
      <c r="AN87" s="264"/>
      <c r="AO87" s="181" t="str">
        <f t="shared" si="47"/>
        <v/>
      </c>
      <c r="AP87" s="360" t="str">
        <f t="shared" si="48"/>
        <v>Kategóriátlan</v>
      </c>
      <c r="AQ87" s="183" t="str">
        <f t="shared" si="49"/>
        <v>Kategóriátlan</v>
      </c>
      <c r="AR87" s="363" t="str">
        <f t="shared" si="50"/>
        <v/>
      </c>
      <c r="AS87" s="366" t="str">
        <f t="shared" si="51"/>
        <v/>
      </c>
      <c r="AT87" s="369" t="str">
        <f t="shared" si="52"/>
        <v/>
      </c>
      <c r="AU87" s="278"/>
      <c r="AV87" s="278"/>
      <c r="AW87" s="278"/>
      <c r="AX87" s="278"/>
      <c r="AY87" s="278"/>
      <c r="AZ87" s="278"/>
      <c r="BA87" s="278"/>
      <c r="BB87" s="278"/>
      <c r="BC87" s="278"/>
      <c r="BD87" s="278"/>
      <c r="BE87" s="278"/>
      <c r="BF87" s="278"/>
    </row>
    <row r="88" spans="1:58" ht="15.75" customHeight="1" x14ac:dyDescent="0.25">
      <c r="A88" s="405"/>
      <c r="B88" s="142"/>
      <c r="C88" s="1"/>
      <c r="D88" s="254"/>
      <c r="E88" s="130"/>
      <c r="F88" s="321"/>
      <c r="G88" s="3"/>
      <c r="H88" s="3"/>
      <c r="I88" s="18"/>
      <c r="J88" s="323"/>
      <c r="K88" s="254"/>
      <c r="L88" s="131"/>
      <c r="M88" s="326"/>
      <c r="N88" s="28"/>
      <c r="O88" s="28"/>
      <c r="P88" s="456"/>
      <c r="Q88" s="457"/>
      <c r="R88" s="458" t="str">
        <f t="shared" si="53"/>
        <v/>
      </c>
      <c r="S88" s="28"/>
      <c r="T88" s="28"/>
      <c r="U88" s="28"/>
      <c r="V88" s="28"/>
      <c r="W88" s="28"/>
      <c r="X88" s="28"/>
      <c r="Y88" s="328"/>
      <c r="AA88" s="187" t="str">
        <f t="shared" si="37"/>
        <v/>
      </c>
      <c r="AB88" s="188" t="str">
        <f t="shared" si="38"/>
        <v/>
      </c>
      <c r="AC88" s="188" t="str">
        <f t="shared" si="39"/>
        <v/>
      </c>
      <c r="AD88" s="463" t="s">
        <v>131</v>
      </c>
      <c r="AE88" s="464" t="s">
        <v>131</v>
      </c>
      <c r="AF88" s="465" t="str">
        <f t="shared" si="40"/>
        <v/>
      </c>
      <c r="AG88" s="188" t="str">
        <f t="shared" si="41"/>
        <v/>
      </c>
      <c r="AH88" s="188" t="str">
        <f t="shared" si="42"/>
        <v/>
      </c>
      <c r="AI88" s="188" t="str">
        <f t="shared" si="43"/>
        <v/>
      </c>
      <c r="AJ88" s="188" t="str">
        <f t="shared" si="43"/>
        <v/>
      </c>
      <c r="AK88" s="188" t="str">
        <f t="shared" si="44"/>
        <v/>
      </c>
      <c r="AL88" s="188" t="str">
        <f t="shared" si="45"/>
        <v/>
      </c>
      <c r="AM88" s="189" t="str">
        <f t="shared" si="46"/>
        <v/>
      </c>
      <c r="AN88" s="264"/>
      <c r="AO88" s="181" t="str">
        <f t="shared" si="47"/>
        <v/>
      </c>
      <c r="AP88" s="360" t="str">
        <f t="shared" si="48"/>
        <v>Kategóriátlan</v>
      </c>
      <c r="AQ88" s="183" t="str">
        <f t="shared" si="49"/>
        <v>Kategóriátlan</v>
      </c>
      <c r="AR88" s="363" t="str">
        <f t="shared" si="50"/>
        <v/>
      </c>
      <c r="AS88" s="366" t="str">
        <f t="shared" si="51"/>
        <v/>
      </c>
      <c r="AT88" s="369" t="str">
        <f t="shared" si="52"/>
        <v/>
      </c>
      <c r="AU88" s="278"/>
      <c r="AV88" s="278"/>
      <c r="AW88" s="278"/>
      <c r="AX88" s="278"/>
      <c r="AY88" s="278"/>
      <c r="AZ88" s="278"/>
      <c r="BA88" s="278"/>
      <c r="BB88" s="278"/>
      <c r="BC88" s="278"/>
      <c r="BD88" s="278"/>
      <c r="BE88" s="278"/>
      <c r="BF88" s="278"/>
    </row>
    <row r="89" spans="1:58" ht="15.75" customHeight="1" x14ac:dyDescent="0.25">
      <c r="A89" s="405"/>
      <c r="B89" s="142"/>
      <c r="C89" s="1"/>
      <c r="D89" s="254"/>
      <c r="E89" s="130"/>
      <c r="F89" s="321"/>
      <c r="G89" s="3"/>
      <c r="H89" s="3"/>
      <c r="I89" s="18"/>
      <c r="J89" s="323"/>
      <c r="K89" s="254"/>
      <c r="L89" s="131"/>
      <c r="M89" s="326"/>
      <c r="N89" s="28"/>
      <c r="O89" s="28"/>
      <c r="P89" s="456"/>
      <c r="Q89" s="457"/>
      <c r="R89" s="458" t="str">
        <f t="shared" si="53"/>
        <v/>
      </c>
      <c r="S89" s="28"/>
      <c r="T89" s="28"/>
      <c r="U89" s="28"/>
      <c r="V89" s="28"/>
      <c r="W89" s="28"/>
      <c r="X89" s="28"/>
      <c r="Y89" s="328"/>
      <c r="AA89" s="187" t="str">
        <f t="shared" si="37"/>
        <v/>
      </c>
      <c r="AB89" s="188" t="str">
        <f t="shared" si="38"/>
        <v/>
      </c>
      <c r="AC89" s="188" t="str">
        <f t="shared" si="39"/>
        <v/>
      </c>
      <c r="AD89" s="463" t="s">
        <v>131</v>
      </c>
      <c r="AE89" s="464" t="s">
        <v>131</v>
      </c>
      <c r="AF89" s="465" t="str">
        <f t="shared" si="40"/>
        <v/>
      </c>
      <c r="AG89" s="188" t="str">
        <f t="shared" si="41"/>
        <v/>
      </c>
      <c r="AH89" s="188" t="str">
        <f t="shared" si="42"/>
        <v/>
      </c>
      <c r="AI89" s="188" t="str">
        <f t="shared" si="43"/>
        <v/>
      </c>
      <c r="AJ89" s="188" t="str">
        <f t="shared" si="43"/>
        <v/>
      </c>
      <c r="AK89" s="188" t="str">
        <f t="shared" si="44"/>
        <v/>
      </c>
      <c r="AL89" s="188" t="str">
        <f t="shared" si="45"/>
        <v/>
      </c>
      <c r="AM89" s="189" t="str">
        <f t="shared" si="46"/>
        <v/>
      </c>
      <c r="AN89" s="264"/>
      <c r="AO89" s="181" t="str">
        <f t="shared" si="47"/>
        <v/>
      </c>
      <c r="AP89" s="360" t="str">
        <f t="shared" si="48"/>
        <v>Kategóriátlan</v>
      </c>
      <c r="AQ89" s="183" t="str">
        <f t="shared" si="49"/>
        <v>Kategóriátlan</v>
      </c>
      <c r="AR89" s="363" t="str">
        <f t="shared" si="50"/>
        <v/>
      </c>
      <c r="AS89" s="366" t="str">
        <f t="shared" si="51"/>
        <v/>
      </c>
      <c r="AT89" s="369" t="str">
        <f t="shared" si="52"/>
        <v/>
      </c>
      <c r="AU89" s="278"/>
      <c r="AV89" s="278"/>
      <c r="AW89" s="278"/>
      <c r="AX89" s="278"/>
      <c r="AY89" s="278"/>
      <c r="AZ89" s="278"/>
      <c r="BA89" s="278"/>
      <c r="BB89" s="278"/>
      <c r="BC89" s="278"/>
      <c r="BD89" s="278"/>
      <c r="BE89" s="278"/>
      <c r="BF89" s="278"/>
    </row>
    <row r="90" spans="1:58" ht="15.75" customHeight="1" x14ac:dyDescent="0.25">
      <c r="A90" s="405"/>
      <c r="B90" s="142"/>
      <c r="C90" s="1"/>
      <c r="D90" s="254"/>
      <c r="E90" s="130"/>
      <c r="F90" s="321"/>
      <c r="G90" s="3"/>
      <c r="H90" s="3"/>
      <c r="I90" s="18"/>
      <c r="J90" s="323"/>
      <c r="K90" s="254"/>
      <c r="L90" s="131"/>
      <c r="M90" s="326"/>
      <c r="N90" s="28"/>
      <c r="O90" s="28"/>
      <c r="P90" s="456"/>
      <c r="Q90" s="457"/>
      <c r="R90" s="458" t="str">
        <f t="shared" si="53"/>
        <v/>
      </c>
      <c r="S90" s="28"/>
      <c r="T90" s="28"/>
      <c r="U90" s="28"/>
      <c r="V90" s="28"/>
      <c r="W90" s="28"/>
      <c r="X90" s="28"/>
      <c r="Y90" s="328"/>
      <c r="AA90" s="187" t="str">
        <f t="shared" si="37"/>
        <v/>
      </c>
      <c r="AB90" s="188" t="str">
        <f t="shared" si="38"/>
        <v/>
      </c>
      <c r="AC90" s="188" t="str">
        <f t="shared" si="39"/>
        <v/>
      </c>
      <c r="AD90" s="463" t="s">
        <v>131</v>
      </c>
      <c r="AE90" s="464" t="s">
        <v>131</v>
      </c>
      <c r="AF90" s="465" t="str">
        <f t="shared" si="40"/>
        <v/>
      </c>
      <c r="AG90" s="188" t="str">
        <f t="shared" si="41"/>
        <v/>
      </c>
      <c r="AH90" s="188" t="str">
        <f t="shared" si="42"/>
        <v/>
      </c>
      <c r="AI90" s="188" t="str">
        <f t="shared" si="43"/>
        <v/>
      </c>
      <c r="AJ90" s="188" t="str">
        <f t="shared" si="43"/>
        <v/>
      </c>
      <c r="AK90" s="188" t="str">
        <f t="shared" si="44"/>
        <v/>
      </c>
      <c r="AL90" s="188" t="str">
        <f t="shared" si="45"/>
        <v/>
      </c>
      <c r="AM90" s="189" t="str">
        <f t="shared" si="46"/>
        <v/>
      </c>
      <c r="AN90" s="264"/>
      <c r="AO90" s="181" t="str">
        <f t="shared" si="47"/>
        <v/>
      </c>
      <c r="AP90" s="360" t="str">
        <f t="shared" si="48"/>
        <v>Kategóriátlan</v>
      </c>
      <c r="AQ90" s="183" t="str">
        <f t="shared" si="49"/>
        <v>Kategóriátlan</v>
      </c>
      <c r="AR90" s="363" t="str">
        <f t="shared" si="50"/>
        <v/>
      </c>
      <c r="AS90" s="366" t="str">
        <f t="shared" si="51"/>
        <v/>
      </c>
      <c r="AT90" s="369" t="str">
        <f t="shared" si="52"/>
        <v/>
      </c>
      <c r="AU90" s="278"/>
      <c r="AV90" s="278"/>
      <c r="AW90" s="278"/>
      <c r="AX90" s="278"/>
      <c r="AY90" s="278"/>
      <c r="AZ90" s="278"/>
      <c r="BA90" s="278"/>
      <c r="BB90" s="278"/>
      <c r="BC90" s="278"/>
      <c r="BD90" s="278"/>
      <c r="BE90" s="278"/>
      <c r="BF90" s="278"/>
    </row>
    <row r="91" spans="1:58" ht="15.75" customHeight="1" x14ac:dyDescent="0.25">
      <c r="A91" s="405"/>
      <c r="B91" s="142"/>
      <c r="C91" s="1"/>
      <c r="D91" s="254"/>
      <c r="E91" s="130"/>
      <c r="F91" s="321"/>
      <c r="G91" s="3"/>
      <c r="H91" s="3"/>
      <c r="I91" s="18"/>
      <c r="J91" s="323"/>
      <c r="K91" s="254"/>
      <c r="L91" s="131"/>
      <c r="M91" s="326"/>
      <c r="N91" s="28"/>
      <c r="O91" s="28"/>
      <c r="P91" s="456"/>
      <c r="Q91" s="457"/>
      <c r="R91" s="458" t="str">
        <f t="shared" si="53"/>
        <v/>
      </c>
      <c r="S91" s="28"/>
      <c r="T91" s="28"/>
      <c r="U91" s="28"/>
      <c r="V91" s="28"/>
      <c r="W91" s="28"/>
      <c r="X91" s="28"/>
      <c r="Y91" s="328"/>
      <c r="AA91" s="187" t="str">
        <f t="shared" si="37"/>
        <v/>
      </c>
      <c r="AB91" s="188" t="str">
        <f t="shared" si="38"/>
        <v/>
      </c>
      <c r="AC91" s="188" t="str">
        <f t="shared" si="39"/>
        <v/>
      </c>
      <c r="AD91" s="463" t="s">
        <v>131</v>
      </c>
      <c r="AE91" s="464" t="s">
        <v>131</v>
      </c>
      <c r="AF91" s="465" t="str">
        <f t="shared" si="40"/>
        <v/>
      </c>
      <c r="AG91" s="188" t="str">
        <f t="shared" si="41"/>
        <v/>
      </c>
      <c r="AH91" s="188" t="str">
        <f t="shared" si="42"/>
        <v/>
      </c>
      <c r="AI91" s="188" t="str">
        <f t="shared" si="43"/>
        <v/>
      </c>
      <c r="AJ91" s="188" t="str">
        <f t="shared" si="43"/>
        <v/>
      </c>
      <c r="AK91" s="188" t="str">
        <f t="shared" si="44"/>
        <v/>
      </c>
      <c r="AL91" s="188" t="str">
        <f t="shared" si="45"/>
        <v/>
      </c>
      <c r="AM91" s="189" t="str">
        <f t="shared" si="46"/>
        <v/>
      </c>
      <c r="AN91" s="264"/>
      <c r="AO91" s="181" t="str">
        <f t="shared" si="47"/>
        <v/>
      </c>
      <c r="AP91" s="360" t="str">
        <f t="shared" si="48"/>
        <v>Kategóriátlan</v>
      </c>
      <c r="AQ91" s="183" t="str">
        <f t="shared" si="49"/>
        <v>Kategóriátlan</v>
      </c>
      <c r="AR91" s="363" t="str">
        <f t="shared" si="50"/>
        <v/>
      </c>
      <c r="AS91" s="366" t="str">
        <f t="shared" si="51"/>
        <v/>
      </c>
      <c r="AT91" s="369" t="str">
        <f t="shared" si="52"/>
        <v/>
      </c>
      <c r="AU91" s="278"/>
      <c r="AV91" s="278"/>
      <c r="AW91" s="278"/>
      <c r="AX91" s="278"/>
      <c r="AY91" s="278"/>
      <c r="AZ91" s="278"/>
      <c r="BA91" s="278"/>
      <c r="BB91" s="278"/>
      <c r="BC91" s="278"/>
      <c r="BD91" s="278"/>
      <c r="BE91" s="278"/>
      <c r="BF91" s="278"/>
    </row>
    <row r="92" spans="1:58" ht="15.75" customHeight="1" x14ac:dyDescent="0.25">
      <c r="A92" s="405"/>
      <c r="B92" s="142"/>
      <c r="C92" s="1"/>
      <c r="D92" s="254"/>
      <c r="E92" s="130"/>
      <c r="F92" s="321"/>
      <c r="G92" s="3"/>
      <c r="H92" s="3"/>
      <c r="I92" s="18"/>
      <c r="J92" s="323"/>
      <c r="K92" s="254"/>
      <c r="L92" s="131"/>
      <c r="M92" s="326"/>
      <c r="N92" s="28"/>
      <c r="O92" s="28"/>
      <c r="P92" s="456"/>
      <c r="Q92" s="457"/>
      <c r="R92" s="458" t="str">
        <f t="shared" si="53"/>
        <v/>
      </c>
      <c r="S92" s="28"/>
      <c r="T92" s="28"/>
      <c r="U92" s="28"/>
      <c r="V92" s="28"/>
      <c r="W92" s="28"/>
      <c r="X92" s="28"/>
      <c r="Y92" s="328"/>
      <c r="AA92" s="187" t="str">
        <f t="shared" si="37"/>
        <v/>
      </c>
      <c r="AB92" s="188" t="str">
        <f t="shared" si="38"/>
        <v/>
      </c>
      <c r="AC92" s="188" t="str">
        <f t="shared" si="39"/>
        <v/>
      </c>
      <c r="AD92" s="463" t="s">
        <v>131</v>
      </c>
      <c r="AE92" s="464" t="s">
        <v>131</v>
      </c>
      <c r="AF92" s="465" t="str">
        <f t="shared" si="40"/>
        <v/>
      </c>
      <c r="AG92" s="188" t="str">
        <f t="shared" si="41"/>
        <v/>
      </c>
      <c r="AH92" s="188" t="str">
        <f t="shared" si="42"/>
        <v/>
      </c>
      <c r="AI92" s="188" t="str">
        <f t="shared" si="43"/>
        <v/>
      </c>
      <c r="AJ92" s="188" t="str">
        <f t="shared" si="43"/>
        <v/>
      </c>
      <c r="AK92" s="188" t="str">
        <f t="shared" si="44"/>
        <v/>
      </c>
      <c r="AL92" s="188" t="str">
        <f t="shared" si="45"/>
        <v/>
      </c>
      <c r="AM92" s="189" t="str">
        <f t="shared" si="46"/>
        <v/>
      </c>
      <c r="AN92" s="264"/>
      <c r="AO92" s="181" t="str">
        <f t="shared" si="47"/>
        <v/>
      </c>
      <c r="AP92" s="360" t="str">
        <f t="shared" si="48"/>
        <v>Kategóriátlan</v>
      </c>
      <c r="AQ92" s="183" t="str">
        <f t="shared" si="49"/>
        <v>Kategóriátlan</v>
      </c>
      <c r="AR92" s="363" t="str">
        <f t="shared" si="50"/>
        <v/>
      </c>
      <c r="AS92" s="366" t="str">
        <f t="shared" si="51"/>
        <v/>
      </c>
      <c r="AT92" s="369" t="str">
        <f t="shared" si="52"/>
        <v/>
      </c>
      <c r="AU92" s="278"/>
      <c r="AV92" s="278"/>
      <c r="AW92" s="278"/>
      <c r="AX92" s="278"/>
      <c r="AY92" s="278"/>
      <c r="AZ92" s="278"/>
      <c r="BA92" s="278"/>
      <c r="BB92" s="278"/>
      <c r="BC92" s="278"/>
      <c r="BD92" s="278"/>
      <c r="BE92" s="278"/>
      <c r="BF92" s="278"/>
    </row>
    <row r="93" spans="1:58" ht="15.75" customHeight="1" x14ac:dyDescent="0.25">
      <c r="A93" s="405"/>
      <c r="B93" s="142"/>
      <c r="C93" s="1"/>
      <c r="D93" s="254"/>
      <c r="E93" s="130"/>
      <c r="F93" s="321"/>
      <c r="G93" s="3"/>
      <c r="H93" s="3"/>
      <c r="I93" s="18"/>
      <c r="J93" s="323"/>
      <c r="K93" s="254"/>
      <c r="L93" s="131"/>
      <c r="M93" s="326"/>
      <c r="N93" s="28"/>
      <c r="O93" s="28"/>
      <c r="P93" s="456"/>
      <c r="Q93" s="457"/>
      <c r="R93" s="458" t="str">
        <f t="shared" si="53"/>
        <v/>
      </c>
      <c r="S93" s="28"/>
      <c r="T93" s="28"/>
      <c r="U93" s="28"/>
      <c r="V93" s="28"/>
      <c r="W93" s="28"/>
      <c r="X93" s="28"/>
      <c r="Y93" s="328"/>
      <c r="AA93" s="187" t="str">
        <f t="shared" si="37"/>
        <v/>
      </c>
      <c r="AB93" s="188" t="str">
        <f t="shared" si="38"/>
        <v/>
      </c>
      <c r="AC93" s="188" t="str">
        <f t="shared" si="39"/>
        <v/>
      </c>
      <c r="AD93" s="463" t="s">
        <v>131</v>
      </c>
      <c r="AE93" s="464" t="s">
        <v>131</v>
      </c>
      <c r="AF93" s="465" t="str">
        <f t="shared" si="40"/>
        <v/>
      </c>
      <c r="AG93" s="188" t="str">
        <f t="shared" si="41"/>
        <v/>
      </c>
      <c r="AH93" s="188" t="str">
        <f t="shared" si="42"/>
        <v/>
      </c>
      <c r="AI93" s="188" t="str">
        <f t="shared" si="43"/>
        <v/>
      </c>
      <c r="AJ93" s="188" t="str">
        <f t="shared" si="43"/>
        <v/>
      </c>
      <c r="AK93" s="188" t="str">
        <f t="shared" si="44"/>
        <v/>
      </c>
      <c r="AL93" s="188" t="str">
        <f t="shared" si="45"/>
        <v/>
      </c>
      <c r="AM93" s="189" t="str">
        <f t="shared" si="46"/>
        <v/>
      </c>
      <c r="AN93" s="264"/>
      <c r="AO93" s="181" t="str">
        <f t="shared" si="47"/>
        <v/>
      </c>
      <c r="AP93" s="360" t="str">
        <f t="shared" si="48"/>
        <v>Kategóriátlan</v>
      </c>
      <c r="AQ93" s="183" t="str">
        <f t="shared" si="49"/>
        <v>Kategóriátlan</v>
      </c>
      <c r="AR93" s="363" t="str">
        <f t="shared" si="50"/>
        <v/>
      </c>
      <c r="AS93" s="366" t="str">
        <f t="shared" si="51"/>
        <v/>
      </c>
      <c r="AT93" s="369" t="str">
        <f t="shared" si="52"/>
        <v/>
      </c>
      <c r="AU93" s="278"/>
      <c r="AV93" s="278"/>
      <c r="AW93" s="278"/>
      <c r="AX93" s="278"/>
      <c r="AY93" s="278"/>
      <c r="AZ93" s="278"/>
      <c r="BA93" s="278"/>
      <c r="BB93" s="278"/>
      <c r="BC93" s="278"/>
      <c r="BD93" s="278"/>
      <c r="BE93" s="278"/>
      <c r="BF93" s="278"/>
    </row>
    <row r="94" spans="1:58" ht="15.75" customHeight="1" x14ac:dyDescent="0.25">
      <c r="A94" s="405"/>
      <c r="B94" s="142"/>
      <c r="C94" s="1"/>
      <c r="D94" s="254"/>
      <c r="E94" s="130"/>
      <c r="F94" s="321"/>
      <c r="G94" s="3"/>
      <c r="H94" s="3"/>
      <c r="I94" s="18"/>
      <c r="J94" s="323"/>
      <c r="K94" s="254"/>
      <c r="L94" s="131"/>
      <c r="M94" s="326"/>
      <c r="N94" s="28"/>
      <c r="O94" s="28"/>
      <c r="P94" s="456"/>
      <c r="Q94" s="457"/>
      <c r="R94" s="458" t="str">
        <f t="shared" si="53"/>
        <v/>
      </c>
      <c r="S94" s="28"/>
      <c r="T94" s="28"/>
      <c r="U94" s="28"/>
      <c r="V94" s="28"/>
      <c r="W94" s="28"/>
      <c r="X94" s="28"/>
      <c r="Y94" s="328"/>
      <c r="AA94" s="187" t="str">
        <f t="shared" si="37"/>
        <v/>
      </c>
      <c r="AB94" s="188" t="str">
        <f t="shared" si="38"/>
        <v/>
      </c>
      <c r="AC94" s="188" t="str">
        <f t="shared" si="39"/>
        <v/>
      </c>
      <c r="AD94" s="463" t="s">
        <v>131</v>
      </c>
      <c r="AE94" s="464" t="s">
        <v>131</v>
      </c>
      <c r="AF94" s="465" t="str">
        <f t="shared" si="40"/>
        <v/>
      </c>
      <c r="AG94" s="188" t="str">
        <f t="shared" si="41"/>
        <v/>
      </c>
      <c r="AH94" s="188" t="str">
        <f t="shared" si="42"/>
        <v/>
      </c>
      <c r="AI94" s="188" t="str">
        <f t="shared" si="43"/>
        <v/>
      </c>
      <c r="AJ94" s="188" t="str">
        <f t="shared" si="43"/>
        <v/>
      </c>
      <c r="AK94" s="188" t="str">
        <f t="shared" si="44"/>
        <v/>
      </c>
      <c r="AL94" s="188" t="str">
        <f t="shared" si="45"/>
        <v/>
      </c>
      <c r="AM94" s="189" t="str">
        <f t="shared" si="46"/>
        <v/>
      </c>
      <c r="AN94" s="264"/>
      <c r="AO94" s="181" t="str">
        <f t="shared" si="47"/>
        <v/>
      </c>
      <c r="AP94" s="360" t="str">
        <f t="shared" si="48"/>
        <v>Kategóriátlan</v>
      </c>
      <c r="AQ94" s="183" t="str">
        <f t="shared" si="49"/>
        <v>Kategóriátlan</v>
      </c>
      <c r="AR94" s="363" t="str">
        <f t="shared" si="50"/>
        <v/>
      </c>
      <c r="AS94" s="366" t="str">
        <f t="shared" si="51"/>
        <v/>
      </c>
      <c r="AT94" s="369" t="str">
        <f t="shared" si="52"/>
        <v/>
      </c>
      <c r="AU94" s="278"/>
      <c r="AV94" s="278"/>
      <c r="AW94" s="278"/>
      <c r="AX94" s="278"/>
      <c r="AY94" s="278"/>
      <c r="AZ94" s="278"/>
      <c r="BA94" s="278"/>
      <c r="BB94" s="278"/>
      <c r="BC94" s="278"/>
      <c r="BD94" s="278"/>
      <c r="BE94" s="278"/>
      <c r="BF94" s="278"/>
    </row>
    <row r="95" spans="1:58" ht="15.75" customHeight="1" x14ac:dyDescent="0.25">
      <c r="A95" s="405"/>
      <c r="B95" s="142"/>
      <c r="C95" s="1"/>
      <c r="D95" s="254"/>
      <c r="E95" s="130"/>
      <c r="F95" s="321"/>
      <c r="G95" s="3"/>
      <c r="H95" s="3"/>
      <c r="I95" s="18"/>
      <c r="J95" s="323"/>
      <c r="K95" s="254"/>
      <c r="L95" s="131"/>
      <c r="M95" s="326"/>
      <c r="N95" s="28"/>
      <c r="O95" s="28"/>
      <c r="P95" s="456"/>
      <c r="Q95" s="457"/>
      <c r="R95" s="458" t="str">
        <f t="shared" si="53"/>
        <v/>
      </c>
      <c r="S95" s="28"/>
      <c r="T95" s="28"/>
      <c r="U95" s="28"/>
      <c r="V95" s="28"/>
      <c r="W95" s="28"/>
      <c r="X95" s="28"/>
      <c r="Y95" s="328"/>
      <c r="AA95" s="187" t="str">
        <f t="shared" si="37"/>
        <v/>
      </c>
      <c r="AB95" s="188" t="str">
        <f t="shared" si="38"/>
        <v/>
      </c>
      <c r="AC95" s="188" t="str">
        <f t="shared" si="39"/>
        <v/>
      </c>
      <c r="AD95" s="463" t="s">
        <v>131</v>
      </c>
      <c r="AE95" s="464" t="s">
        <v>131</v>
      </c>
      <c r="AF95" s="465" t="str">
        <f t="shared" si="40"/>
        <v/>
      </c>
      <c r="AG95" s="188" t="str">
        <f t="shared" si="41"/>
        <v/>
      </c>
      <c r="AH95" s="188" t="str">
        <f t="shared" si="42"/>
        <v/>
      </c>
      <c r="AI95" s="188" t="str">
        <f t="shared" si="43"/>
        <v/>
      </c>
      <c r="AJ95" s="188" t="str">
        <f t="shared" si="43"/>
        <v/>
      </c>
      <c r="AK95" s="188" t="str">
        <f t="shared" si="44"/>
        <v/>
      </c>
      <c r="AL95" s="188" t="str">
        <f t="shared" si="45"/>
        <v/>
      </c>
      <c r="AM95" s="189" t="str">
        <f t="shared" si="46"/>
        <v/>
      </c>
      <c r="AN95" s="264"/>
      <c r="AO95" s="181" t="str">
        <f t="shared" si="47"/>
        <v/>
      </c>
      <c r="AP95" s="360" t="str">
        <f t="shared" si="48"/>
        <v>Kategóriátlan</v>
      </c>
      <c r="AQ95" s="183" t="str">
        <f t="shared" si="49"/>
        <v>Kategóriátlan</v>
      </c>
      <c r="AR95" s="363" t="str">
        <f t="shared" si="50"/>
        <v/>
      </c>
      <c r="AS95" s="366" t="str">
        <f t="shared" si="51"/>
        <v/>
      </c>
      <c r="AT95" s="369" t="str">
        <f t="shared" si="52"/>
        <v/>
      </c>
      <c r="AU95" s="278"/>
      <c r="AV95" s="278"/>
      <c r="AW95" s="278"/>
      <c r="AX95" s="278"/>
      <c r="AY95" s="278"/>
      <c r="AZ95" s="278"/>
      <c r="BA95" s="278"/>
      <c r="BB95" s="278"/>
      <c r="BC95" s="278"/>
      <c r="BD95" s="278"/>
      <c r="BE95" s="278"/>
      <c r="BF95" s="278"/>
    </row>
    <row r="96" spans="1:58" ht="15.75" customHeight="1" x14ac:dyDescent="0.25">
      <c r="A96" s="405"/>
      <c r="B96" s="142"/>
      <c r="C96" s="1"/>
      <c r="D96" s="254"/>
      <c r="E96" s="130"/>
      <c r="F96" s="321"/>
      <c r="G96" s="3"/>
      <c r="H96" s="3"/>
      <c r="I96" s="18"/>
      <c r="J96" s="323"/>
      <c r="K96" s="254"/>
      <c r="L96" s="131"/>
      <c r="M96" s="326"/>
      <c r="N96" s="28"/>
      <c r="O96" s="28"/>
      <c r="P96" s="456"/>
      <c r="Q96" s="457"/>
      <c r="R96" s="458" t="str">
        <f t="shared" si="53"/>
        <v/>
      </c>
      <c r="S96" s="28"/>
      <c r="T96" s="28"/>
      <c r="U96" s="28"/>
      <c r="V96" s="28"/>
      <c r="W96" s="28"/>
      <c r="X96" s="28"/>
      <c r="Y96" s="328"/>
      <c r="AA96" s="187" t="str">
        <f t="shared" si="37"/>
        <v/>
      </c>
      <c r="AB96" s="188" t="str">
        <f t="shared" si="38"/>
        <v/>
      </c>
      <c r="AC96" s="188" t="str">
        <f t="shared" si="39"/>
        <v/>
      </c>
      <c r="AD96" s="463" t="s">
        <v>131</v>
      </c>
      <c r="AE96" s="464" t="s">
        <v>131</v>
      </c>
      <c r="AF96" s="465" t="str">
        <f t="shared" si="40"/>
        <v/>
      </c>
      <c r="AG96" s="188" t="str">
        <f t="shared" si="41"/>
        <v/>
      </c>
      <c r="AH96" s="188" t="str">
        <f t="shared" si="42"/>
        <v/>
      </c>
      <c r="AI96" s="188" t="str">
        <f t="shared" si="43"/>
        <v/>
      </c>
      <c r="AJ96" s="188" t="str">
        <f t="shared" si="43"/>
        <v/>
      </c>
      <c r="AK96" s="188" t="str">
        <f t="shared" si="44"/>
        <v/>
      </c>
      <c r="AL96" s="188" t="str">
        <f t="shared" si="45"/>
        <v/>
      </c>
      <c r="AM96" s="189" t="str">
        <f t="shared" si="46"/>
        <v/>
      </c>
      <c r="AN96" s="264"/>
      <c r="AO96" s="181" t="str">
        <f t="shared" si="47"/>
        <v/>
      </c>
      <c r="AP96" s="360" t="str">
        <f t="shared" si="48"/>
        <v>Kategóriátlan</v>
      </c>
      <c r="AQ96" s="183" t="str">
        <f t="shared" si="49"/>
        <v>Kategóriátlan</v>
      </c>
      <c r="AR96" s="363" t="str">
        <f t="shared" si="50"/>
        <v/>
      </c>
      <c r="AS96" s="366" t="str">
        <f t="shared" si="51"/>
        <v/>
      </c>
      <c r="AT96" s="369" t="str">
        <f t="shared" si="52"/>
        <v/>
      </c>
      <c r="AU96" s="278"/>
      <c r="AV96" s="278"/>
      <c r="AW96" s="278"/>
      <c r="AX96" s="278"/>
      <c r="AY96" s="278"/>
      <c r="AZ96" s="278"/>
      <c r="BA96" s="278"/>
      <c r="BB96" s="278"/>
      <c r="BC96" s="278"/>
      <c r="BD96" s="278"/>
      <c r="BE96" s="278"/>
      <c r="BF96" s="278"/>
    </row>
    <row r="97" spans="1:58" ht="15.75" customHeight="1" x14ac:dyDescent="0.25">
      <c r="A97" s="405"/>
      <c r="B97" s="142"/>
      <c r="C97" s="1"/>
      <c r="D97" s="254"/>
      <c r="E97" s="130"/>
      <c r="F97" s="321"/>
      <c r="G97" s="3"/>
      <c r="H97" s="3"/>
      <c r="I97" s="18"/>
      <c r="J97" s="323"/>
      <c r="K97" s="254"/>
      <c r="L97" s="131"/>
      <c r="M97" s="326"/>
      <c r="N97" s="28"/>
      <c r="O97" s="28"/>
      <c r="P97" s="456"/>
      <c r="Q97" s="457"/>
      <c r="R97" s="458" t="str">
        <f t="shared" si="53"/>
        <v/>
      </c>
      <c r="S97" s="28"/>
      <c r="T97" s="28"/>
      <c r="U97" s="28"/>
      <c r="V97" s="28"/>
      <c r="W97" s="28"/>
      <c r="X97" s="28"/>
      <c r="Y97" s="328"/>
      <c r="AA97" s="187" t="str">
        <f t="shared" si="37"/>
        <v/>
      </c>
      <c r="AB97" s="188" t="str">
        <f t="shared" si="38"/>
        <v/>
      </c>
      <c r="AC97" s="188" t="str">
        <f t="shared" si="39"/>
        <v/>
      </c>
      <c r="AD97" s="463" t="s">
        <v>131</v>
      </c>
      <c r="AE97" s="464" t="s">
        <v>131</v>
      </c>
      <c r="AF97" s="465" t="str">
        <f t="shared" si="40"/>
        <v/>
      </c>
      <c r="AG97" s="188" t="str">
        <f t="shared" si="41"/>
        <v/>
      </c>
      <c r="AH97" s="188" t="str">
        <f t="shared" si="42"/>
        <v/>
      </c>
      <c r="AI97" s="188" t="str">
        <f t="shared" si="43"/>
        <v/>
      </c>
      <c r="AJ97" s="188" t="str">
        <f t="shared" si="43"/>
        <v/>
      </c>
      <c r="AK97" s="188" t="str">
        <f t="shared" si="44"/>
        <v/>
      </c>
      <c r="AL97" s="188" t="str">
        <f t="shared" si="45"/>
        <v/>
      </c>
      <c r="AM97" s="189" t="str">
        <f t="shared" si="46"/>
        <v/>
      </c>
      <c r="AN97" s="264"/>
      <c r="AO97" s="181" t="str">
        <f t="shared" si="47"/>
        <v/>
      </c>
      <c r="AP97" s="360" t="str">
        <f t="shared" si="48"/>
        <v>Kategóriátlan</v>
      </c>
      <c r="AQ97" s="183" t="str">
        <f t="shared" si="49"/>
        <v>Kategóriátlan</v>
      </c>
      <c r="AR97" s="363" t="str">
        <f t="shared" si="50"/>
        <v/>
      </c>
      <c r="AS97" s="366" t="str">
        <f t="shared" si="51"/>
        <v/>
      </c>
      <c r="AT97" s="369" t="str">
        <f t="shared" si="52"/>
        <v/>
      </c>
      <c r="AU97" s="278"/>
      <c r="AV97" s="278"/>
      <c r="AW97" s="278"/>
      <c r="AX97" s="278"/>
      <c r="AY97" s="278"/>
      <c r="AZ97" s="278"/>
      <c r="BA97" s="278"/>
      <c r="BB97" s="278"/>
      <c r="BC97" s="278"/>
      <c r="BD97" s="278"/>
      <c r="BE97" s="278"/>
      <c r="BF97" s="278"/>
    </row>
    <row r="98" spans="1:58" ht="15.75" customHeight="1" x14ac:dyDescent="0.25">
      <c r="A98" s="405"/>
      <c r="B98" s="142"/>
      <c r="C98" s="1"/>
      <c r="D98" s="254"/>
      <c r="E98" s="130"/>
      <c r="F98" s="321"/>
      <c r="G98" s="3"/>
      <c r="H98" s="3"/>
      <c r="I98" s="18"/>
      <c r="J98" s="323"/>
      <c r="K98" s="254"/>
      <c r="L98" s="131"/>
      <c r="M98" s="326"/>
      <c r="N98" s="28"/>
      <c r="O98" s="28"/>
      <c r="P98" s="456"/>
      <c r="Q98" s="457"/>
      <c r="R98" s="458" t="str">
        <f t="shared" si="53"/>
        <v/>
      </c>
      <c r="S98" s="28"/>
      <c r="T98" s="28"/>
      <c r="U98" s="28"/>
      <c r="V98" s="28"/>
      <c r="W98" s="28"/>
      <c r="X98" s="28"/>
      <c r="Y98" s="328"/>
      <c r="AA98" s="187" t="str">
        <f t="shared" si="37"/>
        <v/>
      </c>
      <c r="AB98" s="188" t="str">
        <f t="shared" si="38"/>
        <v/>
      </c>
      <c r="AC98" s="188" t="str">
        <f t="shared" si="39"/>
        <v/>
      </c>
      <c r="AD98" s="463" t="s">
        <v>131</v>
      </c>
      <c r="AE98" s="464" t="s">
        <v>131</v>
      </c>
      <c r="AF98" s="465" t="str">
        <f t="shared" si="40"/>
        <v/>
      </c>
      <c r="AG98" s="188" t="str">
        <f t="shared" si="41"/>
        <v/>
      </c>
      <c r="AH98" s="188" t="str">
        <f t="shared" si="42"/>
        <v/>
      </c>
      <c r="AI98" s="188" t="str">
        <f t="shared" si="43"/>
        <v/>
      </c>
      <c r="AJ98" s="188" t="str">
        <f t="shared" si="43"/>
        <v/>
      </c>
      <c r="AK98" s="188" t="str">
        <f t="shared" si="44"/>
        <v/>
      </c>
      <c r="AL98" s="188" t="str">
        <f t="shared" si="45"/>
        <v/>
      </c>
      <c r="AM98" s="189" t="str">
        <f t="shared" si="46"/>
        <v/>
      </c>
      <c r="AN98" s="264"/>
      <c r="AO98" s="181" t="str">
        <f t="shared" si="47"/>
        <v/>
      </c>
      <c r="AP98" s="360" t="str">
        <f t="shared" si="48"/>
        <v>Kategóriátlan</v>
      </c>
      <c r="AQ98" s="183" t="str">
        <f t="shared" si="49"/>
        <v>Kategóriátlan</v>
      </c>
      <c r="AR98" s="363" t="str">
        <f t="shared" si="50"/>
        <v/>
      </c>
      <c r="AS98" s="366" t="str">
        <f t="shared" si="51"/>
        <v/>
      </c>
      <c r="AT98" s="369" t="str">
        <f t="shared" si="52"/>
        <v/>
      </c>
      <c r="AU98" s="278"/>
      <c r="AV98" s="278"/>
      <c r="AW98" s="278"/>
      <c r="AX98" s="278"/>
      <c r="AY98" s="278"/>
      <c r="AZ98" s="278"/>
      <c r="BA98" s="278"/>
      <c r="BB98" s="278"/>
      <c r="BC98" s="278"/>
      <c r="BD98" s="278"/>
      <c r="BE98" s="278"/>
      <c r="BF98" s="278"/>
    </row>
    <row r="99" spans="1:58" ht="15.75" customHeight="1" x14ac:dyDescent="0.25">
      <c r="A99" s="405"/>
      <c r="B99" s="142"/>
      <c r="C99" s="1"/>
      <c r="D99" s="254"/>
      <c r="E99" s="130"/>
      <c r="F99" s="321"/>
      <c r="G99" s="3"/>
      <c r="H99" s="3"/>
      <c r="I99" s="18"/>
      <c r="J99" s="323"/>
      <c r="K99" s="254"/>
      <c r="L99" s="131"/>
      <c r="M99" s="326"/>
      <c r="N99" s="28"/>
      <c r="O99" s="28"/>
      <c r="P99" s="456"/>
      <c r="Q99" s="457"/>
      <c r="R99" s="458" t="str">
        <f t="shared" si="53"/>
        <v/>
      </c>
      <c r="S99" s="28"/>
      <c r="T99" s="28"/>
      <c r="U99" s="28"/>
      <c r="V99" s="28"/>
      <c r="W99" s="28"/>
      <c r="X99" s="28"/>
      <c r="Y99" s="328"/>
      <c r="AA99" s="187" t="str">
        <f t="shared" si="37"/>
        <v/>
      </c>
      <c r="AB99" s="188" t="str">
        <f t="shared" si="38"/>
        <v/>
      </c>
      <c r="AC99" s="188" t="str">
        <f t="shared" si="39"/>
        <v/>
      </c>
      <c r="AD99" s="463" t="s">
        <v>131</v>
      </c>
      <c r="AE99" s="464" t="s">
        <v>131</v>
      </c>
      <c r="AF99" s="465" t="str">
        <f t="shared" si="40"/>
        <v/>
      </c>
      <c r="AG99" s="188" t="str">
        <f t="shared" si="41"/>
        <v/>
      </c>
      <c r="AH99" s="188" t="str">
        <f t="shared" si="42"/>
        <v/>
      </c>
      <c r="AI99" s="188" t="str">
        <f t="shared" si="43"/>
        <v/>
      </c>
      <c r="AJ99" s="188" t="str">
        <f t="shared" si="43"/>
        <v/>
      </c>
      <c r="AK99" s="188" t="str">
        <f t="shared" si="44"/>
        <v/>
      </c>
      <c r="AL99" s="188" t="str">
        <f t="shared" si="45"/>
        <v/>
      </c>
      <c r="AM99" s="189" t="str">
        <f t="shared" si="46"/>
        <v/>
      </c>
      <c r="AN99" s="264"/>
      <c r="AO99" s="181" t="str">
        <f t="shared" si="47"/>
        <v/>
      </c>
      <c r="AP99" s="360" t="str">
        <f t="shared" si="48"/>
        <v>Kategóriátlan</v>
      </c>
      <c r="AQ99" s="183" t="str">
        <f t="shared" si="49"/>
        <v>Kategóriátlan</v>
      </c>
      <c r="AR99" s="363" t="str">
        <f t="shared" si="50"/>
        <v/>
      </c>
      <c r="AS99" s="366" t="str">
        <f t="shared" si="51"/>
        <v/>
      </c>
      <c r="AT99" s="369" t="str">
        <f t="shared" si="52"/>
        <v/>
      </c>
      <c r="AU99" s="278"/>
      <c r="AV99" s="278"/>
      <c r="AW99" s="278"/>
      <c r="AX99" s="278"/>
      <c r="AY99" s="278"/>
      <c r="AZ99" s="278"/>
      <c r="BA99" s="278"/>
      <c r="BB99" s="278"/>
      <c r="BC99" s="278"/>
      <c r="BD99" s="278"/>
      <c r="BE99" s="278"/>
      <c r="BF99" s="278"/>
    </row>
    <row r="100" spans="1:58" ht="15.75" customHeight="1" thickBot="1" x14ac:dyDescent="0.3">
      <c r="A100" s="406"/>
      <c r="B100" s="143"/>
      <c r="C100" s="2"/>
      <c r="D100" s="317"/>
      <c r="E100" s="320"/>
      <c r="F100" s="322"/>
      <c r="G100" s="4"/>
      <c r="H100" s="4"/>
      <c r="I100" s="19"/>
      <c r="J100" s="19"/>
      <c r="K100" s="317"/>
      <c r="L100" s="265"/>
      <c r="M100" s="333"/>
      <c r="N100" s="33"/>
      <c r="O100" s="33"/>
      <c r="P100" s="459"/>
      <c r="Q100" s="460"/>
      <c r="R100" s="461" t="str">
        <f t="shared" si="53"/>
        <v/>
      </c>
      <c r="S100" s="33"/>
      <c r="T100" s="33"/>
      <c r="U100" s="33"/>
      <c r="V100" s="33"/>
      <c r="W100" s="33"/>
      <c r="X100" s="33"/>
      <c r="Y100" s="334"/>
      <c r="AA100" s="335" t="str">
        <f t="shared" si="37"/>
        <v/>
      </c>
      <c r="AB100" s="336" t="str">
        <f t="shared" si="38"/>
        <v/>
      </c>
      <c r="AC100" s="336" t="str">
        <f t="shared" si="39"/>
        <v/>
      </c>
      <c r="AD100" s="466" t="s">
        <v>131</v>
      </c>
      <c r="AE100" s="467" t="s">
        <v>131</v>
      </c>
      <c r="AF100" s="468" t="str">
        <f t="shared" si="40"/>
        <v/>
      </c>
      <c r="AG100" s="336" t="str">
        <f t="shared" si="41"/>
        <v/>
      </c>
      <c r="AH100" s="336" t="str">
        <f t="shared" si="42"/>
        <v/>
      </c>
      <c r="AI100" s="336" t="str">
        <f t="shared" si="43"/>
        <v/>
      </c>
      <c r="AJ100" s="336" t="str">
        <f t="shared" si="43"/>
        <v/>
      </c>
      <c r="AK100" s="336" t="str">
        <f t="shared" si="44"/>
        <v/>
      </c>
      <c r="AL100" s="336" t="str">
        <f t="shared" si="45"/>
        <v/>
      </c>
      <c r="AM100" s="337" t="str">
        <f t="shared" si="46"/>
        <v/>
      </c>
      <c r="AN100" s="264"/>
      <c r="AO100" s="140" t="str">
        <f t="shared" si="47"/>
        <v/>
      </c>
      <c r="AP100" s="361" t="str">
        <f t="shared" si="48"/>
        <v>Kategóriátlan</v>
      </c>
      <c r="AQ100" s="135" t="str">
        <f t="shared" si="49"/>
        <v>Kategóriátlan</v>
      </c>
      <c r="AR100" s="364" t="str">
        <f t="shared" si="50"/>
        <v/>
      </c>
      <c r="AS100" s="367" t="str">
        <f t="shared" si="51"/>
        <v/>
      </c>
      <c r="AT100" s="370" t="str">
        <f t="shared" si="52"/>
        <v/>
      </c>
      <c r="AU100" s="278"/>
      <c r="AV100" s="278"/>
      <c r="AW100" s="278"/>
      <c r="AX100" s="278"/>
      <c r="AY100" s="278"/>
      <c r="AZ100" s="278"/>
      <c r="BA100" s="278"/>
      <c r="BB100" s="278"/>
      <c r="BC100" s="278"/>
      <c r="BD100" s="278"/>
      <c r="BE100" s="278"/>
      <c r="BF100" s="278"/>
    </row>
    <row r="101" spans="1:58" ht="15.75" customHeight="1" thickTop="1" x14ac:dyDescent="0.25"/>
  </sheetData>
  <sheetProtection sheet="1" formatColumns="0" formatRows="0" sort="0" autoFilter="0"/>
  <sortState xmlns:xlrd2="http://schemas.microsoft.com/office/spreadsheetml/2017/richdata2" ref="A5:AT45">
    <sortCondition ref="K5:K45"/>
    <sortCondition ref="AP5:AP45"/>
  </sortState>
  <mergeCells count="9">
    <mergeCell ref="A1:L3"/>
    <mergeCell ref="AD3:AF3"/>
    <mergeCell ref="M1:Y1"/>
    <mergeCell ref="AA1:AM1"/>
    <mergeCell ref="AO1:AT1"/>
    <mergeCell ref="P2:R2"/>
    <mergeCell ref="AD2:AF2"/>
    <mergeCell ref="AR2:AT2"/>
    <mergeCell ref="P3:R3"/>
  </mergeCells>
  <phoneticPr fontId="71" type="noConversion"/>
  <conditionalFormatting sqref="A5:AT100">
    <cfRule type="expression" dxfId="20" priority="16">
      <formula>AND($A5="",$D5="",$K5="")</formula>
    </cfRule>
  </conditionalFormatting>
  <conditionalFormatting sqref="M5:Q100 S5:Y100 G5:I100">
    <cfRule type="expression" dxfId="19" priority="9">
      <formula>(G5="")*($D5&lt;&gt;"")</formula>
    </cfRule>
  </conditionalFormatting>
  <conditionalFormatting sqref="D5:D100">
    <cfRule type="expression" dxfId="18" priority="3">
      <formula>(OR(A5&lt;&gt;"",L5&lt;&gt;""))*(D5="")</formula>
    </cfRule>
  </conditionalFormatting>
  <conditionalFormatting sqref="C5:C100">
    <cfRule type="expression" dxfId="17" priority="1">
      <formula>(OR(A5&lt;&gt;"",L5&lt;&gt;""))*(C5&lt;&gt;"")</formula>
    </cfRule>
  </conditionalFormatting>
  <conditionalFormatting sqref="K5:K100">
    <cfRule type="expression" dxfId="16" priority="5">
      <formula>(OR(D5&lt;&gt;"",A5&lt;&gt;""))*(K5="")</formula>
    </cfRule>
  </conditionalFormatting>
  <conditionalFormatting sqref="S5:Y100 A5:Q100">
    <cfRule type="expression" dxfId="15" priority="21">
      <formula>MOD(ROW(),2)=0</formula>
    </cfRule>
  </conditionalFormatting>
  <conditionalFormatting sqref="Q5:Q100">
    <cfRule type="expression" dxfId="14" priority="8">
      <formula>AND(Q5&lt;&gt;"",LOWER(Q5)&lt;&gt;"v",LOWER(Q5)&lt;&gt;"ö")</formula>
    </cfRule>
  </conditionalFormatting>
  <conditionalFormatting sqref="K5:K100 D5:D100">
    <cfRule type="expression" dxfId="13" priority="13">
      <formula>$H5="Nő"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23BF58D0-359E-4DF8-96D9-1F7C2766F589}">
            <xm:f>(J5&lt;&gt;"")*(COUNTIF(KATEGÓRIÁK!D$2:D$25,K5)=0)</xm:f>
            <x14:dxf>
              <numFmt numFmtId="172" formatCode="&quot;Nem létező kategórianév!!&quot;"/>
              <fill>
                <patternFill>
                  <bgColor rgb="FFFF0000"/>
                </patternFill>
              </fill>
            </x14:dxf>
          </x14:cfRule>
          <xm:sqref>K5:K100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G101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L3"/>
    </sheetView>
  </sheetViews>
  <sheetFormatPr defaultColWidth="8.7109375" defaultRowHeight="16.5" customHeight="1" x14ac:dyDescent="0.25"/>
  <cols>
    <col min="1" max="1" width="4.42578125" bestFit="1" customWidth="1"/>
    <col min="2" max="2" width="6" customWidth="1"/>
    <col min="3" max="3" width="12.140625" bestFit="1" customWidth="1"/>
    <col min="4" max="4" width="14.42578125" bestFit="1" customWidth="1"/>
    <col min="5" max="5" width="11.42578125" bestFit="1" customWidth="1"/>
    <col min="6" max="6" width="8.7109375" bestFit="1" customWidth="1"/>
    <col min="7" max="7" width="7.85546875" bestFit="1" customWidth="1"/>
    <col min="8" max="8" width="6" bestFit="1" customWidth="1"/>
    <col min="9" max="9" width="16" bestFit="1" customWidth="1"/>
    <col min="10" max="10" width="12" style="9" bestFit="1" customWidth="1"/>
    <col min="11" max="11" width="10.85546875" bestFit="1" customWidth="1"/>
    <col min="12" max="12" width="13.85546875" bestFit="1" customWidth="1"/>
    <col min="13" max="13" width="9.5703125" bestFit="1" customWidth="1"/>
    <col min="14" max="14" width="5.5703125" customWidth="1"/>
    <col min="15" max="15" width="10" customWidth="1"/>
    <col min="16" max="16" width="8.7109375" bestFit="1" customWidth="1"/>
    <col min="17" max="17" width="19.140625" bestFit="1" customWidth="1"/>
    <col min="18" max="18" width="8.85546875" bestFit="1" customWidth="1"/>
    <col min="19" max="19" width="20.85546875" bestFit="1" customWidth="1"/>
    <col min="20" max="20" width="6.28515625" bestFit="1" customWidth="1"/>
    <col min="21" max="21" width="12.28515625" customWidth="1"/>
    <col min="22" max="22" width="8.85546875" bestFit="1" customWidth="1"/>
    <col min="23" max="23" width="6.28515625" bestFit="1" customWidth="1"/>
    <col min="24" max="24" width="4" bestFit="1" customWidth="1"/>
    <col min="25" max="25" width="12.28515625" bestFit="1" customWidth="1"/>
    <col min="26" max="26" width="15.28515625" customWidth="1"/>
    <col min="27" max="27" width="12.42578125" customWidth="1"/>
    <col min="28" max="28" width="13.5703125" customWidth="1"/>
    <col min="29" max="29" width="10.85546875" customWidth="1"/>
    <col min="30" max="30" width="20.140625" bestFit="1" customWidth="1"/>
    <col min="31" max="31" width="9.5703125" bestFit="1" customWidth="1"/>
    <col min="32" max="32" width="8.7109375" customWidth="1"/>
    <col min="33" max="33" width="9.5703125" bestFit="1" customWidth="1"/>
    <col min="34" max="34" width="3.42578125" bestFit="1" customWidth="1"/>
    <col min="35" max="35" width="8.85546875" bestFit="1" customWidth="1"/>
    <col min="36" max="36" width="8.7109375" bestFit="1" customWidth="1"/>
    <col min="37" max="37" width="19.140625" bestFit="1" customWidth="1"/>
    <col min="38" max="38" width="8.85546875" bestFit="1" customWidth="1"/>
    <col min="39" max="39" width="7.140625" bestFit="1" customWidth="1"/>
    <col min="40" max="40" width="6.28515625" bestFit="1" customWidth="1"/>
    <col min="41" max="41" width="12.28515625" bestFit="1" customWidth="1"/>
    <col min="42" max="42" width="8.85546875" bestFit="1" customWidth="1"/>
    <col min="43" max="43" width="6.28515625" bestFit="1" customWidth="1"/>
    <col min="44" max="44" width="4.28515625" bestFit="1" customWidth="1"/>
    <col min="45" max="45" width="12.28515625" bestFit="1" customWidth="1"/>
    <col min="46" max="46" width="15.28515625" bestFit="1" customWidth="1"/>
    <col min="47" max="47" width="12.42578125" bestFit="1" customWidth="1"/>
    <col min="48" max="48" width="13.5703125" bestFit="1" customWidth="1"/>
    <col min="49" max="49" width="10.85546875" bestFit="1" customWidth="1"/>
    <col min="50" max="50" width="20.140625" bestFit="1" customWidth="1"/>
    <col min="51" max="51" width="9.5703125" bestFit="1" customWidth="1"/>
    <col min="53" max="53" width="16.5703125" bestFit="1" customWidth="1"/>
    <col min="54" max="54" width="14" bestFit="1" customWidth="1"/>
    <col min="55" max="55" width="32.7109375" bestFit="1" customWidth="1"/>
    <col min="56" max="56" width="12.42578125" bestFit="1" customWidth="1"/>
    <col min="57" max="57" width="10.5703125" bestFit="1" customWidth="1"/>
    <col min="58" max="58" width="19.28515625" bestFit="1" customWidth="1"/>
    <col min="59" max="59" width="16" bestFit="1" customWidth="1"/>
  </cols>
  <sheetData>
    <row r="1" spans="1:59" ht="34.5" customHeight="1" thickBot="1" x14ac:dyDescent="0.3">
      <c r="A1" s="524" t="s">
        <v>227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6"/>
      <c r="M1" s="490" t="s">
        <v>141</v>
      </c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1"/>
      <c r="AG1" s="492" t="s">
        <v>79</v>
      </c>
      <c r="AH1" s="493"/>
      <c r="AI1" s="493"/>
      <c r="AJ1" s="493"/>
      <c r="AK1" s="493"/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4"/>
      <c r="AZ1" s="280"/>
      <c r="BA1" s="498" t="s">
        <v>85</v>
      </c>
      <c r="BB1" s="499"/>
      <c r="BC1" s="499"/>
      <c r="BD1" s="499"/>
      <c r="BE1" s="499"/>
      <c r="BF1" s="499"/>
      <c r="BG1" s="500"/>
    </row>
    <row r="2" spans="1:59" ht="16.5" customHeight="1" x14ac:dyDescent="0.25">
      <c r="A2" s="527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9"/>
      <c r="M2" s="407" t="s">
        <v>170</v>
      </c>
      <c r="N2" s="507" t="s">
        <v>169</v>
      </c>
      <c r="O2" s="508"/>
      <c r="P2" s="422" t="s">
        <v>171</v>
      </c>
      <c r="Q2" s="421" t="s">
        <v>172</v>
      </c>
      <c r="R2" s="40" t="s">
        <v>173</v>
      </c>
      <c r="S2" s="501" t="s">
        <v>174</v>
      </c>
      <c r="T2" s="502"/>
      <c r="U2" s="503"/>
      <c r="V2" s="40" t="s">
        <v>175</v>
      </c>
      <c r="W2" s="501" t="s">
        <v>176</v>
      </c>
      <c r="X2" s="502"/>
      <c r="Y2" s="503"/>
      <c r="Z2" s="40" t="s">
        <v>177</v>
      </c>
      <c r="AA2" s="40" t="s">
        <v>178</v>
      </c>
      <c r="AB2" s="440" t="s">
        <v>179</v>
      </c>
      <c r="AC2" s="420" t="s">
        <v>180</v>
      </c>
      <c r="AD2" s="419" t="s">
        <v>181</v>
      </c>
      <c r="AE2" s="41" t="s">
        <v>182</v>
      </c>
      <c r="AG2" s="220" t="s">
        <v>170</v>
      </c>
      <c r="AH2" s="507" t="s">
        <v>169</v>
      </c>
      <c r="AI2" s="508"/>
      <c r="AJ2" s="422" t="s">
        <v>171</v>
      </c>
      <c r="AK2" s="421" t="s">
        <v>172</v>
      </c>
      <c r="AL2" s="40" t="s">
        <v>173</v>
      </c>
      <c r="AM2" s="501" t="s">
        <v>174</v>
      </c>
      <c r="AN2" s="502"/>
      <c r="AO2" s="503"/>
      <c r="AP2" s="40" t="s">
        <v>175</v>
      </c>
      <c r="AQ2" s="501" t="s">
        <v>176</v>
      </c>
      <c r="AR2" s="502"/>
      <c r="AS2" s="503"/>
      <c r="AT2" s="40" t="s">
        <v>177</v>
      </c>
      <c r="AU2" s="40" t="s">
        <v>178</v>
      </c>
      <c r="AV2" s="440" t="s">
        <v>179</v>
      </c>
      <c r="AW2" s="420" t="s">
        <v>180</v>
      </c>
      <c r="AX2" s="419" t="s">
        <v>181</v>
      </c>
      <c r="AY2" s="41" t="s">
        <v>182</v>
      </c>
      <c r="AZ2" s="280"/>
      <c r="BA2" s="115" t="s">
        <v>183</v>
      </c>
      <c r="BB2" s="116" t="s">
        <v>184</v>
      </c>
      <c r="BC2" s="117" t="s">
        <v>185</v>
      </c>
      <c r="BD2" s="504" t="s">
        <v>186</v>
      </c>
      <c r="BE2" s="505"/>
      <c r="BF2" s="505"/>
      <c r="BG2" s="506"/>
    </row>
    <row r="3" spans="1:59" ht="16.5" customHeight="1" x14ac:dyDescent="0.25">
      <c r="A3" s="527"/>
      <c r="B3" s="528"/>
      <c r="C3" s="528"/>
      <c r="D3" s="528"/>
      <c r="E3" s="528"/>
      <c r="F3" s="528"/>
      <c r="G3" s="528"/>
      <c r="H3" s="528"/>
      <c r="I3" s="528"/>
      <c r="J3" s="528"/>
      <c r="K3" s="528"/>
      <c r="L3" s="529"/>
      <c r="M3" s="408" t="s">
        <v>5</v>
      </c>
      <c r="N3" s="485" t="s">
        <v>39</v>
      </c>
      <c r="O3" s="486"/>
      <c r="P3" s="175" t="s">
        <v>59</v>
      </c>
      <c r="Q3" s="42" t="s">
        <v>6</v>
      </c>
      <c r="R3" s="43" t="s">
        <v>40</v>
      </c>
      <c r="S3" s="487" t="s">
        <v>17</v>
      </c>
      <c r="T3" s="488"/>
      <c r="U3" s="489"/>
      <c r="V3" s="44" t="s">
        <v>42</v>
      </c>
      <c r="W3" s="495" t="s">
        <v>43</v>
      </c>
      <c r="X3" s="496"/>
      <c r="Y3" s="497"/>
      <c r="Z3" s="46" t="s">
        <v>41</v>
      </c>
      <c r="AA3" s="120" t="s">
        <v>7</v>
      </c>
      <c r="AB3" s="43" t="s">
        <v>142</v>
      </c>
      <c r="AC3" s="47" t="s">
        <v>44</v>
      </c>
      <c r="AD3" s="48" t="s">
        <v>45</v>
      </c>
      <c r="AE3" s="49" t="s">
        <v>8</v>
      </c>
      <c r="AG3" s="221" t="s">
        <v>5</v>
      </c>
      <c r="AH3" s="485" t="s">
        <v>39</v>
      </c>
      <c r="AI3" s="486"/>
      <c r="AJ3" s="175" t="s">
        <v>59</v>
      </c>
      <c r="AK3" s="42" t="s">
        <v>6</v>
      </c>
      <c r="AL3" s="43" t="s">
        <v>40</v>
      </c>
      <c r="AM3" s="487" t="s">
        <v>17</v>
      </c>
      <c r="AN3" s="488"/>
      <c r="AO3" s="489"/>
      <c r="AP3" s="44" t="s">
        <v>42</v>
      </c>
      <c r="AQ3" s="495" t="s">
        <v>43</v>
      </c>
      <c r="AR3" s="496"/>
      <c r="AS3" s="497"/>
      <c r="AT3" s="46" t="s">
        <v>41</v>
      </c>
      <c r="AU3" s="120" t="s">
        <v>7</v>
      </c>
      <c r="AV3" s="43" t="s">
        <v>142</v>
      </c>
      <c r="AW3" s="47" t="s">
        <v>44</v>
      </c>
      <c r="AX3" s="48" t="s">
        <v>45</v>
      </c>
      <c r="AY3" s="49" t="s">
        <v>8</v>
      </c>
      <c r="AZ3" s="280"/>
      <c r="BA3" s="118" t="s">
        <v>18</v>
      </c>
      <c r="BB3" s="119" t="s">
        <v>9</v>
      </c>
      <c r="BC3" s="119" t="s">
        <v>81</v>
      </c>
      <c r="BD3" s="120" t="s">
        <v>95</v>
      </c>
      <c r="BE3" s="120" t="s">
        <v>96</v>
      </c>
      <c r="BF3" s="120" t="s">
        <v>97</v>
      </c>
      <c r="BG3" s="121" t="s">
        <v>98</v>
      </c>
    </row>
    <row r="4" spans="1:59" ht="16.5" customHeight="1" thickBot="1" x14ac:dyDescent="0.3">
      <c r="A4" s="144" t="s">
        <v>11</v>
      </c>
      <c r="B4" s="145" t="s">
        <v>118</v>
      </c>
      <c r="C4" s="146" t="s">
        <v>124</v>
      </c>
      <c r="D4" s="147" t="s">
        <v>3</v>
      </c>
      <c r="E4" s="430" t="s">
        <v>4</v>
      </c>
      <c r="F4" s="150" t="s">
        <v>13</v>
      </c>
      <c r="G4" s="148" t="s">
        <v>14</v>
      </c>
      <c r="H4" s="148" t="s">
        <v>12</v>
      </c>
      <c r="I4" s="148" t="s">
        <v>55</v>
      </c>
      <c r="J4" s="148" t="s">
        <v>57</v>
      </c>
      <c r="K4" s="147" t="s">
        <v>2</v>
      </c>
      <c r="L4" s="203" t="s">
        <v>34</v>
      </c>
      <c r="M4" s="409" t="s">
        <v>48</v>
      </c>
      <c r="N4" s="214" t="s">
        <v>47</v>
      </c>
      <c r="O4" s="51" t="s">
        <v>46</v>
      </c>
      <c r="P4" s="209" t="s">
        <v>19</v>
      </c>
      <c r="Q4" s="52" t="s">
        <v>49</v>
      </c>
      <c r="R4" s="53" t="s">
        <v>49</v>
      </c>
      <c r="S4" s="54" t="s">
        <v>77</v>
      </c>
      <c r="T4" s="54" t="s">
        <v>51</v>
      </c>
      <c r="U4" s="55" t="s">
        <v>61</v>
      </c>
      <c r="V4" s="56" t="s">
        <v>49</v>
      </c>
      <c r="W4" s="60" t="s">
        <v>51</v>
      </c>
      <c r="X4" s="60" t="s">
        <v>76</v>
      </c>
      <c r="Y4" s="61" t="s">
        <v>61</v>
      </c>
      <c r="Z4" s="62" t="s">
        <v>49</v>
      </c>
      <c r="AA4" s="439" t="s">
        <v>49</v>
      </c>
      <c r="AB4" s="438" t="s">
        <v>19</v>
      </c>
      <c r="AC4" s="63" t="s">
        <v>50</v>
      </c>
      <c r="AD4" s="204" t="s">
        <v>60</v>
      </c>
      <c r="AE4" s="205" t="s">
        <v>132</v>
      </c>
      <c r="AG4" s="222" t="str">
        <f t="shared" ref="AG4:AV4" si="0">M4</f>
        <v>darab +2</v>
      </c>
      <c r="AH4" s="214" t="str">
        <f t="shared" si="0"/>
        <v>kg</v>
      </c>
      <c r="AI4" s="51" t="str">
        <f t="shared" si="0"/>
        <v>arány +2</v>
      </c>
      <c r="AJ4" s="209" t="str">
        <f t="shared" si="0"/>
        <v>pont +1</v>
      </c>
      <c r="AK4" s="52" t="str">
        <f t="shared" si="0"/>
        <v>darab +1</v>
      </c>
      <c r="AL4" s="53" t="str">
        <f t="shared" si="0"/>
        <v>darab +1</v>
      </c>
      <c r="AM4" s="54" t="str">
        <f t="shared" si="0"/>
        <v>bell kg</v>
      </c>
      <c r="AN4" s="54" t="str">
        <f t="shared" si="0"/>
        <v>darab</v>
      </c>
      <c r="AO4" s="55" t="str">
        <f t="shared" si="0"/>
        <v>spec.pont +1</v>
      </c>
      <c r="AP4" s="56" t="str">
        <f t="shared" si="0"/>
        <v>darab +1</v>
      </c>
      <c r="AQ4" s="60" t="str">
        <f t="shared" si="0"/>
        <v>darab</v>
      </c>
      <c r="AR4" s="60" t="str">
        <f t="shared" si="0"/>
        <v>v/ö</v>
      </c>
      <c r="AS4" s="61" t="str">
        <f t="shared" si="0"/>
        <v>spec.pont +1</v>
      </c>
      <c r="AT4" s="62" t="str">
        <f t="shared" si="0"/>
        <v>darab +1</v>
      </c>
      <c r="AU4" s="439" t="str">
        <f t="shared" si="0"/>
        <v>darab +1</v>
      </c>
      <c r="AV4" s="438" t="str">
        <f t="shared" si="0"/>
        <v>pont +1</v>
      </c>
      <c r="AW4" s="63" t="str">
        <f t="shared" ref="AW4:AY4" si="1">AC4</f>
        <v>méter +1</v>
      </c>
      <c r="AX4" s="204" t="str">
        <f t="shared" si="1"/>
        <v>másodperc -1</v>
      </c>
      <c r="AY4" s="205" t="str">
        <f t="shared" si="1"/>
        <v>perc -2</v>
      </c>
      <c r="AZ4" s="280"/>
      <c r="BA4" s="122" t="s">
        <v>19</v>
      </c>
      <c r="BB4" s="56" t="s">
        <v>101</v>
      </c>
      <c r="BC4" s="56"/>
      <c r="BD4" s="123" t="s">
        <v>91</v>
      </c>
      <c r="BE4" s="124" t="s">
        <v>92</v>
      </c>
      <c r="BF4" s="124" t="s">
        <v>93</v>
      </c>
      <c r="BG4" s="125" t="s">
        <v>94</v>
      </c>
    </row>
    <row r="5" spans="1:59" ht="16.5" customHeight="1" x14ac:dyDescent="0.25">
      <c r="A5" s="404"/>
      <c r="B5" s="142"/>
      <c r="C5" s="1"/>
      <c r="D5" s="253"/>
      <c r="E5" s="431"/>
      <c r="F5" s="1"/>
      <c r="G5" s="1"/>
      <c r="H5" s="1"/>
      <c r="I5" s="16"/>
      <c r="J5" s="132"/>
      <c r="K5" s="253"/>
      <c r="L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" s="208"/>
      <c r="N5" s="215"/>
      <c r="O5" s="248" t="str">
        <f>IF( AND( I5&lt;&gt;"",
                  N5&lt;&gt;""),
           N5/I5,
           ""
        )</f>
        <v/>
      </c>
      <c r="P5" s="210"/>
      <c r="Q5" s="22"/>
      <c r="R5" s="10"/>
      <c r="S5" s="38"/>
      <c r="T5" s="266"/>
      <c r="U5" s="81" t="str">
        <f>IF( AND( T5&lt;&gt;"",
                   S5&lt;&gt;""),
            IF(T5&gt;=8,5000,0) +
             ( (S5/4) * 100 ) +
             T5,
          ""
         )</f>
        <v/>
      </c>
      <c r="V5" s="10"/>
      <c r="W5" s="34"/>
      <c r="X5" s="35"/>
      <c r="Y5" s="80" t="str">
        <f xml:space="preserve"> IF( AND( W5&lt;&gt;"",
                   X5&lt;&gt;""),
            W5 +
              IF( W5&gt;=20, 5000, 0) +
              IF( X5="v", 500, 0),
            ""
          )</f>
        <v/>
      </c>
      <c r="Z5" s="10"/>
      <c r="AA5" s="10"/>
      <c r="AB5" s="10"/>
      <c r="AC5" s="10"/>
      <c r="AD5" s="23"/>
      <c r="AE5" s="24"/>
      <c r="AF5" s="25"/>
      <c r="AG5" s="69" t="str">
        <f t="shared" ref="AG5:AG36" si="2" xml:space="preserve"> IF(_xlfn.SINGLE( INDEX(kozepkateg,ROW()-4))="", "",
          IF( M5 = "", "Hiányzik!",
                IF( M5 = "n.a.", 0,
                        VALUE( RIGHT(AG$4,1)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M$5:M$100, IF( LEFT( RIGHT(AG$4,2), 1) = "+",
                                                                                                "&gt;"&amp;M5, "&lt;"&amp;M5)
                                                            )
                          )
                      )
                )
          )</f>
        <v/>
      </c>
      <c r="AH5" s="74" t="s">
        <v>131</v>
      </c>
      <c r="AI5" s="340" t="str">
        <f t="shared" ref="AI5:AI36" si="3" xml:space="preserve"> IF(_xlfn.SINGLE( INDEX(kozepkateg,ROW()-4))="", "",
          IF( O5 = "", "Hiányzik!",
                IF( O5 = "n.a.", 0,
                        VALUE( RIGHT(AI$4,1)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O$5:O$100, IF( LEFT( RIGHT(AI$4,2), 1) = "+",
                                                                                                "&gt;"&amp;O5, "&lt;"&amp;O5)
                                                            )
                          )
                      )
                )
          )</f>
        <v/>
      </c>
      <c r="AJ5" s="72" t="str">
        <f t="shared" ref="AJ5:AJ36" si="4" xml:space="preserve"> IF(_xlfn.SINGLE( INDEX(kozepkateg,ROW()-4))="", "",
          IF( P5 = "", "Hiányzik!",
                IF( P5 = "n.a.", 0,
                        VALUE( RIGHT(AJ$4,1)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P$5:P$100, IF( LEFT( RIGHT(AJ$4,2), 1) = "+",
                                                                                                "&gt;"&amp;P5, "&lt;"&amp;P5)
                                                            )
                          )
                      )
                )
          )</f>
        <v/>
      </c>
      <c r="AK5" s="73" t="str">
        <f t="shared" ref="AK5:AK36" si="5" xml:space="preserve"> IF(_xlfn.SINGLE( INDEX(kozepkateg,ROW()-4))="", "",
          IF( Q5 = "", "Hiányzik!",
                IF( Q5 = "n.a.", 0,
                        VALUE( RIGHT(AK$4,1)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Q$5:Q$100, IF( LEFT( RIGHT(AK$4,2), 1) = "+",
                                                                                                "&gt;"&amp;Q5, "&lt;"&amp;Q5)
                                                            )
                          )
                      )
                )
          )</f>
        <v/>
      </c>
      <c r="AL5" s="73" t="str">
        <f t="shared" ref="AL5:AL36" si="6" xml:space="preserve"> IF(_xlfn.SINGLE( INDEX(kozepkateg,ROW()-4))="", "",
          IF( R5 = "", "Hiányzik!",
                IF( R5 = "n.a.", 0,
                        VALUE( RIGHT(AL$4,1)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R$5:R$100, IF( LEFT( RIGHT(AL$4,2), 1) = "+",
                                                                                                "&gt;"&amp;R5, "&lt;"&amp;R5)
                                                            )
                          )
                      )
                )
          )</f>
        <v/>
      </c>
      <c r="AM5" s="434" t="s">
        <v>131</v>
      </c>
      <c r="AN5" s="435" t="s">
        <v>131</v>
      </c>
      <c r="AO5" s="341" t="str">
        <f t="shared" ref="AO5:AO36" si="7" xml:space="preserve"> IF(_xlfn.SINGLE( INDEX(kozepkateg,ROW()-4))="", "",
          IF( U5 = "", "Hiányzik!",
                IF( U5 = "n.a.", 0,
                        VALUE( RIGHT(AO$4,1)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U$5:U$100, IF( LEFT( RIGHT(AO$4,2), 1) = "+",
                                                                                                "&gt;"&amp;U5, "&lt;"&amp;U5)
                                                            )
                          )
                      )
                )
          )</f>
        <v/>
      </c>
      <c r="AP5" s="73" t="str">
        <f t="shared" ref="AP5:AP36" si="8" xml:space="preserve"> IF(_xlfn.SINGLE( INDEX(kozepkateg,ROW()-4))="", "",
          IF( V5 = "", "Hiányzik!",
                IF( V5 = "n.a.", 0,
                        VALUE( RIGHT(AP$4,1)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V$5:V$100, IF( LEFT( RIGHT(AP$4,2), 1) = "+",
                                                                                                "&gt;"&amp;V5, "&lt;"&amp;V5)
                                                            )
                          )
                      )
                )
          )</f>
        <v/>
      </c>
      <c r="AQ5" s="434" t="s">
        <v>131</v>
      </c>
      <c r="AR5" s="435" t="s">
        <v>131</v>
      </c>
      <c r="AS5" s="342" t="str">
        <f t="shared" ref="AS5:AS36" si="9" xml:space="preserve"> IF(_xlfn.SINGLE( INDEX(kozepkateg,ROW()-4))="", "",
          IF( Y5 = "", "Hiányzik!",
                IF( Y5 = "n.a.", 0,
                        VALUE( RIGHT(AS$4,1)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Y$5:Y$100, IF( LEFT( RIGHT(AS$4,2), 1) = "+",
                                                                                                "&gt;"&amp;Y5, "&lt;"&amp;Y5)
                                                            )
                          )
                      )
                )
          )</f>
        <v/>
      </c>
      <c r="AT5" s="73" t="str">
        <f t="shared" ref="AT5:AT36" si="10" xml:space="preserve"> IF(_xlfn.SINGLE( INDEX(kozepkateg,ROW()-4))="", "",
          IF( Z5 = "", "Hiányzik!",
                IF( Z5 = "n.a.", 0,
                        VALUE( RIGHT(AT$4,1)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Z$5:Z$100, IF( LEFT( RIGHT(AT$4,2), 1) = "+",
                                                                                                "&gt;"&amp;Z5, "&lt;"&amp;Z5)
                                                            )
                          )
                      )
                )
          )</f>
        <v/>
      </c>
      <c r="AU5" s="73" t="str">
        <f t="shared" ref="AU5:AU36" si="11" xml:space="preserve"> IF(_xlfn.SINGLE( INDEX(kozepkateg,ROW()-4))="", "",
          IF( AA5 = "", "Hiányzik!",
                IF( AA5 = "n.a.", 0,
                        VALUE( RIGHT(AU$4,1)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AA$5:AA$100, IF( LEFT( RIGHT(AU$4,2), 1) = "+",
                                                                                                "&gt;"&amp;AA5, "&lt;"&amp;AA5)
                                                            )
                          )
                      )
                )
          )</f>
        <v/>
      </c>
      <c r="AV5" s="73" t="str">
        <f t="shared" ref="AV5:AV36" si="12" xml:space="preserve"> IF(_xlfn.SINGLE( INDEX(kozepkateg,ROW()-4))="", "",
          IF( AB5 = "", "Hiányzik!",
                IF( AB5 = "n.a.", 0,
                        VALUE( RIGHT(AV$4,1)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AB$5:AB$100, IF( LEFT( RIGHT(AV$4,2), 1) = "+",
                                                                                                "&gt;"&amp;AB5, "&lt;"&amp;AB5)
                                                            )
                          )
                      )
                )
          )</f>
        <v/>
      </c>
      <c r="AW5" s="73" t="str">
        <f t="shared" ref="AW5:AW36" si="13" xml:space="preserve"> IF(_xlfn.SINGLE( INDEX(kozepkateg,ROW()-4))="", "",
          IF( AC5 = "", "Hiányzik!",
                IF( AC5 = "n.a.", 0,
                        VALUE( RIGHT(AW$4,1)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AC$5:AC$100, IF( LEFT( RIGHT(AW$4,2), 1) = "+",
                                                                                                "&gt;"&amp;AC5, "&lt;"&amp;AC5)
                                                            )
                          )
                      )
                )
          )</f>
        <v/>
      </c>
      <c r="AX5" s="78" t="str">
        <f t="shared" ref="AX5:AX36" si="14" xml:space="preserve"> IF(_xlfn.SINGLE( INDEX(kozepkateg,ROW()-4))="", "",
          IF( AD5 = "", "Hiányzik!",
                IF( AD5 = "n.a.", 0,
                        VALUE( RIGHT(AX$4,1)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AD$5:AD$100, IF( LEFT( RIGHT(AX$4,2), 1) = "+",
                                                                                                "&gt;"&amp;AD5, "&lt;"&amp;AD5)
                                                            )
                          )
                      )
                )
          )</f>
        <v/>
      </c>
      <c r="AY5" s="79" t="str">
        <f t="shared" ref="AY5:AY36" si="15" xml:space="preserve"> IF(_xlfn.SINGLE( INDEX(kozepkateg,ROW()-4))="", "",
          IF( AE5 = "", "Hiányzik!",
                IF( AE5 = "n.a.", 0,
                        VALUE( RIGHT(AY$4,1)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AE$5:AE$100, IF( LEFT( RIGHT(AY$4,2), 1) = "+",
                                                                                                "&gt;"&amp;AE5, "&lt;"&amp;AE5)
                                                            )
                          )
                      )
                )
          )</f>
        <v/>
      </c>
      <c r="AZ5" s="303"/>
      <c r="BA5" s="136" t="str">
        <f t="shared" ref="BA5:BA36" si="16" xml:space="preserve"> IF( AND( INDEX(kozepkateg,ROW()-4,)&lt;&gt;"",
                   COUNTIF(AG5:AY5,"Hiányzik!") = 0),
            SUM(AG5:AY5),
            ""
          )</f>
        <v/>
      </c>
      <c r="BB5" s="137" t="str">
        <f t="shared" ref="BB5:BB36" si="17" xml:space="preserve"> IF( INDEX(kozepkateg,ROW()-4,)="", "Kategóriátlan",
             IF( BA5="", "Hiányzó adat!",
                    1 + COUNTIFS(kozepkateg,INDEX(kozepkateg,ROW()-4,),BA$5:BA$100,"&gt;"&amp;BA5) +
                           COUNTIFS(kozepkateg,INDEX(kozepkateg,ROW()-4,),BA$5:BA$100,"="&amp;BA5,AE$5:AE$100,"&lt;"&amp;AE5) +
                           COUNTIFS(kozepkateg,INDEX(kozepkateg,ROW()-4,),BA$5:BA$100,"="&amp;BA5,AE$5:AE$100,"="&amp;AE5,M$5:M$100,"&gt;"&amp;M5) +
                           COUNTIFS(kozepkateg,INDEX(kozepkateg,ROW()-4,),BA$5:BA$100,"="&amp;BA5,AE$5:AE$100,"="&amp;AE5,M$5:M$100,"="&amp;M5,
                            O$5:O$100,"&gt;"&amp;O5) +
                           COUNTIFS(kozepkateg,INDEX(kozepkateg,ROW()-4,),BA$5:BA$100,"="&amp;BA5,AE$5:AE$100,"="&amp;AE5,M$5:M$100,"="&amp;M5,
                            O$5:O$100,"="&amp;O5,I$5:I$100,"&lt;"&amp;I5)
             )
   )</f>
        <v>Kategóriátlan</v>
      </c>
      <c r="BC5" s="133" t="str">
        <f t="shared" ref="BC5:BC36" si="18" xml:space="preserve"> IF( INDEX(kozepkateg,ROW()-4,)="", "Kategóriátlan",
           IF( COUNTIFS(kozepkateg,INDEX(kozepkateg,ROW()-4,),BB$5:BB$100,"Hiányzó adat!") = 0,
                   "A(z) "&amp; INDEX(kozepkateg,ROW()-4,) &amp;" kategória kész!",
                   "Még nincs kész."
           )
   )</f>
        <v>Kategóriátlan</v>
      </c>
      <c r="BD5" s="371" t="str">
        <f t="shared" ref="BD5:BD36" si="19" xml:space="preserve"> IF( AND( BB5&lt;&gt;"Kategóriátlan",
                     BA5&lt;&gt;"",
                     COUNTIFS(kozepkateg,INDEX(kozepkateg,ROW()-4,),
                             BA$5:BA$100,"="&amp;BA5)
                     &gt; 1
                 ),
            AE5,
            ""
          )</f>
        <v/>
      </c>
      <c r="BE5" s="378" t="str">
        <f t="shared" ref="BE5:BE36" si="20" xml:space="preserve"> IF( AND( BB5&lt;&gt;"Kategóriátlan",
                     BD5&lt;&gt;"",
                     COUNTIFS(kozepkateg,INDEX(kozepkateg,ROW()-4,),
                             BA$5:BA$100,"="&amp;BA5,
                             AE$5:AE$100,"="&amp;AE5
                     )
                     &gt; 1
                 ),
            M5,
            ""
          )</f>
        <v/>
      </c>
      <c r="BF5" s="389" t="str">
        <f t="shared" ref="BF5:BF36" si="21" xml:space="preserve"> IF( AND( BB5&lt;&gt;"Kategóriátlan",
                     BE5&lt;&gt;"",
                     COUNTIFS(kozepkateg,INDEX(kozepkateg,ROW()-4,),
                             BA$5:BA$100,"="&amp;BA5,
                             AE$5:AE$100,"="&amp;AE5,
                             M$5:M$100,"="&amp;M5
                     )
                     &gt; 1
                 ),
            O5,
            ""
          )</f>
        <v/>
      </c>
      <c r="BG5" s="392" t="str">
        <f t="shared" ref="BG5:BG36" si="22" xml:space="preserve"> IF( AND( BB5&lt;&gt;"Kategóriátlan",
                     BF5&lt;&gt;"",
                     COUNTIFS(kozepkateg,INDEX(kozepkateg,ROW()-4,),
                             BA$5:BA$100,"="&amp;BA5,
                             AE$5:AE$100,"="&amp;AE5,
                             M$5:M$100,"="&amp;M5,
                             O$5:O$100,"="&amp;O5
                     )
                     &gt; 1
                 ),
            I5,
            ""
          )</f>
        <v/>
      </c>
    </row>
    <row r="6" spans="1:59" ht="16.5" customHeight="1" x14ac:dyDescent="0.25">
      <c r="A6" s="405"/>
      <c r="B6" s="142"/>
      <c r="C6" s="1"/>
      <c r="D6" s="253"/>
      <c r="E6" s="431"/>
      <c r="F6" s="1"/>
      <c r="G6" s="1"/>
      <c r="H6" s="1"/>
      <c r="I6" s="16"/>
      <c r="J6" s="132"/>
      <c r="K6" s="253"/>
      <c r="L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" s="36"/>
      <c r="N6" s="216"/>
      <c r="O6" s="249" t="str">
        <f t="shared" ref="O6:O69" si="23">IF( AND( I6&lt;&gt;"",
                  N6&lt;&gt;""),
           N6/I6,
           ""
        )</f>
        <v/>
      </c>
      <c r="P6" s="211"/>
      <c r="Q6" s="12"/>
      <c r="R6" s="11"/>
      <c r="S6" s="37"/>
      <c r="T6" s="267"/>
      <c r="U6" s="76" t="str">
        <f t="shared" ref="U6:U69" si="24">IF( AND( T6&lt;&gt;"",
                   S6&lt;&gt;""),
            IF(T6&gt;=8,5000,0) +
             ( (S6/4) * 100 ) +
             T6,
          ""
         )</f>
        <v/>
      </c>
      <c r="V6" s="11"/>
      <c r="W6" s="26"/>
      <c r="X6" s="27"/>
      <c r="Y6" s="72" t="str">
        <f t="shared" ref="Y6:Y57" si="25" xml:space="preserve"> IF( AND( W6&lt;&gt;"",
                   X6&lt;&gt;""),
            W6 +
              IF( W6&gt;=20, 5000, 0) +
              IF( X6="v", 500, 0),
            ""
          )</f>
        <v/>
      </c>
      <c r="Z6" s="11"/>
      <c r="AA6" s="11"/>
      <c r="AB6" s="11"/>
      <c r="AC6" s="11"/>
      <c r="AD6" s="20"/>
      <c r="AE6" s="21"/>
      <c r="AG6" s="69" t="str">
        <f t="shared" si="2"/>
        <v/>
      </c>
      <c r="AH6" s="70" t="s">
        <v>131</v>
      </c>
      <c r="AI6" s="71" t="str">
        <f t="shared" si="3"/>
        <v/>
      </c>
      <c r="AJ6" s="72" t="str">
        <f t="shared" si="4"/>
        <v/>
      </c>
      <c r="AK6" s="73" t="str">
        <f t="shared" si="5"/>
        <v/>
      </c>
      <c r="AL6" s="73" t="str">
        <f t="shared" si="6"/>
        <v/>
      </c>
      <c r="AM6" s="74" t="s">
        <v>131</v>
      </c>
      <c r="AN6" s="75" t="s">
        <v>131</v>
      </c>
      <c r="AO6" s="76" t="str">
        <f t="shared" si="7"/>
        <v/>
      </c>
      <c r="AP6" s="73" t="str">
        <f t="shared" si="8"/>
        <v/>
      </c>
      <c r="AQ6" s="74" t="s">
        <v>131</v>
      </c>
      <c r="AR6" s="75" t="s">
        <v>131</v>
      </c>
      <c r="AS6" s="72" t="str">
        <f t="shared" si="9"/>
        <v/>
      </c>
      <c r="AT6" s="73" t="str">
        <f t="shared" si="10"/>
        <v/>
      </c>
      <c r="AU6" s="73" t="str">
        <f t="shared" si="11"/>
        <v/>
      </c>
      <c r="AV6" s="73" t="str">
        <f t="shared" si="12"/>
        <v/>
      </c>
      <c r="AW6" s="73" t="str">
        <f t="shared" si="13"/>
        <v/>
      </c>
      <c r="AX6" s="78" t="str">
        <f t="shared" si="14"/>
        <v/>
      </c>
      <c r="AY6" s="79" t="str">
        <f t="shared" si="15"/>
        <v/>
      </c>
      <c r="AZ6" s="280"/>
      <c r="BA6" s="138" t="str">
        <f t="shared" si="16"/>
        <v/>
      </c>
      <c r="BB6" s="139" t="str">
        <f t="shared" si="17"/>
        <v>Kategóriátlan</v>
      </c>
      <c r="BC6" s="134" t="str">
        <f t="shared" si="18"/>
        <v>Kategóriátlan</v>
      </c>
      <c r="BD6" s="371" t="str">
        <f t="shared" si="19"/>
        <v/>
      </c>
      <c r="BE6" s="378" t="str">
        <f t="shared" si="20"/>
        <v/>
      </c>
      <c r="BF6" s="389" t="str">
        <f t="shared" si="21"/>
        <v/>
      </c>
      <c r="BG6" s="392" t="str">
        <f t="shared" si="22"/>
        <v/>
      </c>
    </row>
    <row r="7" spans="1:59" ht="16.5" customHeight="1" x14ac:dyDescent="0.25">
      <c r="A7" s="405"/>
      <c r="B7" s="142"/>
      <c r="C7" s="1"/>
      <c r="D7" s="253"/>
      <c r="E7" s="431"/>
      <c r="F7" s="1"/>
      <c r="G7" s="1"/>
      <c r="H7" s="1"/>
      <c r="I7" s="16"/>
      <c r="J7" s="132"/>
      <c r="K7" s="253"/>
      <c r="L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" s="36"/>
      <c r="N7" s="216"/>
      <c r="O7" s="249" t="str">
        <f t="shared" si="23"/>
        <v/>
      </c>
      <c r="P7" s="211"/>
      <c r="Q7" s="12"/>
      <c r="R7" s="11"/>
      <c r="S7" s="37"/>
      <c r="T7" s="267"/>
      <c r="U7" s="76" t="str">
        <f t="shared" si="24"/>
        <v/>
      </c>
      <c r="V7" s="11"/>
      <c r="W7" s="26"/>
      <c r="X7" s="27"/>
      <c r="Y7" s="72" t="str">
        <f t="shared" si="25"/>
        <v/>
      </c>
      <c r="Z7" s="11"/>
      <c r="AA7" s="11"/>
      <c r="AB7" s="11"/>
      <c r="AC7" s="11"/>
      <c r="AD7" s="20"/>
      <c r="AE7" s="21"/>
      <c r="AG7" s="69" t="str">
        <f t="shared" si="2"/>
        <v/>
      </c>
      <c r="AH7" s="70" t="s">
        <v>131</v>
      </c>
      <c r="AI7" s="71" t="str">
        <f t="shared" si="3"/>
        <v/>
      </c>
      <c r="AJ7" s="72" t="str">
        <f t="shared" si="4"/>
        <v/>
      </c>
      <c r="AK7" s="73" t="str">
        <f t="shared" si="5"/>
        <v/>
      </c>
      <c r="AL7" s="73" t="str">
        <f t="shared" si="6"/>
        <v/>
      </c>
      <c r="AM7" s="74" t="s">
        <v>131</v>
      </c>
      <c r="AN7" s="75" t="s">
        <v>131</v>
      </c>
      <c r="AO7" s="76" t="str">
        <f t="shared" si="7"/>
        <v/>
      </c>
      <c r="AP7" s="73" t="str">
        <f t="shared" si="8"/>
        <v/>
      </c>
      <c r="AQ7" s="74" t="s">
        <v>131</v>
      </c>
      <c r="AR7" s="75" t="s">
        <v>131</v>
      </c>
      <c r="AS7" s="72" t="str">
        <f t="shared" si="9"/>
        <v/>
      </c>
      <c r="AT7" s="73" t="str">
        <f t="shared" si="10"/>
        <v/>
      </c>
      <c r="AU7" s="73" t="str">
        <f t="shared" si="11"/>
        <v/>
      </c>
      <c r="AV7" s="73" t="str">
        <f t="shared" si="12"/>
        <v/>
      </c>
      <c r="AW7" s="73" t="str">
        <f t="shared" si="13"/>
        <v/>
      </c>
      <c r="AX7" s="78" t="str">
        <f t="shared" si="14"/>
        <v/>
      </c>
      <c r="AY7" s="79" t="str">
        <f t="shared" si="15"/>
        <v/>
      </c>
      <c r="AZ7" s="280"/>
      <c r="BA7" s="138" t="str">
        <f t="shared" si="16"/>
        <v/>
      </c>
      <c r="BB7" s="139" t="str">
        <f t="shared" si="17"/>
        <v>Kategóriátlan</v>
      </c>
      <c r="BC7" s="134" t="str">
        <f t="shared" si="18"/>
        <v>Kategóriátlan</v>
      </c>
      <c r="BD7" s="371" t="str">
        <f t="shared" si="19"/>
        <v/>
      </c>
      <c r="BE7" s="378" t="str">
        <f t="shared" si="20"/>
        <v/>
      </c>
      <c r="BF7" s="389" t="str">
        <f t="shared" si="21"/>
        <v/>
      </c>
      <c r="BG7" s="392" t="str">
        <f t="shared" si="22"/>
        <v/>
      </c>
    </row>
    <row r="8" spans="1:59" ht="16.5" customHeight="1" x14ac:dyDescent="0.25">
      <c r="A8" s="404"/>
      <c r="B8" s="142"/>
      <c r="C8" s="1"/>
      <c r="D8" s="253"/>
      <c r="E8" s="431"/>
      <c r="F8" s="1"/>
      <c r="G8" s="1"/>
      <c r="H8" s="1"/>
      <c r="I8" s="16"/>
      <c r="J8" s="132"/>
      <c r="K8" s="253"/>
      <c r="L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" s="37"/>
      <c r="N8" s="217"/>
      <c r="O8" s="250" t="str">
        <f t="shared" si="23"/>
        <v/>
      </c>
      <c r="P8" s="211"/>
      <c r="Q8" s="12"/>
      <c r="R8" s="11"/>
      <c r="S8" s="37"/>
      <c r="T8" s="267"/>
      <c r="U8" s="76" t="str">
        <f t="shared" si="24"/>
        <v/>
      </c>
      <c r="V8" s="11"/>
      <c r="W8" s="26"/>
      <c r="X8" s="27"/>
      <c r="Y8" s="72" t="str">
        <f t="shared" si="25"/>
        <v/>
      </c>
      <c r="Z8" s="11"/>
      <c r="AA8" s="11"/>
      <c r="AB8" s="11"/>
      <c r="AC8" s="11"/>
      <c r="AD8" s="20"/>
      <c r="AE8" s="21"/>
      <c r="AG8" s="69" t="str">
        <f t="shared" si="2"/>
        <v/>
      </c>
      <c r="AH8" s="70" t="s">
        <v>131</v>
      </c>
      <c r="AI8" s="71" t="str">
        <f t="shared" si="3"/>
        <v/>
      </c>
      <c r="AJ8" s="72" t="str">
        <f t="shared" si="4"/>
        <v/>
      </c>
      <c r="AK8" s="73" t="str">
        <f t="shared" si="5"/>
        <v/>
      </c>
      <c r="AL8" s="73" t="str">
        <f t="shared" si="6"/>
        <v/>
      </c>
      <c r="AM8" s="74" t="s">
        <v>131</v>
      </c>
      <c r="AN8" s="75" t="s">
        <v>131</v>
      </c>
      <c r="AO8" s="76" t="str">
        <f t="shared" si="7"/>
        <v/>
      </c>
      <c r="AP8" s="73" t="str">
        <f t="shared" si="8"/>
        <v/>
      </c>
      <c r="AQ8" s="74" t="s">
        <v>131</v>
      </c>
      <c r="AR8" s="75" t="s">
        <v>131</v>
      </c>
      <c r="AS8" s="72" t="str">
        <f t="shared" si="9"/>
        <v/>
      </c>
      <c r="AT8" s="73" t="str">
        <f t="shared" si="10"/>
        <v/>
      </c>
      <c r="AU8" s="73" t="str">
        <f t="shared" si="11"/>
        <v/>
      </c>
      <c r="AV8" s="73" t="str">
        <f t="shared" si="12"/>
        <v/>
      </c>
      <c r="AW8" s="73" t="str">
        <f t="shared" si="13"/>
        <v/>
      </c>
      <c r="AX8" s="78" t="str">
        <f t="shared" si="14"/>
        <v/>
      </c>
      <c r="AY8" s="79" t="str">
        <f t="shared" si="15"/>
        <v/>
      </c>
      <c r="AZ8" s="280"/>
      <c r="BA8" s="138" t="str">
        <f t="shared" si="16"/>
        <v/>
      </c>
      <c r="BB8" s="139" t="str">
        <f t="shared" si="17"/>
        <v>Kategóriátlan</v>
      </c>
      <c r="BC8" s="134" t="str">
        <f t="shared" si="18"/>
        <v>Kategóriátlan</v>
      </c>
      <c r="BD8" s="371" t="str">
        <f t="shared" si="19"/>
        <v/>
      </c>
      <c r="BE8" s="378" t="str">
        <f t="shared" si="20"/>
        <v/>
      </c>
      <c r="BF8" s="389" t="str">
        <f t="shared" si="21"/>
        <v/>
      </c>
      <c r="BG8" s="392" t="str">
        <f t="shared" si="22"/>
        <v/>
      </c>
    </row>
    <row r="9" spans="1:59" ht="16.5" customHeight="1" x14ac:dyDescent="0.25">
      <c r="A9" s="404"/>
      <c r="B9" s="142"/>
      <c r="C9" s="1"/>
      <c r="D9" s="253"/>
      <c r="E9" s="431"/>
      <c r="F9" s="1"/>
      <c r="G9" s="6"/>
      <c r="H9" s="1"/>
      <c r="I9" s="16"/>
      <c r="J9" s="132"/>
      <c r="K9" s="253"/>
      <c r="L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" s="36"/>
      <c r="N9" s="216"/>
      <c r="O9" s="249" t="str">
        <f t="shared" si="23"/>
        <v/>
      </c>
      <c r="P9" s="211"/>
      <c r="Q9" s="12"/>
      <c r="R9" s="11"/>
      <c r="S9" s="37"/>
      <c r="T9" s="267"/>
      <c r="U9" s="76" t="str">
        <f t="shared" si="24"/>
        <v/>
      </c>
      <c r="V9" s="11"/>
      <c r="W9" s="26"/>
      <c r="X9" s="27"/>
      <c r="Y9" s="72" t="str">
        <f t="shared" si="25"/>
        <v/>
      </c>
      <c r="Z9" s="11"/>
      <c r="AA9" s="11"/>
      <c r="AB9" s="11"/>
      <c r="AC9" s="11"/>
      <c r="AD9" s="20"/>
      <c r="AE9" s="21"/>
      <c r="AG9" s="69" t="str">
        <f t="shared" si="2"/>
        <v/>
      </c>
      <c r="AH9" s="70" t="s">
        <v>131</v>
      </c>
      <c r="AI9" s="71" t="str">
        <f t="shared" si="3"/>
        <v/>
      </c>
      <c r="AJ9" s="72" t="str">
        <f t="shared" si="4"/>
        <v/>
      </c>
      <c r="AK9" s="73" t="str">
        <f t="shared" si="5"/>
        <v/>
      </c>
      <c r="AL9" s="73" t="str">
        <f t="shared" si="6"/>
        <v/>
      </c>
      <c r="AM9" s="74" t="s">
        <v>131</v>
      </c>
      <c r="AN9" s="75" t="s">
        <v>131</v>
      </c>
      <c r="AO9" s="76" t="str">
        <f t="shared" si="7"/>
        <v/>
      </c>
      <c r="AP9" s="73" t="str">
        <f t="shared" si="8"/>
        <v/>
      </c>
      <c r="AQ9" s="74" t="s">
        <v>131</v>
      </c>
      <c r="AR9" s="75" t="s">
        <v>131</v>
      </c>
      <c r="AS9" s="72" t="str">
        <f t="shared" si="9"/>
        <v/>
      </c>
      <c r="AT9" s="73" t="str">
        <f t="shared" si="10"/>
        <v/>
      </c>
      <c r="AU9" s="73" t="str">
        <f t="shared" si="11"/>
        <v/>
      </c>
      <c r="AV9" s="73" t="str">
        <f t="shared" si="12"/>
        <v/>
      </c>
      <c r="AW9" s="73" t="str">
        <f t="shared" si="13"/>
        <v/>
      </c>
      <c r="AX9" s="78" t="str">
        <f t="shared" si="14"/>
        <v/>
      </c>
      <c r="AY9" s="79" t="str">
        <f t="shared" si="15"/>
        <v/>
      </c>
      <c r="AZ9" s="280"/>
      <c r="BA9" s="138" t="str">
        <f t="shared" si="16"/>
        <v/>
      </c>
      <c r="BB9" s="139" t="str">
        <f t="shared" si="17"/>
        <v>Kategóriátlan</v>
      </c>
      <c r="BC9" s="134" t="str">
        <f t="shared" si="18"/>
        <v>Kategóriátlan</v>
      </c>
      <c r="BD9" s="371" t="str">
        <f t="shared" si="19"/>
        <v/>
      </c>
      <c r="BE9" s="378" t="str">
        <f t="shared" si="20"/>
        <v/>
      </c>
      <c r="BF9" s="389" t="str">
        <f t="shared" si="21"/>
        <v/>
      </c>
      <c r="BG9" s="392" t="str">
        <f t="shared" si="22"/>
        <v/>
      </c>
    </row>
    <row r="10" spans="1:59" ht="16.5" customHeight="1" x14ac:dyDescent="0.25">
      <c r="A10" s="404"/>
      <c r="B10" s="142"/>
      <c r="C10" s="1"/>
      <c r="D10" s="253"/>
      <c r="E10" s="431"/>
      <c r="F10" s="1"/>
      <c r="G10" s="1"/>
      <c r="H10" s="1"/>
      <c r="I10" s="16"/>
      <c r="J10" s="132"/>
      <c r="K10" s="253"/>
      <c r="L1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0" s="36"/>
      <c r="N10" s="216"/>
      <c r="O10" s="249" t="str">
        <f t="shared" si="23"/>
        <v/>
      </c>
      <c r="P10" s="211"/>
      <c r="Q10" s="12"/>
      <c r="R10" s="11"/>
      <c r="S10" s="37"/>
      <c r="T10" s="267"/>
      <c r="U10" s="76" t="str">
        <f t="shared" si="24"/>
        <v/>
      </c>
      <c r="V10" s="11"/>
      <c r="W10" s="26"/>
      <c r="X10" s="27"/>
      <c r="Y10" s="72" t="str">
        <f t="shared" si="25"/>
        <v/>
      </c>
      <c r="Z10" s="11"/>
      <c r="AA10" s="11"/>
      <c r="AB10" s="11"/>
      <c r="AC10" s="11"/>
      <c r="AD10" s="20"/>
      <c r="AE10" s="21"/>
      <c r="AG10" s="69" t="str">
        <f t="shared" si="2"/>
        <v/>
      </c>
      <c r="AH10" s="70" t="s">
        <v>131</v>
      </c>
      <c r="AI10" s="71" t="str">
        <f t="shared" si="3"/>
        <v/>
      </c>
      <c r="AJ10" s="72" t="str">
        <f t="shared" si="4"/>
        <v/>
      </c>
      <c r="AK10" s="73" t="str">
        <f t="shared" si="5"/>
        <v/>
      </c>
      <c r="AL10" s="73" t="str">
        <f t="shared" si="6"/>
        <v/>
      </c>
      <c r="AM10" s="74" t="s">
        <v>131</v>
      </c>
      <c r="AN10" s="75" t="s">
        <v>131</v>
      </c>
      <c r="AO10" s="76" t="str">
        <f t="shared" si="7"/>
        <v/>
      </c>
      <c r="AP10" s="73" t="str">
        <f t="shared" si="8"/>
        <v/>
      </c>
      <c r="AQ10" s="74" t="s">
        <v>131</v>
      </c>
      <c r="AR10" s="75" t="s">
        <v>131</v>
      </c>
      <c r="AS10" s="72" t="str">
        <f t="shared" si="9"/>
        <v/>
      </c>
      <c r="AT10" s="73" t="str">
        <f t="shared" si="10"/>
        <v/>
      </c>
      <c r="AU10" s="73" t="str">
        <f t="shared" si="11"/>
        <v/>
      </c>
      <c r="AV10" s="73" t="str">
        <f t="shared" si="12"/>
        <v/>
      </c>
      <c r="AW10" s="73" t="str">
        <f t="shared" si="13"/>
        <v/>
      </c>
      <c r="AX10" s="78" t="str">
        <f t="shared" si="14"/>
        <v/>
      </c>
      <c r="AY10" s="79" t="str">
        <f t="shared" si="15"/>
        <v/>
      </c>
      <c r="AZ10" s="280"/>
      <c r="BA10" s="138" t="str">
        <f t="shared" si="16"/>
        <v/>
      </c>
      <c r="BB10" s="139" t="str">
        <f t="shared" si="17"/>
        <v>Kategóriátlan</v>
      </c>
      <c r="BC10" s="134" t="str">
        <f t="shared" si="18"/>
        <v>Kategóriátlan</v>
      </c>
      <c r="BD10" s="371" t="str">
        <f t="shared" si="19"/>
        <v/>
      </c>
      <c r="BE10" s="378" t="str">
        <f t="shared" si="20"/>
        <v/>
      </c>
      <c r="BF10" s="389" t="str">
        <f t="shared" si="21"/>
        <v/>
      </c>
      <c r="BG10" s="392" t="str">
        <f t="shared" si="22"/>
        <v/>
      </c>
    </row>
    <row r="11" spans="1:59" ht="16.5" customHeight="1" x14ac:dyDescent="0.25">
      <c r="A11" s="404"/>
      <c r="B11" s="142"/>
      <c r="C11" s="1"/>
      <c r="D11" s="253"/>
      <c r="E11" s="431"/>
      <c r="F11" s="1"/>
      <c r="G11" s="1"/>
      <c r="H11" s="1"/>
      <c r="I11" s="16"/>
      <c r="J11" s="132"/>
      <c r="K11" s="253"/>
      <c r="L1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1" s="36"/>
      <c r="N11" s="216"/>
      <c r="O11" s="249" t="str">
        <f t="shared" si="23"/>
        <v/>
      </c>
      <c r="P11" s="211"/>
      <c r="Q11" s="12"/>
      <c r="R11" s="11"/>
      <c r="S11" s="37"/>
      <c r="T11" s="267"/>
      <c r="U11" s="76" t="str">
        <f t="shared" si="24"/>
        <v/>
      </c>
      <c r="V11" s="11"/>
      <c r="W11" s="26"/>
      <c r="X11" s="27"/>
      <c r="Y11" s="72" t="str">
        <f t="shared" si="25"/>
        <v/>
      </c>
      <c r="Z11" s="11"/>
      <c r="AA11" s="11"/>
      <c r="AB11" s="11"/>
      <c r="AC11" s="11"/>
      <c r="AD11" s="20"/>
      <c r="AE11" s="21"/>
      <c r="AG11" s="69" t="str">
        <f t="shared" si="2"/>
        <v/>
      </c>
      <c r="AH11" s="70" t="s">
        <v>131</v>
      </c>
      <c r="AI11" s="71" t="str">
        <f t="shared" si="3"/>
        <v/>
      </c>
      <c r="AJ11" s="72" t="str">
        <f t="shared" si="4"/>
        <v/>
      </c>
      <c r="AK11" s="73" t="str">
        <f t="shared" si="5"/>
        <v/>
      </c>
      <c r="AL11" s="73" t="str">
        <f t="shared" si="6"/>
        <v/>
      </c>
      <c r="AM11" s="74" t="s">
        <v>131</v>
      </c>
      <c r="AN11" s="75" t="s">
        <v>131</v>
      </c>
      <c r="AO11" s="76" t="str">
        <f t="shared" si="7"/>
        <v/>
      </c>
      <c r="AP11" s="73" t="str">
        <f t="shared" si="8"/>
        <v/>
      </c>
      <c r="AQ11" s="74" t="s">
        <v>131</v>
      </c>
      <c r="AR11" s="75" t="s">
        <v>131</v>
      </c>
      <c r="AS11" s="72" t="str">
        <f t="shared" si="9"/>
        <v/>
      </c>
      <c r="AT11" s="73" t="str">
        <f t="shared" si="10"/>
        <v/>
      </c>
      <c r="AU11" s="73" t="str">
        <f t="shared" si="11"/>
        <v/>
      </c>
      <c r="AV11" s="73" t="str">
        <f t="shared" si="12"/>
        <v/>
      </c>
      <c r="AW11" s="73" t="str">
        <f t="shared" si="13"/>
        <v/>
      </c>
      <c r="AX11" s="78" t="str">
        <f t="shared" si="14"/>
        <v/>
      </c>
      <c r="AY11" s="79" t="str">
        <f t="shared" si="15"/>
        <v/>
      </c>
      <c r="AZ11" s="280"/>
      <c r="BA11" s="138" t="str">
        <f t="shared" si="16"/>
        <v/>
      </c>
      <c r="BB11" s="139" t="str">
        <f t="shared" si="17"/>
        <v>Kategóriátlan</v>
      </c>
      <c r="BC11" s="134" t="str">
        <f t="shared" si="18"/>
        <v>Kategóriátlan</v>
      </c>
      <c r="BD11" s="371" t="str">
        <f t="shared" si="19"/>
        <v/>
      </c>
      <c r="BE11" s="378" t="str">
        <f t="shared" si="20"/>
        <v/>
      </c>
      <c r="BF11" s="389" t="str">
        <f t="shared" si="21"/>
        <v/>
      </c>
      <c r="BG11" s="392" t="str">
        <f t="shared" si="22"/>
        <v/>
      </c>
    </row>
    <row r="12" spans="1:59" ht="16.5" customHeight="1" x14ac:dyDescent="0.25">
      <c r="A12" s="404"/>
      <c r="B12" s="142"/>
      <c r="C12" s="1"/>
      <c r="D12" s="253"/>
      <c r="E12" s="431"/>
      <c r="F12" s="1"/>
      <c r="G12" s="1"/>
      <c r="H12" s="1"/>
      <c r="I12" s="16"/>
      <c r="J12" s="132"/>
      <c r="K12" s="253"/>
      <c r="L1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2" s="36"/>
      <c r="N12" s="216"/>
      <c r="O12" s="249" t="str">
        <f t="shared" si="23"/>
        <v/>
      </c>
      <c r="P12" s="211"/>
      <c r="Q12" s="12"/>
      <c r="R12" s="11"/>
      <c r="S12" s="37"/>
      <c r="T12" s="267"/>
      <c r="U12" s="76" t="str">
        <f t="shared" si="24"/>
        <v/>
      </c>
      <c r="V12" s="11"/>
      <c r="W12" s="26"/>
      <c r="X12" s="27"/>
      <c r="Y12" s="72" t="str">
        <f t="shared" si="25"/>
        <v/>
      </c>
      <c r="Z12" s="11"/>
      <c r="AA12" s="11"/>
      <c r="AB12" s="11"/>
      <c r="AC12" s="11"/>
      <c r="AD12" s="20"/>
      <c r="AE12" s="21"/>
      <c r="AG12" s="69" t="str">
        <f t="shared" si="2"/>
        <v/>
      </c>
      <c r="AH12" s="70" t="s">
        <v>131</v>
      </c>
      <c r="AI12" s="71" t="str">
        <f t="shared" si="3"/>
        <v/>
      </c>
      <c r="AJ12" s="72" t="str">
        <f t="shared" si="4"/>
        <v/>
      </c>
      <c r="AK12" s="73" t="str">
        <f t="shared" si="5"/>
        <v/>
      </c>
      <c r="AL12" s="73" t="str">
        <f t="shared" si="6"/>
        <v/>
      </c>
      <c r="AM12" s="74" t="s">
        <v>131</v>
      </c>
      <c r="AN12" s="75" t="s">
        <v>131</v>
      </c>
      <c r="AO12" s="76" t="str">
        <f t="shared" si="7"/>
        <v/>
      </c>
      <c r="AP12" s="73" t="str">
        <f t="shared" si="8"/>
        <v/>
      </c>
      <c r="AQ12" s="74" t="s">
        <v>131</v>
      </c>
      <c r="AR12" s="75" t="s">
        <v>131</v>
      </c>
      <c r="AS12" s="72" t="str">
        <f t="shared" si="9"/>
        <v/>
      </c>
      <c r="AT12" s="73" t="str">
        <f t="shared" si="10"/>
        <v/>
      </c>
      <c r="AU12" s="73" t="str">
        <f t="shared" si="11"/>
        <v/>
      </c>
      <c r="AV12" s="73" t="str">
        <f t="shared" si="12"/>
        <v/>
      </c>
      <c r="AW12" s="73" t="str">
        <f t="shared" si="13"/>
        <v/>
      </c>
      <c r="AX12" s="78" t="str">
        <f t="shared" si="14"/>
        <v/>
      </c>
      <c r="AY12" s="79" t="str">
        <f t="shared" si="15"/>
        <v/>
      </c>
      <c r="AZ12" s="280"/>
      <c r="BA12" s="138" t="str">
        <f t="shared" si="16"/>
        <v/>
      </c>
      <c r="BB12" s="139" t="str">
        <f t="shared" si="17"/>
        <v>Kategóriátlan</v>
      </c>
      <c r="BC12" s="134" t="str">
        <f t="shared" si="18"/>
        <v>Kategóriátlan</v>
      </c>
      <c r="BD12" s="371" t="str">
        <f t="shared" si="19"/>
        <v/>
      </c>
      <c r="BE12" s="378" t="str">
        <f t="shared" si="20"/>
        <v/>
      </c>
      <c r="BF12" s="389" t="str">
        <f t="shared" si="21"/>
        <v/>
      </c>
      <c r="BG12" s="392" t="str">
        <f t="shared" si="22"/>
        <v/>
      </c>
    </row>
    <row r="13" spans="1:59" ht="16.5" customHeight="1" x14ac:dyDescent="0.25">
      <c r="A13" s="405"/>
      <c r="B13" s="142"/>
      <c r="C13" s="1"/>
      <c r="D13" s="254"/>
      <c r="E13" s="432"/>
      <c r="F13" s="3"/>
      <c r="G13" s="3"/>
      <c r="H13" s="1"/>
      <c r="I13" s="18"/>
      <c r="J13" s="132"/>
      <c r="K13" s="253"/>
      <c r="L1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3" s="37"/>
      <c r="N13" s="217"/>
      <c r="O13" s="250" t="str">
        <f t="shared" si="23"/>
        <v/>
      </c>
      <c r="P13" s="211"/>
      <c r="Q13" s="12"/>
      <c r="R13" s="11"/>
      <c r="S13" s="37"/>
      <c r="T13" s="267"/>
      <c r="U13" s="76" t="str">
        <f t="shared" si="24"/>
        <v/>
      </c>
      <c r="V13" s="11"/>
      <c r="W13" s="26"/>
      <c r="X13" s="27"/>
      <c r="Y13" s="72" t="str">
        <f t="shared" si="25"/>
        <v/>
      </c>
      <c r="Z13" s="11"/>
      <c r="AA13" s="11"/>
      <c r="AB13" s="11"/>
      <c r="AC13" s="11"/>
      <c r="AD13" s="20"/>
      <c r="AE13" s="21"/>
      <c r="AG13" s="69" t="str">
        <f t="shared" si="2"/>
        <v/>
      </c>
      <c r="AH13" s="70" t="s">
        <v>131</v>
      </c>
      <c r="AI13" s="71" t="str">
        <f t="shared" si="3"/>
        <v/>
      </c>
      <c r="AJ13" s="72" t="str">
        <f t="shared" si="4"/>
        <v/>
      </c>
      <c r="AK13" s="73" t="str">
        <f t="shared" si="5"/>
        <v/>
      </c>
      <c r="AL13" s="73" t="str">
        <f t="shared" si="6"/>
        <v/>
      </c>
      <c r="AM13" s="74" t="s">
        <v>131</v>
      </c>
      <c r="AN13" s="75" t="s">
        <v>131</v>
      </c>
      <c r="AO13" s="76" t="str">
        <f t="shared" si="7"/>
        <v/>
      </c>
      <c r="AP13" s="73" t="str">
        <f t="shared" si="8"/>
        <v/>
      </c>
      <c r="AQ13" s="74" t="s">
        <v>131</v>
      </c>
      <c r="AR13" s="75" t="s">
        <v>131</v>
      </c>
      <c r="AS13" s="72" t="str">
        <f t="shared" si="9"/>
        <v/>
      </c>
      <c r="AT13" s="73" t="str">
        <f t="shared" si="10"/>
        <v/>
      </c>
      <c r="AU13" s="73" t="str">
        <f t="shared" si="11"/>
        <v/>
      </c>
      <c r="AV13" s="73" t="str">
        <f t="shared" si="12"/>
        <v/>
      </c>
      <c r="AW13" s="73" t="str">
        <f t="shared" si="13"/>
        <v/>
      </c>
      <c r="AX13" s="78" t="str">
        <f t="shared" si="14"/>
        <v/>
      </c>
      <c r="AY13" s="79" t="str">
        <f t="shared" si="15"/>
        <v/>
      </c>
      <c r="AZ13" s="280"/>
      <c r="BA13" s="138" t="str">
        <f t="shared" si="16"/>
        <v/>
      </c>
      <c r="BB13" s="139" t="str">
        <f t="shared" si="17"/>
        <v>Kategóriátlan</v>
      </c>
      <c r="BC13" s="134" t="str">
        <f t="shared" si="18"/>
        <v>Kategóriátlan</v>
      </c>
      <c r="BD13" s="371" t="str">
        <f t="shared" si="19"/>
        <v/>
      </c>
      <c r="BE13" s="378" t="str">
        <f t="shared" si="20"/>
        <v/>
      </c>
      <c r="BF13" s="389" t="str">
        <f t="shared" si="21"/>
        <v/>
      </c>
      <c r="BG13" s="392" t="str">
        <f t="shared" si="22"/>
        <v/>
      </c>
    </row>
    <row r="14" spans="1:59" ht="16.5" customHeight="1" x14ac:dyDescent="0.25">
      <c r="A14" s="404"/>
      <c r="B14" s="142"/>
      <c r="C14" s="1"/>
      <c r="D14" s="253"/>
      <c r="E14" s="431"/>
      <c r="F14" s="1"/>
      <c r="G14" s="1"/>
      <c r="H14" s="1"/>
      <c r="I14" s="16"/>
      <c r="J14" s="132"/>
      <c r="K14" s="253"/>
      <c r="L1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4" s="36"/>
      <c r="N14" s="216"/>
      <c r="O14" s="249" t="str">
        <f t="shared" si="23"/>
        <v/>
      </c>
      <c r="P14" s="211"/>
      <c r="Q14" s="12"/>
      <c r="R14" s="11"/>
      <c r="S14" s="37"/>
      <c r="T14" s="267"/>
      <c r="U14" s="76" t="str">
        <f t="shared" si="24"/>
        <v/>
      </c>
      <c r="V14" s="11"/>
      <c r="W14" s="26"/>
      <c r="X14" s="27"/>
      <c r="Y14" s="72" t="str">
        <f t="shared" si="25"/>
        <v/>
      </c>
      <c r="Z14" s="11"/>
      <c r="AA14" s="11"/>
      <c r="AB14" s="11"/>
      <c r="AC14" s="11"/>
      <c r="AD14" s="20"/>
      <c r="AE14" s="21"/>
      <c r="AG14" s="69" t="str">
        <f t="shared" si="2"/>
        <v/>
      </c>
      <c r="AH14" s="70" t="s">
        <v>131</v>
      </c>
      <c r="AI14" s="71" t="str">
        <f t="shared" si="3"/>
        <v/>
      </c>
      <c r="AJ14" s="72" t="str">
        <f t="shared" si="4"/>
        <v/>
      </c>
      <c r="AK14" s="73" t="str">
        <f t="shared" si="5"/>
        <v/>
      </c>
      <c r="AL14" s="73" t="str">
        <f t="shared" si="6"/>
        <v/>
      </c>
      <c r="AM14" s="74" t="s">
        <v>131</v>
      </c>
      <c r="AN14" s="75" t="s">
        <v>131</v>
      </c>
      <c r="AO14" s="76" t="str">
        <f t="shared" si="7"/>
        <v/>
      </c>
      <c r="AP14" s="73" t="str">
        <f t="shared" si="8"/>
        <v/>
      </c>
      <c r="AQ14" s="74" t="s">
        <v>131</v>
      </c>
      <c r="AR14" s="75" t="s">
        <v>131</v>
      </c>
      <c r="AS14" s="72" t="str">
        <f t="shared" si="9"/>
        <v/>
      </c>
      <c r="AT14" s="73" t="str">
        <f t="shared" si="10"/>
        <v/>
      </c>
      <c r="AU14" s="73" t="str">
        <f t="shared" si="11"/>
        <v/>
      </c>
      <c r="AV14" s="73" t="str">
        <f t="shared" si="12"/>
        <v/>
      </c>
      <c r="AW14" s="73" t="str">
        <f t="shared" si="13"/>
        <v/>
      </c>
      <c r="AX14" s="78" t="str">
        <f t="shared" si="14"/>
        <v/>
      </c>
      <c r="AY14" s="79" t="str">
        <f t="shared" si="15"/>
        <v/>
      </c>
      <c r="AZ14" s="280"/>
      <c r="BA14" s="138" t="str">
        <f t="shared" si="16"/>
        <v/>
      </c>
      <c r="BB14" s="139" t="str">
        <f t="shared" si="17"/>
        <v>Kategóriátlan</v>
      </c>
      <c r="BC14" s="134" t="str">
        <f t="shared" si="18"/>
        <v>Kategóriátlan</v>
      </c>
      <c r="BD14" s="371" t="str">
        <f t="shared" si="19"/>
        <v/>
      </c>
      <c r="BE14" s="378" t="str">
        <f t="shared" si="20"/>
        <v/>
      </c>
      <c r="BF14" s="389" t="str">
        <f t="shared" si="21"/>
        <v/>
      </c>
      <c r="BG14" s="392" t="str">
        <f t="shared" si="22"/>
        <v/>
      </c>
    </row>
    <row r="15" spans="1:59" ht="16.5" customHeight="1" x14ac:dyDescent="0.25">
      <c r="A15" s="404"/>
      <c r="B15" s="142"/>
      <c r="C15" s="1"/>
      <c r="D15" s="253"/>
      <c r="E15" s="431"/>
      <c r="F15" s="1"/>
      <c r="G15" s="1"/>
      <c r="H15" s="1"/>
      <c r="I15" s="16"/>
      <c r="J15" s="132"/>
      <c r="K15" s="253"/>
      <c r="L1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5" s="36"/>
      <c r="N15" s="216"/>
      <c r="O15" s="249" t="str">
        <f t="shared" si="23"/>
        <v/>
      </c>
      <c r="P15" s="211"/>
      <c r="Q15" s="12"/>
      <c r="R15" s="11"/>
      <c r="S15" s="37"/>
      <c r="T15" s="267"/>
      <c r="U15" s="76" t="str">
        <f t="shared" si="24"/>
        <v/>
      </c>
      <c r="V15" s="11"/>
      <c r="W15" s="26"/>
      <c r="X15" s="27"/>
      <c r="Y15" s="72" t="str">
        <f t="shared" si="25"/>
        <v/>
      </c>
      <c r="Z15" s="11"/>
      <c r="AA15" s="11"/>
      <c r="AB15" s="11"/>
      <c r="AC15" s="11"/>
      <c r="AD15" s="20"/>
      <c r="AE15" s="21"/>
      <c r="AG15" s="69" t="str">
        <f t="shared" si="2"/>
        <v/>
      </c>
      <c r="AH15" s="70" t="s">
        <v>131</v>
      </c>
      <c r="AI15" s="71" t="str">
        <f t="shared" si="3"/>
        <v/>
      </c>
      <c r="AJ15" s="72" t="str">
        <f t="shared" si="4"/>
        <v/>
      </c>
      <c r="AK15" s="73" t="str">
        <f t="shared" si="5"/>
        <v/>
      </c>
      <c r="AL15" s="73" t="str">
        <f t="shared" si="6"/>
        <v/>
      </c>
      <c r="AM15" s="74" t="s">
        <v>131</v>
      </c>
      <c r="AN15" s="75" t="s">
        <v>131</v>
      </c>
      <c r="AO15" s="76" t="str">
        <f t="shared" si="7"/>
        <v/>
      </c>
      <c r="AP15" s="73" t="str">
        <f t="shared" si="8"/>
        <v/>
      </c>
      <c r="AQ15" s="74" t="s">
        <v>131</v>
      </c>
      <c r="AR15" s="75" t="s">
        <v>131</v>
      </c>
      <c r="AS15" s="72" t="str">
        <f t="shared" si="9"/>
        <v/>
      </c>
      <c r="AT15" s="73" t="str">
        <f t="shared" si="10"/>
        <v/>
      </c>
      <c r="AU15" s="73" t="str">
        <f t="shared" si="11"/>
        <v/>
      </c>
      <c r="AV15" s="73" t="str">
        <f t="shared" si="12"/>
        <v/>
      </c>
      <c r="AW15" s="73" t="str">
        <f t="shared" si="13"/>
        <v/>
      </c>
      <c r="AX15" s="78" t="str">
        <f t="shared" si="14"/>
        <v/>
      </c>
      <c r="AY15" s="79" t="str">
        <f t="shared" si="15"/>
        <v/>
      </c>
      <c r="AZ15" s="280"/>
      <c r="BA15" s="138" t="str">
        <f t="shared" si="16"/>
        <v/>
      </c>
      <c r="BB15" s="139" t="str">
        <f t="shared" si="17"/>
        <v>Kategóriátlan</v>
      </c>
      <c r="BC15" s="134" t="str">
        <f t="shared" si="18"/>
        <v>Kategóriátlan</v>
      </c>
      <c r="BD15" s="371" t="str">
        <f t="shared" si="19"/>
        <v/>
      </c>
      <c r="BE15" s="378" t="str">
        <f t="shared" si="20"/>
        <v/>
      </c>
      <c r="BF15" s="389" t="str">
        <f t="shared" si="21"/>
        <v/>
      </c>
      <c r="BG15" s="392" t="str">
        <f t="shared" si="22"/>
        <v/>
      </c>
    </row>
    <row r="16" spans="1:59" ht="16.5" customHeight="1" x14ac:dyDescent="0.25">
      <c r="A16" s="405"/>
      <c r="B16" s="142"/>
      <c r="C16" s="1"/>
      <c r="D16" s="254"/>
      <c r="E16" s="432"/>
      <c r="F16" s="3"/>
      <c r="G16" s="3"/>
      <c r="H16" s="3"/>
      <c r="I16" s="18"/>
      <c r="J16" s="132"/>
      <c r="K16" s="253"/>
      <c r="L1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6" s="37"/>
      <c r="N16" s="217"/>
      <c r="O16" s="250" t="str">
        <f t="shared" si="23"/>
        <v/>
      </c>
      <c r="P16" s="211"/>
      <c r="Q16" s="12"/>
      <c r="R16" s="11"/>
      <c r="S16" s="37"/>
      <c r="T16" s="267"/>
      <c r="U16" s="76" t="str">
        <f t="shared" si="24"/>
        <v/>
      </c>
      <c r="V16" s="11"/>
      <c r="W16" s="26"/>
      <c r="X16" s="27"/>
      <c r="Y16" s="72" t="str">
        <f t="shared" si="25"/>
        <v/>
      </c>
      <c r="Z16" s="11"/>
      <c r="AA16" s="11"/>
      <c r="AB16" s="11"/>
      <c r="AC16" s="11"/>
      <c r="AD16" s="20"/>
      <c r="AE16" s="21"/>
      <c r="AG16" s="69" t="str">
        <f t="shared" si="2"/>
        <v/>
      </c>
      <c r="AH16" s="70" t="s">
        <v>131</v>
      </c>
      <c r="AI16" s="71" t="str">
        <f t="shared" si="3"/>
        <v/>
      </c>
      <c r="AJ16" s="72" t="str">
        <f t="shared" si="4"/>
        <v/>
      </c>
      <c r="AK16" s="73" t="str">
        <f t="shared" si="5"/>
        <v/>
      </c>
      <c r="AL16" s="73" t="str">
        <f t="shared" si="6"/>
        <v/>
      </c>
      <c r="AM16" s="74" t="s">
        <v>131</v>
      </c>
      <c r="AN16" s="75" t="s">
        <v>131</v>
      </c>
      <c r="AO16" s="76" t="str">
        <f t="shared" si="7"/>
        <v/>
      </c>
      <c r="AP16" s="73" t="str">
        <f t="shared" si="8"/>
        <v/>
      </c>
      <c r="AQ16" s="74" t="s">
        <v>131</v>
      </c>
      <c r="AR16" s="75" t="s">
        <v>131</v>
      </c>
      <c r="AS16" s="72" t="str">
        <f t="shared" si="9"/>
        <v/>
      </c>
      <c r="AT16" s="73" t="str">
        <f t="shared" si="10"/>
        <v/>
      </c>
      <c r="AU16" s="73" t="str">
        <f t="shared" si="11"/>
        <v/>
      </c>
      <c r="AV16" s="73" t="str">
        <f t="shared" si="12"/>
        <v/>
      </c>
      <c r="AW16" s="73" t="str">
        <f t="shared" si="13"/>
        <v/>
      </c>
      <c r="AX16" s="78" t="str">
        <f t="shared" si="14"/>
        <v/>
      </c>
      <c r="AY16" s="79" t="str">
        <f t="shared" si="15"/>
        <v/>
      </c>
      <c r="AZ16" s="280"/>
      <c r="BA16" s="138" t="str">
        <f t="shared" si="16"/>
        <v/>
      </c>
      <c r="BB16" s="139" t="str">
        <f t="shared" si="17"/>
        <v>Kategóriátlan</v>
      </c>
      <c r="BC16" s="134" t="str">
        <f t="shared" si="18"/>
        <v>Kategóriátlan</v>
      </c>
      <c r="BD16" s="371" t="str">
        <f t="shared" si="19"/>
        <v/>
      </c>
      <c r="BE16" s="378" t="str">
        <f t="shared" si="20"/>
        <v/>
      </c>
      <c r="BF16" s="389" t="str">
        <f t="shared" si="21"/>
        <v/>
      </c>
      <c r="BG16" s="392" t="str">
        <f t="shared" si="22"/>
        <v/>
      </c>
    </row>
    <row r="17" spans="1:59" ht="16.5" customHeight="1" x14ac:dyDescent="0.25">
      <c r="A17" s="404"/>
      <c r="B17" s="142"/>
      <c r="C17" s="1"/>
      <c r="D17" s="253"/>
      <c r="E17" s="431"/>
      <c r="F17" s="1"/>
      <c r="G17" s="1"/>
      <c r="H17" s="1"/>
      <c r="I17" s="16"/>
      <c r="J17" s="132"/>
      <c r="K17" s="253"/>
      <c r="L1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7" s="36"/>
      <c r="N17" s="216"/>
      <c r="O17" s="249" t="str">
        <f t="shared" si="23"/>
        <v/>
      </c>
      <c r="P17" s="211"/>
      <c r="Q17" s="12"/>
      <c r="R17" s="11"/>
      <c r="S17" s="37"/>
      <c r="T17" s="267"/>
      <c r="U17" s="76" t="str">
        <f t="shared" si="24"/>
        <v/>
      </c>
      <c r="V17" s="11"/>
      <c r="W17" s="26"/>
      <c r="X17" s="27"/>
      <c r="Y17" s="72" t="str">
        <f t="shared" si="25"/>
        <v/>
      </c>
      <c r="Z17" s="11"/>
      <c r="AA17" s="11"/>
      <c r="AB17" s="11"/>
      <c r="AC17" s="11"/>
      <c r="AD17" s="20"/>
      <c r="AE17" s="21"/>
      <c r="AG17" s="69" t="str">
        <f t="shared" si="2"/>
        <v/>
      </c>
      <c r="AH17" s="70" t="s">
        <v>131</v>
      </c>
      <c r="AI17" s="71" t="str">
        <f t="shared" si="3"/>
        <v/>
      </c>
      <c r="AJ17" s="72" t="str">
        <f t="shared" si="4"/>
        <v/>
      </c>
      <c r="AK17" s="73" t="str">
        <f t="shared" si="5"/>
        <v/>
      </c>
      <c r="AL17" s="73" t="str">
        <f t="shared" si="6"/>
        <v/>
      </c>
      <c r="AM17" s="74" t="s">
        <v>131</v>
      </c>
      <c r="AN17" s="75" t="s">
        <v>131</v>
      </c>
      <c r="AO17" s="76" t="str">
        <f t="shared" si="7"/>
        <v/>
      </c>
      <c r="AP17" s="73" t="str">
        <f t="shared" si="8"/>
        <v/>
      </c>
      <c r="AQ17" s="74" t="s">
        <v>131</v>
      </c>
      <c r="AR17" s="75" t="s">
        <v>131</v>
      </c>
      <c r="AS17" s="72" t="str">
        <f t="shared" si="9"/>
        <v/>
      </c>
      <c r="AT17" s="73" t="str">
        <f t="shared" si="10"/>
        <v/>
      </c>
      <c r="AU17" s="73" t="str">
        <f t="shared" si="11"/>
        <v/>
      </c>
      <c r="AV17" s="73" t="str">
        <f t="shared" si="12"/>
        <v/>
      </c>
      <c r="AW17" s="73" t="str">
        <f t="shared" si="13"/>
        <v/>
      </c>
      <c r="AX17" s="78" t="str">
        <f t="shared" si="14"/>
        <v/>
      </c>
      <c r="AY17" s="79" t="str">
        <f t="shared" si="15"/>
        <v/>
      </c>
      <c r="AZ17" s="280"/>
      <c r="BA17" s="138" t="str">
        <f t="shared" si="16"/>
        <v/>
      </c>
      <c r="BB17" s="139" t="str">
        <f t="shared" si="17"/>
        <v>Kategóriátlan</v>
      </c>
      <c r="BC17" s="134" t="str">
        <f t="shared" si="18"/>
        <v>Kategóriátlan</v>
      </c>
      <c r="BD17" s="371" t="str">
        <f t="shared" si="19"/>
        <v/>
      </c>
      <c r="BE17" s="378" t="str">
        <f t="shared" si="20"/>
        <v/>
      </c>
      <c r="BF17" s="389" t="str">
        <f t="shared" si="21"/>
        <v/>
      </c>
      <c r="BG17" s="392" t="str">
        <f t="shared" si="22"/>
        <v/>
      </c>
    </row>
    <row r="18" spans="1:59" ht="16.5" customHeight="1" x14ac:dyDescent="0.25">
      <c r="A18" s="404"/>
      <c r="B18" s="142"/>
      <c r="C18" s="1"/>
      <c r="D18" s="253"/>
      <c r="E18" s="431"/>
      <c r="F18" s="1"/>
      <c r="G18" s="1"/>
      <c r="H18" s="1"/>
      <c r="I18" s="16"/>
      <c r="J18" s="132"/>
      <c r="K18" s="253"/>
      <c r="L1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8" s="36"/>
      <c r="N18" s="216"/>
      <c r="O18" s="249" t="str">
        <f t="shared" si="23"/>
        <v/>
      </c>
      <c r="P18" s="211"/>
      <c r="Q18" s="12"/>
      <c r="R18" s="11"/>
      <c r="S18" s="37"/>
      <c r="T18" s="267"/>
      <c r="U18" s="76" t="str">
        <f t="shared" si="24"/>
        <v/>
      </c>
      <c r="V18" s="11"/>
      <c r="W18" s="26"/>
      <c r="X18" s="27"/>
      <c r="Y18" s="72" t="str">
        <f t="shared" si="25"/>
        <v/>
      </c>
      <c r="Z18" s="11"/>
      <c r="AA18" s="11"/>
      <c r="AB18" s="11"/>
      <c r="AC18" s="11"/>
      <c r="AD18" s="20"/>
      <c r="AE18" s="21"/>
      <c r="AG18" s="69" t="str">
        <f t="shared" si="2"/>
        <v/>
      </c>
      <c r="AH18" s="70" t="s">
        <v>131</v>
      </c>
      <c r="AI18" s="71" t="str">
        <f t="shared" si="3"/>
        <v/>
      </c>
      <c r="AJ18" s="72" t="str">
        <f t="shared" si="4"/>
        <v/>
      </c>
      <c r="AK18" s="73" t="str">
        <f t="shared" si="5"/>
        <v/>
      </c>
      <c r="AL18" s="73" t="str">
        <f t="shared" si="6"/>
        <v/>
      </c>
      <c r="AM18" s="74" t="s">
        <v>131</v>
      </c>
      <c r="AN18" s="75" t="s">
        <v>131</v>
      </c>
      <c r="AO18" s="76" t="str">
        <f t="shared" si="7"/>
        <v/>
      </c>
      <c r="AP18" s="73" t="str">
        <f t="shared" si="8"/>
        <v/>
      </c>
      <c r="AQ18" s="74" t="s">
        <v>131</v>
      </c>
      <c r="AR18" s="75" t="s">
        <v>131</v>
      </c>
      <c r="AS18" s="72" t="str">
        <f t="shared" si="9"/>
        <v/>
      </c>
      <c r="AT18" s="73" t="str">
        <f t="shared" si="10"/>
        <v/>
      </c>
      <c r="AU18" s="73" t="str">
        <f t="shared" si="11"/>
        <v/>
      </c>
      <c r="AV18" s="73" t="str">
        <f t="shared" si="12"/>
        <v/>
      </c>
      <c r="AW18" s="73" t="str">
        <f t="shared" si="13"/>
        <v/>
      </c>
      <c r="AX18" s="78" t="str">
        <f t="shared" si="14"/>
        <v/>
      </c>
      <c r="AY18" s="79" t="str">
        <f t="shared" si="15"/>
        <v/>
      </c>
      <c r="AZ18" s="280"/>
      <c r="BA18" s="138" t="str">
        <f t="shared" si="16"/>
        <v/>
      </c>
      <c r="BB18" s="139" t="str">
        <f t="shared" si="17"/>
        <v>Kategóriátlan</v>
      </c>
      <c r="BC18" s="134" t="str">
        <f t="shared" si="18"/>
        <v>Kategóriátlan</v>
      </c>
      <c r="BD18" s="371" t="str">
        <f t="shared" si="19"/>
        <v/>
      </c>
      <c r="BE18" s="378" t="str">
        <f t="shared" si="20"/>
        <v/>
      </c>
      <c r="BF18" s="389" t="str">
        <f t="shared" si="21"/>
        <v/>
      </c>
      <c r="BG18" s="392" t="str">
        <f t="shared" si="22"/>
        <v/>
      </c>
    </row>
    <row r="19" spans="1:59" ht="16.5" customHeight="1" x14ac:dyDescent="0.25">
      <c r="A19" s="404"/>
      <c r="B19" s="142"/>
      <c r="C19" s="1"/>
      <c r="D19" s="253"/>
      <c r="E19" s="431"/>
      <c r="F19" s="1"/>
      <c r="G19" s="1"/>
      <c r="H19" s="1"/>
      <c r="I19" s="16"/>
      <c r="J19" s="132"/>
      <c r="K19" s="253"/>
      <c r="L1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9" s="36"/>
      <c r="N19" s="216"/>
      <c r="O19" s="249" t="str">
        <f t="shared" si="23"/>
        <v/>
      </c>
      <c r="P19" s="211"/>
      <c r="Q19" s="12"/>
      <c r="R19" s="11"/>
      <c r="S19" s="37"/>
      <c r="T19" s="267"/>
      <c r="U19" s="76" t="str">
        <f t="shared" si="24"/>
        <v/>
      </c>
      <c r="V19" s="11"/>
      <c r="W19" s="26"/>
      <c r="X19" s="27"/>
      <c r="Y19" s="72" t="str">
        <f t="shared" si="25"/>
        <v/>
      </c>
      <c r="Z19" s="11"/>
      <c r="AA19" s="11"/>
      <c r="AB19" s="11"/>
      <c r="AC19" s="11"/>
      <c r="AD19" s="20"/>
      <c r="AE19" s="21"/>
      <c r="AG19" s="69" t="str">
        <f t="shared" si="2"/>
        <v/>
      </c>
      <c r="AH19" s="70" t="s">
        <v>131</v>
      </c>
      <c r="AI19" s="71" t="str">
        <f t="shared" si="3"/>
        <v/>
      </c>
      <c r="AJ19" s="72" t="str">
        <f t="shared" si="4"/>
        <v/>
      </c>
      <c r="AK19" s="73" t="str">
        <f t="shared" si="5"/>
        <v/>
      </c>
      <c r="AL19" s="73" t="str">
        <f t="shared" si="6"/>
        <v/>
      </c>
      <c r="AM19" s="74" t="s">
        <v>131</v>
      </c>
      <c r="AN19" s="75" t="s">
        <v>131</v>
      </c>
      <c r="AO19" s="76" t="str">
        <f t="shared" si="7"/>
        <v/>
      </c>
      <c r="AP19" s="73" t="str">
        <f t="shared" si="8"/>
        <v/>
      </c>
      <c r="AQ19" s="74" t="s">
        <v>131</v>
      </c>
      <c r="AR19" s="75" t="s">
        <v>131</v>
      </c>
      <c r="AS19" s="72" t="str">
        <f t="shared" si="9"/>
        <v/>
      </c>
      <c r="AT19" s="73" t="str">
        <f t="shared" si="10"/>
        <v/>
      </c>
      <c r="AU19" s="73" t="str">
        <f t="shared" si="11"/>
        <v/>
      </c>
      <c r="AV19" s="73" t="str">
        <f t="shared" si="12"/>
        <v/>
      </c>
      <c r="AW19" s="73" t="str">
        <f t="shared" si="13"/>
        <v/>
      </c>
      <c r="AX19" s="78" t="str">
        <f t="shared" si="14"/>
        <v/>
      </c>
      <c r="AY19" s="79" t="str">
        <f t="shared" si="15"/>
        <v/>
      </c>
      <c r="AZ19" s="280"/>
      <c r="BA19" s="138" t="str">
        <f t="shared" si="16"/>
        <v/>
      </c>
      <c r="BB19" s="139" t="str">
        <f t="shared" si="17"/>
        <v>Kategóriátlan</v>
      </c>
      <c r="BC19" s="134" t="str">
        <f t="shared" si="18"/>
        <v>Kategóriátlan</v>
      </c>
      <c r="BD19" s="371" t="str">
        <f t="shared" si="19"/>
        <v/>
      </c>
      <c r="BE19" s="378" t="str">
        <f t="shared" si="20"/>
        <v/>
      </c>
      <c r="BF19" s="389" t="str">
        <f t="shared" si="21"/>
        <v/>
      </c>
      <c r="BG19" s="392" t="str">
        <f t="shared" si="22"/>
        <v/>
      </c>
    </row>
    <row r="20" spans="1:59" ht="16.5" customHeight="1" x14ac:dyDescent="0.25">
      <c r="A20" s="404"/>
      <c r="B20" s="142"/>
      <c r="C20" s="1"/>
      <c r="D20" s="253"/>
      <c r="E20" s="431"/>
      <c r="F20" s="1"/>
      <c r="G20" s="1"/>
      <c r="H20" s="1"/>
      <c r="I20" s="16"/>
      <c r="J20" s="132"/>
      <c r="K20" s="253"/>
      <c r="L2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0" s="36"/>
      <c r="N20" s="216"/>
      <c r="O20" s="249" t="str">
        <f t="shared" si="23"/>
        <v/>
      </c>
      <c r="P20" s="211"/>
      <c r="Q20" s="12"/>
      <c r="R20" s="11"/>
      <c r="S20" s="37"/>
      <c r="T20" s="267"/>
      <c r="U20" s="76" t="str">
        <f t="shared" si="24"/>
        <v/>
      </c>
      <c r="V20" s="11"/>
      <c r="W20" s="26"/>
      <c r="X20" s="27"/>
      <c r="Y20" s="72" t="str">
        <f t="shared" si="25"/>
        <v/>
      </c>
      <c r="Z20" s="11"/>
      <c r="AA20" s="11"/>
      <c r="AB20" s="11"/>
      <c r="AC20" s="11"/>
      <c r="AD20" s="20"/>
      <c r="AE20" s="21"/>
      <c r="AG20" s="69" t="str">
        <f t="shared" si="2"/>
        <v/>
      </c>
      <c r="AH20" s="70" t="s">
        <v>131</v>
      </c>
      <c r="AI20" s="71" t="str">
        <f t="shared" si="3"/>
        <v/>
      </c>
      <c r="AJ20" s="72" t="str">
        <f t="shared" si="4"/>
        <v/>
      </c>
      <c r="AK20" s="73" t="str">
        <f t="shared" si="5"/>
        <v/>
      </c>
      <c r="AL20" s="73" t="str">
        <f t="shared" si="6"/>
        <v/>
      </c>
      <c r="AM20" s="74" t="s">
        <v>131</v>
      </c>
      <c r="AN20" s="75" t="s">
        <v>131</v>
      </c>
      <c r="AO20" s="76" t="str">
        <f t="shared" si="7"/>
        <v/>
      </c>
      <c r="AP20" s="73" t="str">
        <f t="shared" si="8"/>
        <v/>
      </c>
      <c r="AQ20" s="74" t="s">
        <v>131</v>
      </c>
      <c r="AR20" s="75" t="s">
        <v>131</v>
      </c>
      <c r="AS20" s="72" t="str">
        <f t="shared" si="9"/>
        <v/>
      </c>
      <c r="AT20" s="73" t="str">
        <f t="shared" si="10"/>
        <v/>
      </c>
      <c r="AU20" s="73" t="str">
        <f t="shared" si="11"/>
        <v/>
      </c>
      <c r="AV20" s="73" t="str">
        <f t="shared" si="12"/>
        <v/>
      </c>
      <c r="AW20" s="73" t="str">
        <f t="shared" si="13"/>
        <v/>
      </c>
      <c r="AX20" s="78" t="str">
        <f t="shared" si="14"/>
        <v/>
      </c>
      <c r="AY20" s="79" t="str">
        <f t="shared" si="15"/>
        <v/>
      </c>
      <c r="AZ20" s="280"/>
      <c r="BA20" s="138" t="str">
        <f t="shared" si="16"/>
        <v/>
      </c>
      <c r="BB20" s="139" t="str">
        <f t="shared" si="17"/>
        <v>Kategóriátlan</v>
      </c>
      <c r="BC20" s="134" t="str">
        <f t="shared" si="18"/>
        <v>Kategóriátlan</v>
      </c>
      <c r="BD20" s="371" t="str">
        <f t="shared" si="19"/>
        <v/>
      </c>
      <c r="BE20" s="378" t="str">
        <f t="shared" si="20"/>
        <v/>
      </c>
      <c r="BF20" s="389" t="str">
        <f t="shared" si="21"/>
        <v/>
      </c>
      <c r="BG20" s="392" t="str">
        <f t="shared" si="22"/>
        <v/>
      </c>
    </row>
    <row r="21" spans="1:59" ht="16.5" customHeight="1" x14ac:dyDescent="0.25">
      <c r="A21" s="404"/>
      <c r="B21" s="142"/>
      <c r="C21" s="1"/>
      <c r="D21" s="253"/>
      <c r="E21" s="431"/>
      <c r="F21" s="1"/>
      <c r="G21" s="1"/>
      <c r="H21" s="1"/>
      <c r="I21" s="16"/>
      <c r="J21" s="132"/>
      <c r="K21" s="253"/>
      <c r="L2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1" s="36"/>
      <c r="N21" s="216"/>
      <c r="O21" s="249" t="str">
        <f t="shared" si="23"/>
        <v/>
      </c>
      <c r="P21" s="211"/>
      <c r="Q21" s="12"/>
      <c r="R21" s="11"/>
      <c r="S21" s="37"/>
      <c r="T21" s="267"/>
      <c r="U21" s="76" t="str">
        <f t="shared" si="24"/>
        <v/>
      </c>
      <c r="V21" s="11"/>
      <c r="W21" s="26"/>
      <c r="X21" s="27"/>
      <c r="Y21" s="72" t="str">
        <f t="shared" si="25"/>
        <v/>
      </c>
      <c r="Z21" s="11"/>
      <c r="AA21" s="11"/>
      <c r="AB21" s="11"/>
      <c r="AC21" s="11"/>
      <c r="AD21" s="20"/>
      <c r="AE21" s="21"/>
      <c r="AF21" s="25"/>
      <c r="AG21" s="69" t="str">
        <f t="shared" si="2"/>
        <v/>
      </c>
      <c r="AH21" s="70" t="s">
        <v>131</v>
      </c>
      <c r="AI21" s="71" t="str">
        <f t="shared" si="3"/>
        <v/>
      </c>
      <c r="AJ21" s="72" t="str">
        <f t="shared" si="4"/>
        <v/>
      </c>
      <c r="AK21" s="73" t="str">
        <f t="shared" si="5"/>
        <v/>
      </c>
      <c r="AL21" s="73" t="str">
        <f t="shared" si="6"/>
        <v/>
      </c>
      <c r="AM21" s="74" t="s">
        <v>131</v>
      </c>
      <c r="AN21" s="75" t="s">
        <v>131</v>
      </c>
      <c r="AO21" s="76" t="str">
        <f t="shared" si="7"/>
        <v/>
      </c>
      <c r="AP21" s="73" t="str">
        <f t="shared" si="8"/>
        <v/>
      </c>
      <c r="AQ21" s="74" t="s">
        <v>131</v>
      </c>
      <c r="AR21" s="75" t="s">
        <v>131</v>
      </c>
      <c r="AS21" s="72" t="str">
        <f t="shared" si="9"/>
        <v/>
      </c>
      <c r="AT21" s="73" t="str">
        <f t="shared" si="10"/>
        <v/>
      </c>
      <c r="AU21" s="73" t="str">
        <f t="shared" si="11"/>
        <v/>
      </c>
      <c r="AV21" s="73" t="str">
        <f t="shared" si="12"/>
        <v/>
      </c>
      <c r="AW21" s="73" t="str">
        <f t="shared" si="13"/>
        <v/>
      </c>
      <c r="AX21" s="78" t="str">
        <f t="shared" si="14"/>
        <v/>
      </c>
      <c r="AY21" s="79" t="str">
        <f t="shared" si="15"/>
        <v/>
      </c>
      <c r="AZ21" s="303"/>
      <c r="BA21" s="138" t="str">
        <f t="shared" si="16"/>
        <v/>
      </c>
      <c r="BB21" s="139" t="str">
        <f t="shared" si="17"/>
        <v>Kategóriátlan</v>
      </c>
      <c r="BC21" s="134" t="str">
        <f t="shared" si="18"/>
        <v>Kategóriátlan</v>
      </c>
      <c r="BD21" s="371" t="str">
        <f t="shared" si="19"/>
        <v/>
      </c>
      <c r="BE21" s="378" t="str">
        <f t="shared" si="20"/>
        <v/>
      </c>
      <c r="BF21" s="389" t="str">
        <f t="shared" si="21"/>
        <v/>
      </c>
      <c r="BG21" s="392" t="str">
        <f t="shared" si="22"/>
        <v/>
      </c>
    </row>
    <row r="22" spans="1:59" ht="16.5" customHeight="1" x14ac:dyDescent="0.25">
      <c r="A22" s="404"/>
      <c r="B22" s="142"/>
      <c r="C22" s="1"/>
      <c r="D22" s="253"/>
      <c r="E22" s="431"/>
      <c r="F22" s="1"/>
      <c r="G22" s="1"/>
      <c r="H22" s="1"/>
      <c r="I22" s="16"/>
      <c r="J22" s="132"/>
      <c r="K22" s="253"/>
      <c r="L2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2" s="36"/>
      <c r="N22" s="216"/>
      <c r="O22" s="249" t="str">
        <f t="shared" si="23"/>
        <v/>
      </c>
      <c r="P22" s="211"/>
      <c r="Q22" s="12"/>
      <c r="R22" s="11"/>
      <c r="S22" s="37"/>
      <c r="T22" s="267"/>
      <c r="U22" s="76" t="str">
        <f t="shared" si="24"/>
        <v/>
      </c>
      <c r="V22" s="11"/>
      <c r="W22" s="26"/>
      <c r="X22" s="27"/>
      <c r="Y22" s="72" t="str">
        <f t="shared" si="25"/>
        <v/>
      </c>
      <c r="Z22" s="11"/>
      <c r="AA22" s="11"/>
      <c r="AB22" s="11"/>
      <c r="AC22" s="11"/>
      <c r="AD22" s="20"/>
      <c r="AE22" s="21"/>
      <c r="AG22" s="69" t="str">
        <f t="shared" si="2"/>
        <v/>
      </c>
      <c r="AH22" s="70" t="s">
        <v>131</v>
      </c>
      <c r="AI22" s="71" t="str">
        <f t="shared" si="3"/>
        <v/>
      </c>
      <c r="AJ22" s="72" t="str">
        <f t="shared" si="4"/>
        <v/>
      </c>
      <c r="AK22" s="73" t="str">
        <f t="shared" si="5"/>
        <v/>
      </c>
      <c r="AL22" s="73" t="str">
        <f t="shared" si="6"/>
        <v/>
      </c>
      <c r="AM22" s="74" t="s">
        <v>131</v>
      </c>
      <c r="AN22" s="75" t="s">
        <v>131</v>
      </c>
      <c r="AO22" s="76" t="str">
        <f t="shared" si="7"/>
        <v/>
      </c>
      <c r="AP22" s="73" t="str">
        <f t="shared" si="8"/>
        <v/>
      </c>
      <c r="AQ22" s="74" t="s">
        <v>131</v>
      </c>
      <c r="AR22" s="75" t="s">
        <v>131</v>
      </c>
      <c r="AS22" s="72" t="str">
        <f t="shared" si="9"/>
        <v/>
      </c>
      <c r="AT22" s="73" t="str">
        <f t="shared" si="10"/>
        <v/>
      </c>
      <c r="AU22" s="73" t="str">
        <f t="shared" si="11"/>
        <v/>
      </c>
      <c r="AV22" s="73" t="str">
        <f t="shared" si="12"/>
        <v/>
      </c>
      <c r="AW22" s="73" t="str">
        <f t="shared" si="13"/>
        <v/>
      </c>
      <c r="AX22" s="78" t="str">
        <f t="shared" si="14"/>
        <v/>
      </c>
      <c r="AY22" s="79" t="str">
        <f t="shared" si="15"/>
        <v/>
      </c>
      <c r="AZ22" s="280"/>
      <c r="BA22" s="138" t="str">
        <f t="shared" si="16"/>
        <v/>
      </c>
      <c r="BB22" s="139" t="str">
        <f t="shared" si="17"/>
        <v>Kategóriátlan</v>
      </c>
      <c r="BC22" s="134" t="str">
        <f t="shared" si="18"/>
        <v>Kategóriátlan</v>
      </c>
      <c r="BD22" s="371" t="str">
        <f t="shared" si="19"/>
        <v/>
      </c>
      <c r="BE22" s="378" t="str">
        <f t="shared" si="20"/>
        <v/>
      </c>
      <c r="BF22" s="389" t="str">
        <f t="shared" si="21"/>
        <v/>
      </c>
      <c r="BG22" s="392" t="str">
        <f t="shared" si="22"/>
        <v/>
      </c>
    </row>
    <row r="23" spans="1:59" ht="16.5" customHeight="1" x14ac:dyDescent="0.25">
      <c r="A23" s="404"/>
      <c r="B23" s="142"/>
      <c r="C23" s="1"/>
      <c r="D23" s="253"/>
      <c r="E23" s="431"/>
      <c r="F23" s="1"/>
      <c r="G23" s="1"/>
      <c r="H23" s="1"/>
      <c r="I23" s="16"/>
      <c r="J23" s="132"/>
      <c r="K23" s="253"/>
      <c r="L2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3" s="36"/>
      <c r="N23" s="216"/>
      <c r="O23" s="249" t="str">
        <f t="shared" si="23"/>
        <v/>
      </c>
      <c r="P23" s="211"/>
      <c r="Q23" s="12"/>
      <c r="R23" s="11"/>
      <c r="S23" s="37"/>
      <c r="T23" s="267"/>
      <c r="U23" s="76" t="str">
        <f t="shared" si="24"/>
        <v/>
      </c>
      <c r="V23" s="11"/>
      <c r="W23" s="26"/>
      <c r="X23" s="27"/>
      <c r="Y23" s="72" t="str">
        <f t="shared" si="25"/>
        <v/>
      </c>
      <c r="Z23" s="11"/>
      <c r="AA23" s="11"/>
      <c r="AB23" s="11"/>
      <c r="AC23" s="11"/>
      <c r="AD23" s="20"/>
      <c r="AE23" s="21"/>
      <c r="AG23" s="69" t="str">
        <f t="shared" si="2"/>
        <v/>
      </c>
      <c r="AH23" s="70" t="s">
        <v>131</v>
      </c>
      <c r="AI23" s="71" t="str">
        <f t="shared" si="3"/>
        <v/>
      </c>
      <c r="AJ23" s="72" t="str">
        <f t="shared" si="4"/>
        <v/>
      </c>
      <c r="AK23" s="73" t="str">
        <f t="shared" si="5"/>
        <v/>
      </c>
      <c r="AL23" s="73" t="str">
        <f t="shared" si="6"/>
        <v/>
      </c>
      <c r="AM23" s="74" t="s">
        <v>131</v>
      </c>
      <c r="AN23" s="75" t="s">
        <v>131</v>
      </c>
      <c r="AO23" s="76" t="str">
        <f t="shared" si="7"/>
        <v/>
      </c>
      <c r="AP23" s="73" t="str">
        <f t="shared" si="8"/>
        <v/>
      </c>
      <c r="AQ23" s="74" t="s">
        <v>131</v>
      </c>
      <c r="AR23" s="75" t="s">
        <v>131</v>
      </c>
      <c r="AS23" s="72" t="str">
        <f t="shared" si="9"/>
        <v/>
      </c>
      <c r="AT23" s="73" t="str">
        <f t="shared" si="10"/>
        <v/>
      </c>
      <c r="AU23" s="73" t="str">
        <f t="shared" si="11"/>
        <v/>
      </c>
      <c r="AV23" s="73" t="str">
        <f t="shared" si="12"/>
        <v/>
      </c>
      <c r="AW23" s="73" t="str">
        <f t="shared" si="13"/>
        <v/>
      </c>
      <c r="AX23" s="78" t="str">
        <f t="shared" si="14"/>
        <v/>
      </c>
      <c r="AY23" s="79" t="str">
        <f t="shared" si="15"/>
        <v/>
      </c>
      <c r="AZ23" s="280"/>
      <c r="BA23" s="138" t="str">
        <f t="shared" si="16"/>
        <v/>
      </c>
      <c r="BB23" s="139" t="str">
        <f t="shared" si="17"/>
        <v>Kategóriátlan</v>
      </c>
      <c r="BC23" s="134" t="str">
        <f t="shared" si="18"/>
        <v>Kategóriátlan</v>
      </c>
      <c r="BD23" s="371" t="str">
        <f t="shared" si="19"/>
        <v/>
      </c>
      <c r="BE23" s="378" t="str">
        <f t="shared" si="20"/>
        <v/>
      </c>
      <c r="BF23" s="389" t="str">
        <f t="shared" si="21"/>
        <v/>
      </c>
      <c r="BG23" s="392" t="str">
        <f t="shared" si="22"/>
        <v/>
      </c>
    </row>
    <row r="24" spans="1:59" ht="16.5" customHeight="1" x14ac:dyDescent="0.25">
      <c r="A24" s="405"/>
      <c r="B24" s="142"/>
      <c r="C24" s="1"/>
      <c r="D24" s="253"/>
      <c r="E24" s="431"/>
      <c r="F24" s="1"/>
      <c r="G24" s="1"/>
      <c r="H24" s="1"/>
      <c r="I24" s="16"/>
      <c r="J24" s="132"/>
      <c r="K24" s="253"/>
      <c r="L2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4" s="37"/>
      <c r="N24" s="217"/>
      <c r="O24" s="250" t="str">
        <f t="shared" si="23"/>
        <v/>
      </c>
      <c r="P24" s="211"/>
      <c r="Q24" s="12"/>
      <c r="R24" s="11"/>
      <c r="S24" s="37"/>
      <c r="T24" s="267"/>
      <c r="U24" s="76" t="str">
        <f t="shared" si="24"/>
        <v/>
      </c>
      <c r="V24" s="11"/>
      <c r="W24" s="26"/>
      <c r="X24" s="27"/>
      <c r="Y24" s="72" t="str">
        <f t="shared" si="25"/>
        <v/>
      </c>
      <c r="Z24" s="11"/>
      <c r="AA24" s="11"/>
      <c r="AB24" s="11"/>
      <c r="AC24" s="11"/>
      <c r="AD24" s="20"/>
      <c r="AE24" s="21"/>
      <c r="AG24" s="69" t="str">
        <f t="shared" si="2"/>
        <v/>
      </c>
      <c r="AH24" s="70" t="s">
        <v>131</v>
      </c>
      <c r="AI24" s="71" t="str">
        <f t="shared" si="3"/>
        <v/>
      </c>
      <c r="AJ24" s="72" t="str">
        <f t="shared" si="4"/>
        <v/>
      </c>
      <c r="AK24" s="73" t="str">
        <f t="shared" si="5"/>
        <v/>
      </c>
      <c r="AL24" s="73" t="str">
        <f t="shared" si="6"/>
        <v/>
      </c>
      <c r="AM24" s="74" t="s">
        <v>131</v>
      </c>
      <c r="AN24" s="75" t="s">
        <v>131</v>
      </c>
      <c r="AO24" s="76" t="str">
        <f t="shared" si="7"/>
        <v/>
      </c>
      <c r="AP24" s="73" t="str">
        <f t="shared" si="8"/>
        <v/>
      </c>
      <c r="AQ24" s="74" t="s">
        <v>131</v>
      </c>
      <c r="AR24" s="75" t="s">
        <v>131</v>
      </c>
      <c r="AS24" s="72" t="str">
        <f t="shared" si="9"/>
        <v/>
      </c>
      <c r="AT24" s="73" t="str">
        <f t="shared" si="10"/>
        <v/>
      </c>
      <c r="AU24" s="73" t="str">
        <f t="shared" si="11"/>
        <v/>
      </c>
      <c r="AV24" s="73" t="str">
        <f t="shared" si="12"/>
        <v/>
      </c>
      <c r="AW24" s="73" t="str">
        <f t="shared" si="13"/>
        <v/>
      </c>
      <c r="AX24" s="78" t="str">
        <f t="shared" si="14"/>
        <v/>
      </c>
      <c r="AY24" s="79" t="str">
        <f t="shared" si="15"/>
        <v/>
      </c>
      <c r="AZ24" s="280"/>
      <c r="BA24" s="138" t="str">
        <f t="shared" si="16"/>
        <v/>
      </c>
      <c r="BB24" s="139" t="str">
        <f t="shared" si="17"/>
        <v>Kategóriátlan</v>
      </c>
      <c r="BC24" s="134" t="str">
        <f t="shared" si="18"/>
        <v>Kategóriátlan</v>
      </c>
      <c r="BD24" s="371" t="str">
        <f t="shared" si="19"/>
        <v/>
      </c>
      <c r="BE24" s="378" t="str">
        <f t="shared" si="20"/>
        <v/>
      </c>
      <c r="BF24" s="389" t="str">
        <f t="shared" si="21"/>
        <v/>
      </c>
      <c r="BG24" s="392" t="str">
        <f t="shared" si="22"/>
        <v/>
      </c>
    </row>
    <row r="25" spans="1:59" ht="16.5" customHeight="1" x14ac:dyDescent="0.25">
      <c r="A25" s="404"/>
      <c r="B25" s="159"/>
      <c r="C25" s="1"/>
      <c r="D25" s="254"/>
      <c r="E25" s="432"/>
      <c r="F25" s="3"/>
      <c r="G25" s="3"/>
      <c r="H25" s="1"/>
      <c r="I25" s="18"/>
      <c r="J25" s="3"/>
      <c r="K25" s="254"/>
      <c r="L2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5" s="36"/>
      <c r="N25" s="216"/>
      <c r="O25" s="249" t="str">
        <f t="shared" si="23"/>
        <v/>
      </c>
      <c r="P25" s="211"/>
      <c r="Q25" s="12"/>
      <c r="R25" s="11"/>
      <c r="S25" s="37"/>
      <c r="T25" s="267"/>
      <c r="U25" s="76" t="str">
        <f t="shared" si="24"/>
        <v/>
      </c>
      <c r="V25" s="11"/>
      <c r="W25" s="26"/>
      <c r="X25" s="27"/>
      <c r="Y25" s="72" t="str">
        <f t="shared" si="25"/>
        <v/>
      </c>
      <c r="Z25" s="11"/>
      <c r="AA25" s="11"/>
      <c r="AB25" s="11"/>
      <c r="AC25" s="11"/>
      <c r="AD25" s="20"/>
      <c r="AE25" s="21"/>
      <c r="AG25" s="69" t="str">
        <f t="shared" si="2"/>
        <v/>
      </c>
      <c r="AH25" s="70" t="s">
        <v>131</v>
      </c>
      <c r="AI25" s="71" t="str">
        <f t="shared" si="3"/>
        <v/>
      </c>
      <c r="AJ25" s="72" t="str">
        <f t="shared" si="4"/>
        <v/>
      </c>
      <c r="AK25" s="73" t="str">
        <f t="shared" si="5"/>
        <v/>
      </c>
      <c r="AL25" s="73" t="str">
        <f t="shared" si="6"/>
        <v/>
      </c>
      <c r="AM25" s="74" t="s">
        <v>131</v>
      </c>
      <c r="AN25" s="75" t="s">
        <v>131</v>
      </c>
      <c r="AO25" s="76" t="str">
        <f t="shared" si="7"/>
        <v/>
      </c>
      <c r="AP25" s="73" t="str">
        <f t="shared" si="8"/>
        <v/>
      </c>
      <c r="AQ25" s="74" t="s">
        <v>131</v>
      </c>
      <c r="AR25" s="75" t="s">
        <v>131</v>
      </c>
      <c r="AS25" s="72" t="str">
        <f t="shared" si="9"/>
        <v/>
      </c>
      <c r="AT25" s="73" t="str">
        <f t="shared" si="10"/>
        <v/>
      </c>
      <c r="AU25" s="73" t="str">
        <f t="shared" si="11"/>
        <v/>
      </c>
      <c r="AV25" s="73" t="str">
        <f t="shared" si="12"/>
        <v/>
      </c>
      <c r="AW25" s="73" t="str">
        <f t="shared" si="13"/>
        <v/>
      </c>
      <c r="AX25" s="78" t="str">
        <f t="shared" si="14"/>
        <v/>
      </c>
      <c r="AY25" s="79" t="str">
        <f t="shared" si="15"/>
        <v/>
      </c>
      <c r="AZ25" s="280"/>
      <c r="BA25" s="138" t="str">
        <f t="shared" si="16"/>
        <v/>
      </c>
      <c r="BB25" s="139" t="str">
        <f t="shared" si="17"/>
        <v>Kategóriátlan</v>
      </c>
      <c r="BC25" s="134" t="str">
        <f t="shared" si="18"/>
        <v>Kategóriátlan</v>
      </c>
      <c r="BD25" s="371" t="str">
        <f t="shared" si="19"/>
        <v/>
      </c>
      <c r="BE25" s="378" t="str">
        <f t="shared" si="20"/>
        <v/>
      </c>
      <c r="BF25" s="389" t="str">
        <f t="shared" si="21"/>
        <v/>
      </c>
      <c r="BG25" s="392" t="str">
        <f t="shared" si="22"/>
        <v/>
      </c>
    </row>
    <row r="26" spans="1:59" ht="16.5" customHeight="1" x14ac:dyDescent="0.25">
      <c r="A26" s="404"/>
      <c r="B26" s="142"/>
      <c r="C26" s="1"/>
      <c r="D26" s="253"/>
      <c r="E26" s="431"/>
      <c r="F26" s="1"/>
      <c r="G26" s="1"/>
      <c r="H26" s="1"/>
      <c r="I26" s="16"/>
      <c r="J26" s="132"/>
      <c r="K26" s="253"/>
      <c r="L2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6" s="36"/>
      <c r="N26" s="216"/>
      <c r="O26" s="249" t="str">
        <f t="shared" si="23"/>
        <v/>
      </c>
      <c r="P26" s="211"/>
      <c r="Q26" s="12"/>
      <c r="R26" s="11"/>
      <c r="S26" s="37"/>
      <c r="T26" s="267"/>
      <c r="U26" s="76" t="str">
        <f t="shared" si="24"/>
        <v/>
      </c>
      <c r="V26" s="11"/>
      <c r="W26" s="26"/>
      <c r="X26" s="27"/>
      <c r="Y26" s="72" t="str">
        <f t="shared" si="25"/>
        <v/>
      </c>
      <c r="Z26" s="11"/>
      <c r="AA26" s="11"/>
      <c r="AB26" s="11"/>
      <c r="AC26" s="11"/>
      <c r="AD26" s="20"/>
      <c r="AE26" s="21"/>
      <c r="AG26" s="69" t="str">
        <f t="shared" si="2"/>
        <v/>
      </c>
      <c r="AH26" s="70" t="s">
        <v>131</v>
      </c>
      <c r="AI26" s="71" t="str">
        <f t="shared" si="3"/>
        <v/>
      </c>
      <c r="AJ26" s="72" t="str">
        <f t="shared" si="4"/>
        <v/>
      </c>
      <c r="AK26" s="73" t="str">
        <f t="shared" si="5"/>
        <v/>
      </c>
      <c r="AL26" s="73" t="str">
        <f t="shared" si="6"/>
        <v/>
      </c>
      <c r="AM26" s="74" t="s">
        <v>131</v>
      </c>
      <c r="AN26" s="75" t="s">
        <v>131</v>
      </c>
      <c r="AO26" s="76" t="str">
        <f t="shared" si="7"/>
        <v/>
      </c>
      <c r="AP26" s="73" t="str">
        <f t="shared" si="8"/>
        <v/>
      </c>
      <c r="AQ26" s="74" t="s">
        <v>131</v>
      </c>
      <c r="AR26" s="75" t="s">
        <v>131</v>
      </c>
      <c r="AS26" s="72" t="str">
        <f t="shared" si="9"/>
        <v/>
      </c>
      <c r="AT26" s="73" t="str">
        <f t="shared" si="10"/>
        <v/>
      </c>
      <c r="AU26" s="73" t="str">
        <f t="shared" si="11"/>
        <v/>
      </c>
      <c r="AV26" s="73" t="str">
        <f t="shared" si="12"/>
        <v/>
      </c>
      <c r="AW26" s="73" t="str">
        <f t="shared" si="13"/>
        <v/>
      </c>
      <c r="AX26" s="78" t="str">
        <f t="shared" si="14"/>
        <v/>
      </c>
      <c r="AY26" s="79" t="str">
        <f t="shared" si="15"/>
        <v/>
      </c>
      <c r="AZ26" s="280"/>
      <c r="BA26" s="138" t="str">
        <f t="shared" si="16"/>
        <v/>
      </c>
      <c r="BB26" s="139" t="str">
        <f t="shared" si="17"/>
        <v>Kategóriátlan</v>
      </c>
      <c r="BC26" s="134" t="str">
        <f t="shared" si="18"/>
        <v>Kategóriátlan</v>
      </c>
      <c r="BD26" s="371" t="str">
        <f t="shared" si="19"/>
        <v/>
      </c>
      <c r="BE26" s="378" t="str">
        <f t="shared" si="20"/>
        <v/>
      </c>
      <c r="BF26" s="389" t="str">
        <f t="shared" si="21"/>
        <v/>
      </c>
      <c r="BG26" s="392" t="str">
        <f t="shared" si="22"/>
        <v/>
      </c>
    </row>
    <row r="27" spans="1:59" ht="16.5" customHeight="1" x14ac:dyDescent="0.25">
      <c r="A27" s="405"/>
      <c r="B27" s="142"/>
      <c r="C27" s="1"/>
      <c r="D27" s="253"/>
      <c r="E27" s="431"/>
      <c r="F27" s="1"/>
      <c r="G27" s="1"/>
      <c r="H27" s="1"/>
      <c r="I27" s="16"/>
      <c r="J27" s="132"/>
      <c r="K27" s="253"/>
      <c r="L2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7" s="37"/>
      <c r="N27" s="217"/>
      <c r="O27" s="250" t="str">
        <f t="shared" si="23"/>
        <v/>
      </c>
      <c r="P27" s="211"/>
      <c r="Q27" s="12"/>
      <c r="R27" s="11"/>
      <c r="S27" s="37"/>
      <c r="T27" s="267"/>
      <c r="U27" s="76" t="str">
        <f t="shared" si="24"/>
        <v/>
      </c>
      <c r="V27" s="11"/>
      <c r="W27" s="26"/>
      <c r="X27" s="27"/>
      <c r="Y27" s="72" t="str">
        <f t="shared" si="25"/>
        <v/>
      </c>
      <c r="Z27" s="11"/>
      <c r="AA27" s="11"/>
      <c r="AB27" s="11"/>
      <c r="AC27" s="11"/>
      <c r="AD27" s="20"/>
      <c r="AE27" s="21"/>
      <c r="AG27" s="69" t="str">
        <f t="shared" si="2"/>
        <v/>
      </c>
      <c r="AH27" s="70" t="s">
        <v>131</v>
      </c>
      <c r="AI27" s="71" t="str">
        <f t="shared" si="3"/>
        <v/>
      </c>
      <c r="AJ27" s="72" t="str">
        <f t="shared" si="4"/>
        <v/>
      </c>
      <c r="AK27" s="73" t="str">
        <f t="shared" si="5"/>
        <v/>
      </c>
      <c r="AL27" s="73" t="str">
        <f t="shared" si="6"/>
        <v/>
      </c>
      <c r="AM27" s="74" t="s">
        <v>131</v>
      </c>
      <c r="AN27" s="75" t="s">
        <v>131</v>
      </c>
      <c r="AO27" s="76" t="str">
        <f t="shared" si="7"/>
        <v/>
      </c>
      <c r="AP27" s="73" t="str">
        <f t="shared" si="8"/>
        <v/>
      </c>
      <c r="AQ27" s="74" t="s">
        <v>131</v>
      </c>
      <c r="AR27" s="75" t="s">
        <v>131</v>
      </c>
      <c r="AS27" s="72" t="str">
        <f t="shared" si="9"/>
        <v/>
      </c>
      <c r="AT27" s="73" t="str">
        <f t="shared" si="10"/>
        <v/>
      </c>
      <c r="AU27" s="73" t="str">
        <f t="shared" si="11"/>
        <v/>
      </c>
      <c r="AV27" s="73" t="str">
        <f t="shared" si="12"/>
        <v/>
      </c>
      <c r="AW27" s="73" t="str">
        <f t="shared" si="13"/>
        <v/>
      </c>
      <c r="AX27" s="78" t="str">
        <f t="shared" si="14"/>
        <v/>
      </c>
      <c r="AY27" s="79" t="str">
        <f t="shared" si="15"/>
        <v/>
      </c>
      <c r="AZ27" s="280"/>
      <c r="BA27" s="138" t="str">
        <f t="shared" si="16"/>
        <v/>
      </c>
      <c r="BB27" s="139" t="str">
        <f t="shared" si="17"/>
        <v>Kategóriátlan</v>
      </c>
      <c r="BC27" s="134" t="str">
        <f t="shared" si="18"/>
        <v>Kategóriátlan</v>
      </c>
      <c r="BD27" s="371" t="str">
        <f t="shared" si="19"/>
        <v/>
      </c>
      <c r="BE27" s="378" t="str">
        <f t="shared" si="20"/>
        <v/>
      </c>
      <c r="BF27" s="389" t="str">
        <f t="shared" si="21"/>
        <v/>
      </c>
      <c r="BG27" s="392" t="str">
        <f t="shared" si="22"/>
        <v/>
      </c>
    </row>
    <row r="28" spans="1:59" ht="16.5" customHeight="1" x14ac:dyDescent="0.25">
      <c r="A28" s="404"/>
      <c r="B28" s="142"/>
      <c r="C28" s="3"/>
      <c r="D28" s="253"/>
      <c r="E28" s="431"/>
      <c r="F28" s="1"/>
      <c r="G28" s="1"/>
      <c r="H28" s="1"/>
      <c r="I28" s="16"/>
      <c r="J28" s="132"/>
      <c r="K28" s="253"/>
      <c r="L2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8" s="36"/>
      <c r="N28" s="216"/>
      <c r="O28" s="249" t="str">
        <f t="shared" si="23"/>
        <v/>
      </c>
      <c r="P28" s="211"/>
      <c r="Q28" s="12"/>
      <c r="R28" s="11"/>
      <c r="S28" s="37"/>
      <c r="T28" s="267"/>
      <c r="U28" s="76" t="str">
        <f t="shared" si="24"/>
        <v/>
      </c>
      <c r="V28" s="11"/>
      <c r="W28" s="26"/>
      <c r="X28" s="27"/>
      <c r="Y28" s="72" t="str">
        <f t="shared" si="25"/>
        <v/>
      </c>
      <c r="Z28" s="11"/>
      <c r="AA28" s="11"/>
      <c r="AB28" s="11"/>
      <c r="AC28" s="11"/>
      <c r="AD28" s="20"/>
      <c r="AE28" s="21"/>
      <c r="AF28" s="25"/>
      <c r="AG28" s="69" t="str">
        <f t="shared" si="2"/>
        <v/>
      </c>
      <c r="AH28" s="70" t="s">
        <v>131</v>
      </c>
      <c r="AI28" s="71" t="str">
        <f t="shared" si="3"/>
        <v/>
      </c>
      <c r="AJ28" s="72" t="str">
        <f t="shared" si="4"/>
        <v/>
      </c>
      <c r="AK28" s="73" t="str">
        <f t="shared" si="5"/>
        <v/>
      </c>
      <c r="AL28" s="73" t="str">
        <f t="shared" si="6"/>
        <v/>
      </c>
      <c r="AM28" s="74" t="s">
        <v>131</v>
      </c>
      <c r="AN28" s="75" t="s">
        <v>131</v>
      </c>
      <c r="AO28" s="76" t="str">
        <f t="shared" si="7"/>
        <v/>
      </c>
      <c r="AP28" s="73" t="str">
        <f t="shared" si="8"/>
        <v/>
      </c>
      <c r="AQ28" s="74" t="s">
        <v>131</v>
      </c>
      <c r="AR28" s="75" t="s">
        <v>131</v>
      </c>
      <c r="AS28" s="72" t="str">
        <f t="shared" si="9"/>
        <v/>
      </c>
      <c r="AT28" s="73" t="str">
        <f t="shared" si="10"/>
        <v/>
      </c>
      <c r="AU28" s="73" t="str">
        <f t="shared" si="11"/>
        <v/>
      </c>
      <c r="AV28" s="73" t="str">
        <f t="shared" si="12"/>
        <v/>
      </c>
      <c r="AW28" s="73" t="str">
        <f t="shared" si="13"/>
        <v/>
      </c>
      <c r="AX28" s="78" t="str">
        <f t="shared" si="14"/>
        <v/>
      </c>
      <c r="AY28" s="79" t="str">
        <f t="shared" si="15"/>
        <v/>
      </c>
      <c r="AZ28" s="303"/>
      <c r="BA28" s="138" t="str">
        <f t="shared" si="16"/>
        <v/>
      </c>
      <c r="BB28" s="139" t="str">
        <f t="shared" si="17"/>
        <v>Kategóriátlan</v>
      </c>
      <c r="BC28" s="134" t="str">
        <f t="shared" si="18"/>
        <v>Kategóriátlan</v>
      </c>
      <c r="BD28" s="371" t="str">
        <f t="shared" si="19"/>
        <v/>
      </c>
      <c r="BE28" s="378" t="str">
        <f t="shared" si="20"/>
        <v/>
      </c>
      <c r="BF28" s="389" t="str">
        <f t="shared" si="21"/>
        <v/>
      </c>
      <c r="BG28" s="392" t="str">
        <f t="shared" si="22"/>
        <v/>
      </c>
    </row>
    <row r="29" spans="1:59" ht="16.5" customHeight="1" x14ac:dyDescent="0.25">
      <c r="A29" s="405"/>
      <c r="B29" s="142"/>
      <c r="C29" s="1"/>
      <c r="D29" s="253"/>
      <c r="E29" s="431"/>
      <c r="F29" s="1"/>
      <c r="G29" s="1"/>
      <c r="H29" s="1"/>
      <c r="I29" s="16"/>
      <c r="J29" s="132"/>
      <c r="K29" s="253"/>
      <c r="L2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29" s="37"/>
      <c r="N29" s="217"/>
      <c r="O29" s="250" t="str">
        <f t="shared" si="23"/>
        <v/>
      </c>
      <c r="P29" s="211"/>
      <c r="Q29" s="12"/>
      <c r="R29" s="11"/>
      <c r="S29" s="37"/>
      <c r="T29" s="267"/>
      <c r="U29" s="76" t="str">
        <f t="shared" si="24"/>
        <v/>
      </c>
      <c r="V29" s="11"/>
      <c r="W29" s="26"/>
      <c r="X29" s="27"/>
      <c r="Y29" s="72" t="str">
        <f t="shared" si="25"/>
        <v/>
      </c>
      <c r="Z29" s="11"/>
      <c r="AA29" s="11"/>
      <c r="AB29" s="11"/>
      <c r="AC29" s="11"/>
      <c r="AD29" s="20"/>
      <c r="AE29" s="21"/>
      <c r="AG29" s="69" t="str">
        <f t="shared" si="2"/>
        <v/>
      </c>
      <c r="AH29" s="70" t="s">
        <v>131</v>
      </c>
      <c r="AI29" s="71" t="str">
        <f t="shared" si="3"/>
        <v/>
      </c>
      <c r="AJ29" s="72" t="str">
        <f t="shared" si="4"/>
        <v/>
      </c>
      <c r="AK29" s="73" t="str">
        <f t="shared" si="5"/>
        <v/>
      </c>
      <c r="AL29" s="73" t="str">
        <f t="shared" si="6"/>
        <v/>
      </c>
      <c r="AM29" s="74" t="s">
        <v>131</v>
      </c>
      <c r="AN29" s="75" t="s">
        <v>131</v>
      </c>
      <c r="AO29" s="76" t="str">
        <f t="shared" si="7"/>
        <v/>
      </c>
      <c r="AP29" s="73" t="str">
        <f t="shared" si="8"/>
        <v/>
      </c>
      <c r="AQ29" s="74" t="s">
        <v>131</v>
      </c>
      <c r="AR29" s="75" t="s">
        <v>131</v>
      </c>
      <c r="AS29" s="72" t="str">
        <f t="shared" si="9"/>
        <v/>
      </c>
      <c r="AT29" s="73" t="str">
        <f t="shared" si="10"/>
        <v/>
      </c>
      <c r="AU29" s="73" t="str">
        <f t="shared" si="11"/>
        <v/>
      </c>
      <c r="AV29" s="73" t="str">
        <f t="shared" si="12"/>
        <v/>
      </c>
      <c r="AW29" s="73" t="str">
        <f t="shared" si="13"/>
        <v/>
      </c>
      <c r="AX29" s="78" t="str">
        <f t="shared" si="14"/>
        <v/>
      </c>
      <c r="AY29" s="79" t="str">
        <f t="shared" si="15"/>
        <v/>
      </c>
      <c r="AZ29" s="280"/>
      <c r="BA29" s="138" t="str">
        <f t="shared" si="16"/>
        <v/>
      </c>
      <c r="BB29" s="139" t="str">
        <f t="shared" si="17"/>
        <v>Kategóriátlan</v>
      </c>
      <c r="BC29" s="134" t="str">
        <f t="shared" si="18"/>
        <v>Kategóriátlan</v>
      </c>
      <c r="BD29" s="371" t="str">
        <f t="shared" si="19"/>
        <v/>
      </c>
      <c r="BE29" s="378" t="str">
        <f t="shared" si="20"/>
        <v/>
      </c>
      <c r="BF29" s="389" t="str">
        <f t="shared" si="21"/>
        <v/>
      </c>
      <c r="BG29" s="392" t="str">
        <f t="shared" si="22"/>
        <v/>
      </c>
    </row>
    <row r="30" spans="1:59" ht="16.5" customHeight="1" x14ac:dyDescent="0.25">
      <c r="A30" s="404"/>
      <c r="B30" s="142"/>
      <c r="C30" s="1"/>
      <c r="D30" s="253"/>
      <c r="E30" s="431"/>
      <c r="F30" s="1"/>
      <c r="G30" s="6"/>
      <c r="H30" s="1"/>
      <c r="I30" s="16"/>
      <c r="J30" s="132"/>
      <c r="K30" s="253"/>
      <c r="L3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0" s="36"/>
      <c r="N30" s="216"/>
      <c r="O30" s="249" t="str">
        <f t="shared" si="23"/>
        <v/>
      </c>
      <c r="P30" s="211"/>
      <c r="Q30" s="12"/>
      <c r="R30" s="11"/>
      <c r="S30" s="37"/>
      <c r="T30" s="267"/>
      <c r="U30" s="76" t="str">
        <f t="shared" si="24"/>
        <v/>
      </c>
      <c r="V30" s="11"/>
      <c r="W30" s="26"/>
      <c r="X30" s="27"/>
      <c r="Y30" s="72" t="str">
        <f t="shared" si="25"/>
        <v/>
      </c>
      <c r="Z30" s="11"/>
      <c r="AA30" s="11"/>
      <c r="AB30" s="11"/>
      <c r="AC30" s="11"/>
      <c r="AD30" s="20"/>
      <c r="AE30" s="21"/>
      <c r="AG30" s="69" t="str">
        <f t="shared" si="2"/>
        <v/>
      </c>
      <c r="AH30" s="70" t="s">
        <v>131</v>
      </c>
      <c r="AI30" s="71" t="str">
        <f t="shared" si="3"/>
        <v/>
      </c>
      <c r="AJ30" s="72" t="str">
        <f t="shared" si="4"/>
        <v/>
      </c>
      <c r="AK30" s="73" t="str">
        <f t="shared" si="5"/>
        <v/>
      </c>
      <c r="AL30" s="73" t="str">
        <f t="shared" si="6"/>
        <v/>
      </c>
      <c r="AM30" s="74" t="s">
        <v>131</v>
      </c>
      <c r="AN30" s="75" t="s">
        <v>131</v>
      </c>
      <c r="AO30" s="76" t="str">
        <f t="shared" si="7"/>
        <v/>
      </c>
      <c r="AP30" s="73" t="str">
        <f t="shared" si="8"/>
        <v/>
      </c>
      <c r="AQ30" s="74" t="s">
        <v>131</v>
      </c>
      <c r="AR30" s="75" t="s">
        <v>131</v>
      </c>
      <c r="AS30" s="72" t="str">
        <f t="shared" si="9"/>
        <v/>
      </c>
      <c r="AT30" s="73" t="str">
        <f t="shared" si="10"/>
        <v/>
      </c>
      <c r="AU30" s="73" t="str">
        <f t="shared" si="11"/>
        <v/>
      </c>
      <c r="AV30" s="73" t="str">
        <f t="shared" si="12"/>
        <v/>
      </c>
      <c r="AW30" s="73" t="str">
        <f t="shared" si="13"/>
        <v/>
      </c>
      <c r="AX30" s="78" t="str">
        <f t="shared" si="14"/>
        <v/>
      </c>
      <c r="AY30" s="79" t="str">
        <f t="shared" si="15"/>
        <v/>
      </c>
      <c r="AZ30" s="280"/>
      <c r="BA30" s="138" t="str">
        <f t="shared" si="16"/>
        <v/>
      </c>
      <c r="BB30" s="139" t="str">
        <f t="shared" si="17"/>
        <v>Kategóriátlan</v>
      </c>
      <c r="BC30" s="134" t="str">
        <f t="shared" si="18"/>
        <v>Kategóriátlan</v>
      </c>
      <c r="BD30" s="371" t="str">
        <f t="shared" si="19"/>
        <v/>
      </c>
      <c r="BE30" s="378" t="str">
        <f t="shared" si="20"/>
        <v/>
      </c>
      <c r="BF30" s="389" t="str">
        <f t="shared" si="21"/>
        <v/>
      </c>
      <c r="BG30" s="392" t="str">
        <f t="shared" si="22"/>
        <v/>
      </c>
    </row>
    <row r="31" spans="1:59" ht="16.5" customHeight="1" x14ac:dyDescent="0.25">
      <c r="A31" s="404"/>
      <c r="B31" s="142"/>
      <c r="C31" s="1"/>
      <c r="D31" s="253"/>
      <c r="E31" s="431"/>
      <c r="F31" s="1"/>
      <c r="G31" s="1"/>
      <c r="H31" s="1"/>
      <c r="I31" s="16"/>
      <c r="J31" s="132"/>
      <c r="K31" s="253"/>
      <c r="L3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1" s="36"/>
      <c r="N31" s="216"/>
      <c r="O31" s="249" t="str">
        <f t="shared" si="23"/>
        <v/>
      </c>
      <c r="P31" s="211"/>
      <c r="Q31" s="12"/>
      <c r="R31" s="11"/>
      <c r="S31" s="37"/>
      <c r="T31" s="267"/>
      <c r="U31" s="76" t="str">
        <f t="shared" si="24"/>
        <v/>
      </c>
      <c r="V31" s="11"/>
      <c r="W31" s="26"/>
      <c r="X31" s="27"/>
      <c r="Y31" s="72" t="str">
        <f t="shared" si="25"/>
        <v/>
      </c>
      <c r="Z31" s="11"/>
      <c r="AA31" s="11"/>
      <c r="AB31" s="11"/>
      <c r="AC31" s="11"/>
      <c r="AD31" s="20"/>
      <c r="AE31" s="21"/>
      <c r="AG31" s="69" t="str">
        <f t="shared" si="2"/>
        <v/>
      </c>
      <c r="AH31" s="70" t="s">
        <v>131</v>
      </c>
      <c r="AI31" s="71" t="str">
        <f t="shared" si="3"/>
        <v/>
      </c>
      <c r="AJ31" s="72" t="str">
        <f t="shared" si="4"/>
        <v/>
      </c>
      <c r="AK31" s="73" t="str">
        <f t="shared" si="5"/>
        <v/>
      </c>
      <c r="AL31" s="73" t="str">
        <f t="shared" si="6"/>
        <v/>
      </c>
      <c r="AM31" s="74" t="s">
        <v>131</v>
      </c>
      <c r="AN31" s="75" t="s">
        <v>131</v>
      </c>
      <c r="AO31" s="76" t="str">
        <f t="shared" si="7"/>
        <v/>
      </c>
      <c r="AP31" s="73" t="str">
        <f t="shared" si="8"/>
        <v/>
      </c>
      <c r="AQ31" s="74" t="s">
        <v>131</v>
      </c>
      <c r="AR31" s="75" t="s">
        <v>131</v>
      </c>
      <c r="AS31" s="72" t="str">
        <f t="shared" si="9"/>
        <v/>
      </c>
      <c r="AT31" s="73" t="str">
        <f t="shared" si="10"/>
        <v/>
      </c>
      <c r="AU31" s="73" t="str">
        <f t="shared" si="11"/>
        <v/>
      </c>
      <c r="AV31" s="73" t="str">
        <f t="shared" si="12"/>
        <v/>
      </c>
      <c r="AW31" s="73" t="str">
        <f t="shared" si="13"/>
        <v/>
      </c>
      <c r="AX31" s="78" t="str">
        <f t="shared" si="14"/>
        <v/>
      </c>
      <c r="AY31" s="79" t="str">
        <f t="shared" si="15"/>
        <v/>
      </c>
      <c r="AZ31" s="280"/>
      <c r="BA31" s="138" t="str">
        <f t="shared" si="16"/>
        <v/>
      </c>
      <c r="BB31" s="139" t="str">
        <f t="shared" si="17"/>
        <v>Kategóriátlan</v>
      </c>
      <c r="BC31" s="134" t="str">
        <f t="shared" si="18"/>
        <v>Kategóriátlan</v>
      </c>
      <c r="BD31" s="371" t="str">
        <f t="shared" si="19"/>
        <v/>
      </c>
      <c r="BE31" s="378" t="str">
        <f t="shared" si="20"/>
        <v/>
      </c>
      <c r="BF31" s="389" t="str">
        <f t="shared" si="21"/>
        <v/>
      </c>
      <c r="BG31" s="392" t="str">
        <f t="shared" si="22"/>
        <v/>
      </c>
    </row>
    <row r="32" spans="1:59" ht="16.5" customHeight="1" x14ac:dyDescent="0.25">
      <c r="A32" s="404"/>
      <c r="B32" s="142"/>
      <c r="C32" s="1"/>
      <c r="D32" s="253"/>
      <c r="E32" s="431"/>
      <c r="F32" s="1"/>
      <c r="G32" s="1"/>
      <c r="H32" s="1"/>
      <c r="I32" s="16"/>
      <c r="J32" s="132"/>
      <c r="K32" s="253"/>
      <c r="L3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2" s="36"/>
      <c r="N32" s="216"/>
      <c r="O32" s="249" t="str">
        <f t="shared" si="23"/>
        <v/>
      </c>
      <c r="P32" s="211"/>
      <c r="Q32" s="12"/>
      <c r="R32" s="11"/>
      <c r="S32" s="37"/>
      <c r="T32" s="267"/>
      <c r="U32" s="76" t="str">
        <f t="shared" si="24"/>
        <v/>
      </c>
      <c r="V32" s="11"/>
      <c r="W32" s="26"/>
      <c r="X32" s="27"/>
      <c r="Y32" s="72" t="str">
        <f t="shared" si="25"/>
        <v/>
      </c>
      <c r="Z32" s="11"/>
      <c r="AA32" s="11"/>
      <c r="AB32" s="11"/>
      <c r="AC32" s="11"/>
      <c r="AD32" s="20"/>
      <c r="AE32" s="21"/>
      <c r="AG32" s="69" t="str">
        <f t="shared" si="2"/>
        <v/>
      </c>
      <c r="AH32" s="70" t="s">
        <v>131</v>
      </c>
      <c r="AI32" s="71" t="str">
        <f t="shared" si="3"/>
        <v/>
      </c>
      <c r="AJ32" s="72" t="str">
        <f t="shared" si="4"/>
        <v/>
      </c>
      <c r="AK32" s="73" t="str">
        <f t="shared" si="5"/>
        <v/>
      </c>
      <c r="AL32" s="73" t="str">
        <f t="shared" si="6"/>
        <v/>
      </c>
      <c r="AM32" s="74" t="s">
        <v>131</v>
      </c>
      <c r="AN32" s="75" t="s">
        <v>131</v>
      </c>
      <c r="AO32" s="76" t="str">
        <f t="shared" si="7"/>
        <v/>
      </c>
      <c r="AP32" s="73" t="str">
        <f t="shared" si="8"/>
        <v/>
      </c>
      <c r="AQ32" s="74" t="s">
        <v>131</v>
      </c>
      <c r="AR32" s="75" t="s">
        <v>131</v>
      </c>
      <c r="AS32" s="72" t="str">
        <f t="shared" si="9"/>
        <v/>
      </c>
      <c r="AT32" s="73" t="str">
        <f t="shared" si="10"/>
        <v/>
      </c>
      <c r="AU32" s="73" t="str">
        <f t="shared" si="11"/>
        <v/>
      </c>
      <c r="AV32" s="73" t="str">
        <f t="shared" si="12"/>
        <v/>
      </c>
      <c r="AW32" s="73" t="str">
        <f t="shared" si="13"/>
        <v/>
      </c>
      <c r="AX32" s="78" t="str">
        <f t="shared" si="14"/>
        <v/>
      </c>
      <c r="AY32" s="79" t="str">
        <f t="shared" si="15"/>
        <v/>
      </c>
      <c r="AZ32" s="280"/>
      <c r="BA32" s="138" t="str">
        <f t="shared" si="16"/>
        <v/>
      </c>
      <c r="BB32" s="139" t="str">
        <f t="shared" si="17"/>
        <v>Kategóriátlan</v>
      </c>
      <c r="BC32" s="134" t="str">
        <f t="shared" si="18"/>
        <v>Kategóriátlan</v>
      </c>
      <c r="BD32" s="371" t="str">
        <f t="shared" si="19"/>
        <v/>
      </c>
      <c r="BE32" s="378" t="str">
        <f t="shared" si="20"/>
        <v/>
      </c>
      <c r="BF32" s="389" t="str">
        <f t="shared" si="21"/>
        <v/>
      </c>
      <c r="BG32" s="392" t="str">
        <f t="shared" si="22"/>
        <v/>
      </c>
    </row>
    <row r="33" spans="1:59" ht="16.5" customHeight="1" x14ac:dyDescent="0.25">
      <c r="A33" s="404"/>
      <c r="B33" s="142"/>
      <c r="C33" s="1"/>
      <c r="D33" s="253"/>
      <c r="E33" s="431"/>
      <c r="F33" s="1"/>
      <c r="G33" s="1"/>
      <c r="H33" s="1"/>
      <c r="I33" s="16"/>
      <c r="J33" s="132"/>
      <c r="K33" s="253"/>
      <c r="L3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3" s="36"/>
      <c r="N33" s="216"/>
      <c r="O33" s="249" t="str">
        <f t="shared" si="23"/>
        <v/>
      </c>
      <c r="P33" s="211"/>
      <c r="Q33" s="12"/>
      <c r="R33" s="11"/>
      <c r="S33" s="37"/>
      <c r="T33" s="267"/>
      <c r="U33" s="76" t="str">
        <f t="shared" si="24"/>
        <v/>
      </c>
      <c r="V33" s="11"/>
      <c r="W33" s="26"/>
      <c r="X33" s="27"/>
      <c r="Y33" s="72" t="str">
        <f t="shared" si="25"/>
        <v/>
      </c>
      <c r="Z33" s="11"/>
      <c r="AA33" s="11"/>
      <c r="AB33" s="11"/>
      <c r="AC33" s="11"/>
      <c r="AD33" s="20"/>
      <c r="AE33" s="21"/>
      <c r="AG33" s="69" t="str">
        <f t="shared" si="2"/>
        <v/>
      </c>
      <c r="AH33" s="70" t="s">
        <v>131</v>
      </c>
      <c r="AI33" s="71" t="str">
        <f t="shared" si="3"/>
        <v/>
      </c>
      <c r="AJ33" s="72" t="str">
        <f t="shared" si="4"/>
        <v/>
      </c>
      <c r="AK33" s="73" t="str">
        <f t="shared" si="5"/>
        <v/>
      </c>
      <c r="AL33" s="73" t="str">
        <f t="shared" si="6"/>
        <v/>
      </c>
      <c r="AM33" s="74" t="s">
        <v>131</v>
      </c>
      <c r="AN33" s="75" t="s">
        <v>131</v>
      </c>
      <c r="AO33" s="76" t="str">
        <f t="shared" si="7"/>
        <v/>
      </c>
      <c r="AP33" s="73" t="str">
        <f t="shared" si="8"/>
        <v/>
      </c>
      <c r="AQ33" s="74" t="s">
        <v>131</v>
      </c>
      <c r="AR33" s="75" t="s">
        <v>131</v>
      </c>
      <c r="AS33" s="72" t="str">
        <f t="shared" si="9"/>
        <v/>
      </c>
      <c r="AT33" s="73" t="str">
        <f t="shared" si="10"/>
        <v/>
      </c>
      <c r="AU33" s="73" t="str">
        <f t="shared" si="11"/>
        <v/>
      </c>
      <c r="AV33" s="73" t="str">
        <f t="shared" si="12"/>
        <v/>
      </c>
      <c r="AW33" s="73" t="str">
        <f t="shared" si="13"/>
        <v/>
      </c>
      <c r="AX33" s="78" t="str">
        <f t="shared" si="14"/>
        <v/>
      </c>
      <c r="AY33" s="79" t="str">
        <f t="shared" si="15"/>
        <v/>
      </c>
      <c r="AZ33" s="280"/>
      <c r="BA33" s="138" t="str">
        <f t="shared" si="16"/>
        <v/>
      </c>
      <c r="BB33" s="139" t="str">
        <f t="shared" si="17"/>
        <v>Kategóriátlan</v>
      </c>
      <c r="BC33" s="134" t="str">
        <f t="shared" si="18"/>
        <v>Kategóriátlan</v>
      </c>
      <c r="BD33" s="371" t="str">
        <f t="shared" si="19"/>
        <v/>
      </c>
      <c r="BE33" s="378" t="str">
        <f t="shared" si="20"/>
        <v/>
      </c>
      <c r="BF33" s="389" t="str">
        <f t="shared" si="21"/>
        <v/>
      </c>
      <c r="BG33" s="392" t="str">
        <f t="shared" si="22"/>
        <v/>
      </c>
    </row>
    <row r="34" spans="1:59" ht="16.5" customHeight="1" x14ac:dyDescent="0.25">
      <c r="A34" s="404"/>
      <c r="B34" s="142"/>
      <c r="C34" s="1"/>
      <c r="D34" s="253"/>
      <c r="E34" s="431"/>
      <c r="F34" s="1"/>
      <c r="G34" s="1"/>
      <c r="H34" s="1"/>
      <c r="I34" s="16"/>
      <c r="J34" s="132"/>
      <c r="K34" s="253"/>
      <c r="L3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4" s="36"/>
      <c r="N34" s="216"/>
      <c r="O34" s="249" t="str">
        <f t="shared" si="23"/>
        <v/>
      </c>
      <c r="P34" s="211"/>
      <c r="Q34" s="12"/>
      <c r="R34" s="11"/>
      <c r="S34" s="37"/>
      <c r="T34" s="267"/>
      <c r="U34" s="76" t="str">
        <f t="shared" si="24"/>
        <v/>
      </c>
      <c r="V34" s="11"/>
      <c r="W34" s="26"/>
      <c r="X34" s="27"/>
      <c r="Y34" s="72" t="str">
        <f t="shared" si="25"/>
        <v/>
      </c>
      <c r="Z34" s="11"/>
      <c r="AA34" s="11"/>
      <c r="AB34" s="11"/>
      <c r="AC34" s="11"/>
      <c r="AD34" s="20"/>
      <c r="AE34" s="21"/>
      <c r="AG34" s="69" t="str">
        <f t="shared" si="2"/>
        <v/>
      </c>
      <c r="AH34" s="70" t="s">
        <v>131</v>
      </c>
      <c r="AI34" s="71" t="str">
        <f t="shared" si="3"/>
        <v/>
      </c>
      <c r="AJ34" s="72" t="str">
        <f t="shared" si="4"/>
        <v/>
      </c>
      <c r="AK34" s="73" t="str">
        <f t="shared" si="5"/>
        <v/>
      </c>
      <c r="AL34" s="73" t="str">
        <f t="shared" si="6"/>
        <v/>
      </c>
      <c r="AM34" s="74" t="s">
        <v>131</v>
      </c>
      <c r="AN34" s="75" t="s">
        <v>131</v>
      </c>
      <c r="AO34" s="76" t="str">
        <f t="shared" si="7"/>
        <v/>
      </c>
      <c r="AP34" s="73" t="str">
        <f t="shared" si="8"/>
        <v/>
      </c>
      <c r="AQ34" s="74" t="s">
        <v>131</v>
      </c>
      <c r="AR34" s="75" t="s">
        <v>131</v>
      </c>
      <c r="AS34" s="72" t="str">
        <f t="shared" si="9"/>
        <v/>
      </c>
      <c r="AT34" s="73" t="str">
        <f t="shared" si="10"/>
        <v/>
      </c>
      <c r="AU34" s="73" t="str">
        <f t="shared" si="11"/>
        <v/>
      </c>
      <c r="AV34" s="73" t="str">
        <f t="shared" si="12"/>
        <v/>
      </c>
      <c r="AW34" s="73" t="str">
        <f t="shared" si="13"/>
        <v/>
      </c>
      <c r="AX34" s="78" t="str">
        <f t="shared" si="14"/>
        <v/>
      </c>
      <c r="AY34" s="79" t="str">
        <f t="shared" si="15"/>
        <v/>
      </c>
      <c r="AZ34" s="280"/>
      <c r="BA34" s="138" t="str">
        <f t="shared" si="16"/>
        <v/>
      </c>
      <c r="BB34" s="139" t="str">
        <f t="shared" si="17"/>
        <v>Kategóriátlan</v>
      </c>
      <c r="BC34" s="134" t="str">
        <f t="shared" si="18"/>
        <v>Kategóriátlan</v>
      </c>
      <c r="BD34" s="371" t="str">
        <f t="shared" si="19"/>
        <v/>
      </c>
      <c r="BE34" s="378" t="str">
        <f t="shared" si="20"/>
        <v/>
      </c>
      <c r="BF34" s="389" t="str">
        <f t="shared" si="21"/>
        <v/>
      </c>
      <c r="BG34" s="392" t="str">
        <f t="shared" si="22"/>
        <v/>
      </c>
    </row>
    <row r="35" spans="1:59" ht="16.5" customHeight="1" x14ac:dyDescent="0.25">
      <c r="A35" s="405"/>
      <c r="B35" s="142"/>
      <c r="C35" s="1"/>
      <c r="D35" s="253"/>
      <c r="E35" s="431"/>
      <c r="F35" s="1"/>
      <c r="G35" s="1"/>
      <c r="H35" s="1"/>
      <c r="I35" s="16"/>
      <c r="J35" s="132"/>
      <c r="K35" s="253"/>
      <c r="L3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5" s="37"/>
      <c r="N35" s="217"/>
      <c r="O35" s="250" t="str">
        <f t="shared" si="23"/>
        <v/>
      </c>
      <c r="P35" s="211"/>
      <c r="Q35" s="12"/>
      <c r="R35" s="11"/>
      <c r="S35" s="37"/>
      <c r="T35" s="267"/>
      <c r="U35" s="76" t="str">
        <f t="shared" si="24"/>
        <v/>
      </c>
      <c r="V35" s="11"/>
      <c r="W35" s="26"/>
      <c r="X35" s="27"/>
      <c r="Y35" s="72" t="str">
        <f t="shared" si="25"/>
        <v/>
      </c>
      <c r="Z35" s="11"/>
      <c r="AA35" s="11"/>
      <c r="AB35" s="11"/>
      <c r="AC35" s="11"/>
      <c r="AD35" s="20"/>
      <c r="AE35" s="21"/>
      <c r="AG35" s="69" t="str">
        <f t="shared" si="2"/>
        <v/>
      </c>
      <c r="AH35" s="70" t="s">
        <v>131</v>
      </c>
      <c r="AI35" s="71" t="str">
        <f t="shared" si="3"/>
        <v/>
      </c>
      <c r="AJ35" s="72" t="str">
        <f t="shared" si="4"/>
        <v/>
      </c>
      <c r="AK35" s="73" t="str">
        <f t="shared" si="5"/>
        <v/>
      </c>
      <c r="AL35" s="73" t="str">
        <f t="shared" si="6"/>
        <v/>
      </c>
      <c r="AM35" s="74" t="s">
        <v>131</v>
      </c>
      <c r="AN35" s="75" t="s">
        <v>131</v>
      </c>
      <c r="AO35" s="76" t="str">
        <f t="shared" si="7"/>
        <v/>
      </c>
      <c r="AP35" s="73" t="str">
        <f t="shared" si="8"/>
        <v/>
      </c>
      <c r="AQ35" s="74" t="s">
        <v>131</v>
      </c>
      <c r="AR35" s="75" t="s">
        <v>131</v>
      </c>
      <c r="AS35" s="72" t="str">
        <f t="shared" si="9"/>
        <v/>
      </c>
      <c r="AT35" s="73" t="str">
        <f t="shared" si="10"/>
        <v/>
      </c>
      <c r="AU35" s="73" t="str">
        <f t="shared" si="11"/>
        <v/>
      </c>
      <c r="AV35" s="73" t="str">
        <f t="shared" si="12"/>
        <v/>
      </c>
      <c r="AW35" s="73" t="str">
        <f t="shared" si="13"/>
        <v/>
      </c>
      <c r="AX35" s="78" t="str">
        <f t="shared" si="14"/>
        <v/>
      </c>
      <c r="AY35" s="79" t="str">
        <f t="shared" si="15"/>
        <v/>
      </c>
      <c r="AZ35" s="280"/>
      <c r="BA35" s="138" t="str">
        <f t="shared" si="16"/>
        <v/>
      </c>
      <c r="BB35" s="139" t="str">
        <f t="shared" si="17"/>
        <v>Kategóriátlan</v>
      </c>
      <c r="BC35" s="134" t="str">
        <f t="shared" si="18"/>
        <v>Kategóriátlan</v>
      </c>
      <c r="BD35" s="371" t="str">
        <f t="shared" si="19"/>
        <v/>
      </c>
      <c r="BE35" s="378" t="str">
        <f t="shared" si="20"/>
        <v/>
      </c>
      <c r="BF35" s="389" t="str">
        <f t="shared" si="21"/>
        <v/>
      </c>
      <c r="BG35" s="392" t="str">
        <f t="shared" si="22"/>
        <v/>
      </c>
    </row>
    <row r="36" spans="1:59" ht="16.5" customHeight="1" x14ac:dyDescent="0.25">
      <c r="A36" s="404"/>
      <c r="B36" s="142"/>
      <c r="C36" s="1"/>
      <c r="D36" s="254"/>
      <c r="E36" s="432"/>
      <c r="F36" s="3"/>
      <c r="G36" s="3"/>
      <c r="H36" s="1"/>
      <c r="I36" s="18"/>
      <c r="J36" s="132"/>
      <c r="K36" s="254"/>
      <c r="L3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6" s="36"/>
      <c r="N36" s="216"/>
      <c r="O36" s="249" t="str">
        <f t="shared" si="23"/>
        <v/>
      </c>
      <c r="P36" s="211"/>
      <c r="Q36" s="12"/>
      <c r="R36" s="11"/>
      <c r="S36" s="37"/>
      <c r="T36" s="267"/>
      <c r="U36" s="76" t="str">
        <f t="shared" si="24"/>
        <v/>
      </c>
      <c r="V36" s="11"/>
      <c r="W36" s="26"/>
      <c r="X36" s="27"/>
      <c r="Y36" s="72" t="str">
        <f t="shared" si="25"/>
        <v/>
      </c>
      <c r="Z36" s="11"/>
      <c r="AA36" s="11"/>
      <c r="AB36" s="11"/>
      <c r="AC36" s="11"/>
      <c r="AD36" s="20"/>
      <c r="AE36" s="21"/>
      <c r="AG36" s="69" t="str">
        <f t="shared" si="2"/>
        <v/>
      </c>
      <c r="AH36" s="70" t="s">
        <v>131</v>
      </c>
      <c r="AI36" s="71" t="str">
        <f t="shared" si="3"/>
        <v/>
      </c>
      <c r="AJ36" s="72" t="str">
        <f t="shared" si="4"/>
        <v/>
      </c>
      <c r="AK36" s="73" t="str">
        <f t="shared" si="5"/>
        <v/>
      </c>
      <c r="AL36" s="73" t="str">
        <f t="shared" si="6"/>
        <v/>
      </c>
      <c r="AM36" s="74" t="s">
        <v>131</v>
      </c>
      <c r="AN36" s="75" t="s">
        <v>131</v>
      </c>
      <c r="AO36" s="76" t="str">
        <f t="shared" si="7"/>
        <v/>
      </c>
      <c r="AP36" s="73" t="str">
        <f t="shared" si="8"/>
        <v/>
      </c>
      <c r="AQ36" s="74" t="s">
        <v>131</v>
      </c>
      <c r="AR36" s="75" t="s">
        <v>131</v>
      </c>
      <c r="AS36" s="72" t="str">
        <f t="shared" si="9"/>
        <v/>
      </c>
      <c r="AT36" s="73" t="str">
        <f t="shared" si="10"/>
        <v/>
      </c>
      <c r="AU36" s="73" t="str">
        <f t="shared" si="11"/>
        <v/>
      </c>
      <c r="AV36" s="73" t="str">
        <f t="shared" si="12"/>
        <v/>
      </c>
      <c r="AW36" s="73" t="str">
        <f t="shared" si="13"/>
        <v/>
      </c>
      <c r="AX36" s="78" t="str">
        <f t="shared" si="14"/>
        <v/>
      </c>
      <c r="AY36" s="79" t="str">
        <f t="shared" si="15"/>
        <v/>
      </c>
      <c r="AZ36" s="280"/>
      <c r="BA36" s="138" t="str">
        <f t="shared" si="16"/>
        <v/>
      </c>
      <c r="BB36" s="139" t="str">
        <f t="shared" si="17"/>
        <v>Kategóriátlan</v>
      </c>
      <c r="BC36" s="134" t="str">
        <f t="shared" si="18"/>
        <v>Kategóriátlan</v>
      </c>
      <c r="BD36" s="371" t="str">
        <f t="shared" si="19"/>
        <v/>
      </c>
      <c r="BE36" s="378" t="str">
        <f t="shared" si="20"/>
        <v/>
      </c>
      <c r="BF36" s="389" t="str">
        <f t="shared" si="21"/>
        <v/>
      </c>
      <c r="BG36" s="392" t="str">
        <f t="shared" si="22"/>
        <v/>
      </c>
    </row>
    <row r="37" spans="1:59" ht="16.5" customHeight="1" x14ac:dyDescent="0.25">
      <c r="A37" s="404"/>
      <c r="B37" s="142"/>
      <c r="C37" s="1"/>
      <c r="D37" s="253"/>
      <c r="E37" s="431"/>
      <c r="F37" s="1"/>
      <c r="G37" s="1"/>
      <c r="H37" s="1"/>
      <c r="I37" s="16"/>
      <c r="J37" s="132"/>
      <c r="K37" s="253"/>
      <c r="L3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7" s="36"/>
      <c r="N37" s="216"/>
      <c r="O37" s="249" t="str">
        <f t="shared" si="23"/>
        <v/>
      </c>
      <c r="P37" s="211"/>
      <c r="Q37" s="12"/>
      <c r="R37" s="11"/>
      <c r="S37" s="37"/>
      <c r="T37" s="267"/>
      <c r="U37" s="76" t="str">
        <f t="shared" si="24"/>
        <v/>
      </c>
      <c r="V37" s="11"/>
      <c r="W37" s="26"/>
      <c r="X37" s="27"/>
      <c r="Y37" s="72" t="str">
        <f t="shared" si="25"/>
        <v/>
      </c>
      <c r="Z37" s="11"/>
      <c r="AA37" s="11"/>
      <c r="AB37" s="11"/>
      <c r="AC37" s="11"/>
      <c r="AD37" s="20"/>
      <c r="AE37" s="21"/>
      <c r="AG37" s="69" t="str">
        <f t="shared" ref="AG37:AG68" si="26" xml:space="preserve"> IF(_xlfn.SINGLE( INDEX(kozepkateg,ROW()-4))="", "",
          IF( M37 = "", "Hiányzik!",
                IF( M37 = "n.a.", 0,
                        VALUE( RIGHT(AG$4,1)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M$5:M$100, IF( LEFT( RIGHT(AG$4,2), 1) = "+",
                                                                                                "&gt;"&amp;M37, "&lt;"&amp;M37)
                                                            )
                          )
                      )
                )
          )</f>
        <v/>
      </c>
      <c r="AH37" s="70" t="s">
        <v>131</v>
      </c>
      <c r="AI37" s="71" t="str">
        <f t="shared" ref="AI37:AI68" si="27" xml:space="preserve"> IF(_xlfn.SINGLE( INDEX(kozepkateg,ROW()-4))="", "",
          IF( O37 = "", "Hiányzik!",
                IF( O37 = "n.a.", 0,
                        VALUE( RIGHT(AI$4,1)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O$5:O$100, IF( LEFT( RIGHT(AI$4,2), 1) = "+",
                                                                                                "&gt;"&amp;O37, "&lt;"&amp;O37)
                                                            )
                          )
                      )
                )
          )</f>
        <v/>
      </c>
      <c r="AJ37" s="72" t="str">
        <f t="shared" ref="AJ37:AJ68" si="28" xml:space="preserve"> IF(_xlfn.SINGLE( INDEX(kozepkateg,ROW()-4))="", "",
          IF( P37 = "", "Hiányzik!",
                IF( P37 = "n.a.", 0,
                        VALUE( RIGHT(AJ$4,1)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P$5:P$100, IF( LEFT( RIGHT(AJ$4,2), 1) = "+",
                                                                                                "&gt;"&amp;P37, "&lt;"&amp;P37)
                                                            )
                          )
                      )
                )
          )</f>
        <v/>
      </c>
      <c r="AK37" s="73" t="str">
        <f t="shared" ref="AK37:AK68" si="29" xml:space="preserve"> IF(_xlfn.SINGLE( INDEX(kozepkateg,ROW()-4))="", "",
          IF( Q37 = "", "Hiányzik!",
                IF( Q37 = "n.a.", 0,
                        VALUE( RIGHT(AK$4,1)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Q$5:Q$100, IF( LEFT( RIGHT(AK$4,2), 1) = "+",
                                                                                                "&gt;"&amp;Q37, "&lt;"&amp;Q37)
                                                            )
                          )
                      )
                )
          )</f>
        <v/>
      </c>
      <c r="AL37" s="73" t="str">
        <f t="shared" ref="AL37:AL68" si="30" xml:space="preserve"> IF(_xlfn.SINGLE( INDEX(kozepkateg,ROW()-4))="", "",
          IF( R37 = "", "Hiányzik!",
                IF( R37 = "n.a.", 0,
                        VALUE( RIGHT(AL$4,1)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R$5:R$100, IF( LEFT( RIGHT(AL$4,2), 1) = "+",
                                                                                                "&gt;"&amp;R37, "&lt;"&amp;R37)
                                                            )
                          )
                      )
                )
          )</f>
        <v/>
      </c>
      <c r="AM37" s="74" t="s">
        <v>131</v>
      </c>
      <c r="AN37" s="75" t="s">
        <v>131</v>
      </c>
      <c r="AO37" s="76" t="str">
        <f t="shared" ref="AO37:AO68" si="31" xml:space="preserve"> IF(_xlfn.SINGLE( INDEX(kozepkateg,ROW()-4))="", "",
          IF( U37 = "", "Hiányzik!",
                IF( U37 = "n.a.", 0,
                        VALUE( RIGHT(AO$4,1)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U$5:U$100, IF( LEFT( RIGHT(AO$4,2), 1) = "+",
                                                                                                "&gt;"&amp;U37, "&lt;"&amp;U37)
                                                            )
                          )
                      )
                )
          )</f>
        <v/>
      </c>
      <c r="AP37" s="73" t="str">
        <f t="shared" ref="AP37:AP68" si="32" xml:space="preserve"> IF(_xlfn.SINGLE( INDEX(kozepkateg,ROW()-4))="", "",
          IF( V37 = "", "Hiányzik!",
                IF( V37 = "n.a.", 0,
                        VALUE( RIGHT(AP$4,1)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V$5:V$100, IF( LEFT( RIGHT(AP$4,2), 1) = "+",
                                                                                                "&gt;"&amp;V37, "&lt;"&amp;V37)
                                                            )
                          )
                      )
                )
          )</f>
        <v/>
      </c>
      <c r="AQ37" s="74" t="s">
        <v>131</v>
      </c>
      <c r="AR37" s="75" t="s">
        <v>131</v>
      </c>
      <c r="AS37" s="72" t="str">
        <f t="shared" ref="AS37:AS68" si="33" xml:space="preserve"> IF(_xlfn.SINGLE( INDEX(kozepkateg,ROW()-4))="", "",
          IF( Y37 = "", "Hiányzik!",
                IF( Y37 = "n.a.", 0,
                        VALUE( RIGHT(AS$4,1)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Y$5:Y$100, IF( LEFT( RIGHT(AS$4,2), 1) = "+",
                                                                                                "&gt;"&amp;Y37, "&lt;"&amp;Y37)
                                                            )
                          )
                      )
                )
          )</f>
        <v/>
      </c>
      <c r="AT37" s="73" t="str">
        <f t="shared" ref="AT37:AT68" si="34" xml:space="preserve"> IF(_xlfn.SINGLE( INDEX(kozepkateg,ROW()-4))="", "",
          IF( Z37 = "", "Hiányzik!",
                IF( Z37 = "n.a.", 0,
                        VALUE( RIGHT(AT$4,1)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Z$5:Z$100, IF( LEFT( RIGHT(AT$4,2), 1) = "+",
                                                                                                "&gt;"&amp;Z37, "&lt;"&amp;Z37)
                                                            )
                          )
                      )
                )
          )</f>
        <v/>
      </c>
      <c r="AU37" s="73" t="str">
        <f t="shared" ref="AU37:AU68" si="35" xml:space="preserve"> IF(_xlfn.SINGLE( INDEX(kozepkateg,ROW()-4))="", "",
          IF( AA37 = "", "Hiányzik!",
                IF( AA37 = "n.a.", 0,
                        VALUE( RIGHT(AU$4,1)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AA$5:AA$100, IF( LEFT( RIGHT(AU$4,2), 1) = "+",
                                                                                                "&gt;"&amp;AA37, "&lt;"&amp;AA37)
                                                            )
                          )
                      )
                )
          )</f>
        <v/>
      </c>
      <c r="AV37" s="73" t="str">
        <f t="shared" ref="AV37:AV68" si="36" xml:space="preserve"> IF(_xlfn.SINGLE( INDEX(kozepkateg,ROW()-4))="", "",
          IF( AB37 = "", "Hiányzik!",
                IF( AB37 = "n.a.", 0,
                        VALUE( RIGHT(AV$4,1)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AB$5:AB$100, IF( LEFT( RIGHT(AV$4,2), 1) = "+",
                                                                                                "&gt;"&amp;AB37, "&lt;"&amp;AB37)
                                                            )
                          )
                      )
                )
          )</f>
        <v/>
      </c>
      <c r="AW37" s="73" t="str">
        <f t="shared" ref="AW37:AW68" si="37" xml:space="preserve"> IF(_xlfn.SINGLE( INDEX(kozepkateg,ROW()-4))="", "",
          IF( AC37 = "", "Hiányzik!",
                IF( AC37 = "n.a.", 0,
                        VALUE( RIGHT(AW$4,1)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AC$5:AC$100, IF( LEFT( RIGHT(AW$4,2), 1) = "+",
                                                                                                "&gt;"&amp;AC37, "&lt;"&amp;AC37)
                                                            )
                          )
                      )
                )
          )</f>
        <v/>
      </c>
      <c r="AX37" s="78" t="str">
        <f t="shared" ref="AX37:AX68" si="38" xml:space="preserve"> IF(_xlfn.SINGLE( INDEX(kozepkateg,ROW()-4))="", "",
          IF( AD37 = "", "Hiányzik!",
                IF( AD37 = "n.a.", 0,
                        VALUE( RIGHT(AX$4,1)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AD$5:AD$100, IF( LEFT( RIGHT(AX$4,2), 1) = "+",
                                                                                                "&gt;"&amp;AD37, "&lt;"&amp;AD37)
                                                            )
                          )
                      )
                )
          )</f>
        <v/>
      </c>
      <c r="AY37" s="79" t="str">
        <f t="shared" ref="AY37:AY68" si="39" xml:space="preserve"> IF(_xlfn.SINGLE( INDEX(kozepkateg,ROW()-4))="", "",
          IF( AE37 = "", "Hiányzik!",
                IF( AE37 = "n.a.", 0,
                        VALUE( RIGHT(AY$4,1)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AE$5:AE$100, IF( LEFT( RIGHT(AY$4,2), 1) = "+",
                                                                                                "&gt;"&amp;AE37, "&lt;"&amp;AE37)
                                                            )
                          )
                      )
                )
          )</f>
        <v/>
      </c>
      <c r="AZ37" s="280"/>
      <c r="BA37" s="138" t="str">
        <f t="shared" ref="BA37:BA68" si="40" xml:space="preserve"> IF( AND( INDEX(kozepkateg,ROW()-4,)&lt;&gt;"",
                   COUNTIF(AG37:AY37,"Hiányzik!") = 0),
            SUM(AG37:AY37),
            ""
          )</f>
        <v/>
      </c>
      <c r="BB37" s="139" t="str">
        <f t="shared" ref="BB37:BB68" si="41" xml:space="preserve"> IF( INDEX(kozepkateg,ROW()-4,)="", "Kategóriátlan",
             IF( BA37="", "Hiányzó adat!",
                    1 + COUNTIFS(kozepkateg,INDEX(kozepkateg,ROW()-4,),BA$5:BA$100,"&gt;"&amp;BA37) +
                           COUNTIFS(kozepkateg,INDEX(kozepkateg,ROW()-4,),BA$5:BA$100,"="&amp;BA37,AE$5:AE$100,"&lt;"&amp;AE37) +
                           COUNTIFS(kozepkateg,INDEX(kozepkateg,ROW()-4,),BA$5:BA$100,"="&amp;BA37,AE$5:AE$100,"="&amp;AE37,M$5:M$100,"&gt;"&amp;M37) +
                           COUNTIFS(kozepkateg,INDEX(kozepkateg,ROW()-4,),BA$5:BA$100,"="&amp;BA37,AE$5:AE$100,"="&amp;AE37,M$5:M$100,"="&amp;M37,
                            O$5:O$100,"&gt;"&amp;O37) +
                           COUNTIFS(kozepkateg,INDEX(kozepkateg,ROW()-4,),BA$5:BA$100,"="&amp;BA37,AE$5:AE$100,"="&amp;AE37,M$5:M$100,"="&amp;M37,
                            O$5:O$100,"="&amp;O37,I$5:I$100,"&lt;"&amp;I37)
             )
   )</f>
        <v>Kategóriátlan</v>
      </c>
      <c r="BC37" s="134" t="str">
        <f t="shared" ref="BC37:BC68" si="42" xml:space="preserve"> IF( INDEX(kozepkateg,ROW()-4,)="", "Kategóriátlan",
           IF( COUNTIFS(kozepkateg,INDEX(kozepkateg,ROW()-4,),BB$5:BB$100,"Hiányzó adat!") = 0,
                   "A(z) "&amp; INDEX(kozepkateg,ROW()-4,) &amp;" kategória kész!",
                   "Még nincs kész."
           )
   )</f>
        <v>Kategóriátlan</v>
      </c>
      <c r="BD37" s="371" t="str">
        <f t="shared" ref="BD37:BD68" si="43" xml:space="preserve"> IF( AND( BB37&lt;&gt;"Kategóriátlan",
                     BA37&lt;&gt;"",
                     COUNTIFS(kozepkateg,INDEX(kozepkateg,ROW()-4,),
                             BA$5:BA$100,"="&amp;BA37)
                     &gt; 1
                 ),
            AE37,
            ""
          )</f>
        <v/>
      </c>
      <c r="BE37" s="378" t="str">
        <f t="shared" ref="BE37:BE68" si="44" xml:space="preserve"> IF( AND( BB37&lt;&gt;"Kategóriátlan",
                     BD37&lt;&gt;"",
                     COUNTIFS(kozepkateg,INDEX(kozepkateg,ROW()-4,),
                             BA$5:BA$100,"="&amp;BA37,
                             AE$5:AE$100,"="&amp;AE37
                     )
                     &gt; 1
                 ),
            M37,
            ""
          )</f>
        <v/>
      </c>
      <c r="BF37" s="389" t="str">
        <f t="shared" ref="BF37:BF68" si="45" xml:space="preserve"> IF( AND( BB37&lt;&gt;"Kategóriátlan",
                     BE37&lt;&gt;"",
                     COUNTIFS(kozepkateg,INDEX(kozepkateg,ROW()-4,),
                             BA$5:BA$100,"="&amp;BA37,
                             AE$5:AE$100,"="&amp;AE37,
                             M$5:M$100,"="&amp;M37
                     )
                     &gt; 1
                 ),
            O37,
            ""
          )</f>
        <v/>
      </c>
      <c r="BG37" s="392" t="str">
        <f t="shared" ref="BG37:BG68" si="46" xml:space="preserve"> IF( AND( BB37&lt;&gt;"Kategóriátlan",
                     BF37&lt;&gt;"",
                     COUNTIFS(kozepkateg,INDEX(kozepkateg,ROW()-4,),
                             BA$5:BA$100,"="&amp;BA37,
                             AE$5:AE$100,"="&amp;AE37,
                             M$5:M$100,"="&amp;M37,
                             O$5:O$100,"="&amp;O37
                     )
                     &gt; 1
                 ),
            I37,
            ""
          )</f>
        <v/>
      </c>
    </row>
    <row r="38" spans="1:59" ht="16.5" customHeight="1" x14ac:dyDescent="0.25">
      <c r="A38" s="405"/>
      <c r="B38" s="142"/>
      <c r="C38" s="1"/>
      <c r="D38" s="253"/>
      <c r="E38" s="431"/>
      <c r="F38" s="1"/>
      <c r="G38" s="1"/>
      <c r="H38" s="1"/>
      <c r="I38" s="16"/>
      <c r="J38" s="132"/>
      <c r="K38" s="253"/>
      <c r="L3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8" s="37"/>
      <c r="N38" s="217"/>
      <c r="O38" s="250" t="str">
        <f t="shared" si="23"/>
        <v/>
      </c>
      <c r="P38" s="211"/>
      <c r="Q38" s="12"/>
      <c r="R38" s="11"/>
      <c r="S38" s="37"/>
      <c r="T38" s="267"/>
      <c r="U38" s="76" t="str">
        <f t="shared" si="24"/>
        <v/>
      </c>
      <c r="V38" s="11"/>
      <c r="W38" s="26"/>
      <c r="X38" s="27"/>
      <c r="Y38" s="72" t="str">
        <f t="shared" si="25"/>
        <v/>
      </c>
      <c r="Z38" s="11"/>
      <c r="AA38" s="11"/>
      <c r="AB38" s="11"/>
      <c r="AC38" s="11"/>
      <c r="AD38" s="20"/>
      <c r="AE38" s="21"/>
      <c r="AG38" s="69" t="str">
        <f t="shared" si="26"/>
        <v/>
      </c>
      <c r="AH38" s="70" t="s">
        <v>131</v>
      </c>
      <c r="AI38" s="71" t="str">
        <f t="shared" si="27"/>
        <v/>
      </c>
      <c r="AJ38" s="72" t="str">
        <f t="shared" si="28"/>
        <v/>
      </c>
      <c r="AK38" s="73" t="str">
        <f t="shared" si="29"/>
        <v/>
      </c>
      <c r="AL38" s="73" t="str">
        <f t="shared" si="30"/>
        <v/>
      </c>
      <c r="AM38" s="74" t="s">
        <v>131</v>
      </c>
      <c r="AN38" s="75" t="s">
        <v>131</v>
      </c>
      <c r="AO38" s="76" t="str">
        <f t="shared" si="31"/>
        <v/>
      </c>
      <c r="AP38" s="73" t="str">
        <f t="shared" si="32"/>
        <v/>
      </c>
      <c r="AQ38" s="74" t="s">
        <v>131</v>
      </c>
      <c r="AR38" s="75" t="s">
        <v>131</v>
      </c>
      <c r="AS38" s="72" t="str">
        <f t="shared" si="33"/>
        <v/>
      </c>
      <c r="AT38" s="73" t="str">
        <f t="shared" si="34"/>
        <v/>
      </c>
      <c r="AU38" s="73" t="str">
        <f t="shared" si="35"/>
        <v/>
      </c>
      <c r="AV38" s="73" t="str">
        <f t="shared" si="36"/>
        <v/>
      </c>
      <c r="AW38" s="73" t="str">
        <f t="shared" si="37"/>
        <v/>
      </c>
      <c r="AX38" s="78" t="str">
        <f t="shared" si="38"/>
        <v/>
      </c>
      <c r="AY38" s="79" t="str">
        <f t="shared" si="39"/>
        <v/>
      </c>
      <c r="AZ38" s="280"/>
      <c r="BA38" s="138" t="str">
        <f t="shared" si="40"/>
        <v/>
      </c>
      <c r="BB38" s="139" t="str">
        <f t="shared" si="41"/>
        <v>Kategóriátlan</v>
      </c>
      <c r="BC38" s="134" t="str">
        <f t="shared" si="42"/>
        <v>Kategóriátlan</v>
      </c>
      <c r="BD38" s="371" t="str">
        <f t="shared" si="43"/>
        <v/>
      </c>
      <c r="BE38" s="378" t="str">
        <f t="shared" si="44"/>
        <v/>
      </c>
      <c r="BF38" s="389" t="str">
        <f t="shared" si="45"/>
        <v/>
      </c>
      <c r="BG38" s="392" t="str">
        <f t="shared" si="46"/>
        <v/>
      </c>
    </row>
    <row r="39" spans="1:59" ht="16.5" customHeight="1" x14ac:dyDescent="0.25">
      <c r="A39" s="405"/>
      <c r="B39" s="142"/>
      <c r="C39" s="1"/>
      <c r="D39" s="254"/>
      <c r="E39" s="432"/>
      <c r="F39" s="3"/>
      <c r="G39" s="3"/>
      <c r="H39" s="3"/>
      <c r="I39" s="18"/>
      <c r="J39" s="132"/>
      <c r="K39" s="254"/>
      <c r="L3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39" s="37"/>
      <c r="N39" s="217"/>
      <c r="O39" s="250" t="str">
        <f t="shared" si="23"/>
        <v/>
      </c>
      <c r="P39" s="211"/>
      <c r="Q39" s="12"/>
      <c r="R39" s="11"/>
      <c r="S39" s="37"/>
      <c r="T39" s="267"/>
      <c r="U39" s="76" t="str">
        <f t="shared" si="24"/>
        <v/>
      </c>
      <c r="V39" s="11"/>
      <c r="W39" s="26"/>
      <c r="X39" s="27"/>
      <c r="Y39" s="72" t="str">
        <f t="shared" si="25"/>
        <v/>
      </c>
      <c r="Z39" s="11"/>
      <c r="AA39" s="11"/>
      <c r="AB39" s="11"/>
      <c r="AC39" s="11"/>
      <c r="AD39" s="20"/>
      <c r="AE39" s="21"/>
      <c r="AG39" s="69" t="str">
        <f t="shared" si="26"/>
        <v/>
      </c>
      <c r="AH39" s="70" t="s">
        <v>131</v>
      </c>
      <c r="AI39" s="71" t="str">
        <f t="shared" si="27"/>
        <v/>
      </c>
      <c r="AJ39" s="72" t="str">
        <f t="shared" si="28"/>
        <v/>
      </c>
      <c r="AK39" s="73" t="str">
        <f t="shared" si="29"/>
        <v/>
      </c>
      <c r="AL39" s="73" t="str">
        <f t="shared" si="30"/>
        <v/>
      </c>
      <c r="AM39" s="74" t="s">
        <v>131</v>
      </c>
      <c r="AN39" s="75" t="s">
        <v>131</v>
      </c>
      <c r="AO39" s="76" t="str">
        <f t="shared" si="31"/>
        <v/>
      </c>
      <c r="AP39" s="73" t="str">
        <f t="shared" si="32"/>
        <v/>
      </c>
      <c r="AQ39" s="74" t="s">
        <v>131</v>
      </c>
      <c r="AR39" s="75" t="s">
        <v>131</v>
      </c>
      <c r="AS39" s="72" t="str">
        <f t="shared" si="33"/>
        <v/>
      </c>
      <c r="AT39" s="73" t="str">
        <f t="shared" si="34"/>
        <v/>
      </c>
      <c r="AU39" s="73" t="str">
        <f t="shared" si="35"/>
        <v/>
      </c>
      <c r="AV39" s="73" t="str">
        <f t="shared" si="36"/>
        <v/>
      </c>
      <c r="AW39" s="73" t="str">
        <f t="shared" si="37"/>
        <v/>
      </c>
      <c r="AX39" s="78" t="str">
        <f t="shared" si="38"/>
        <v/>
      </c>
      <c r="AY39" s="79" t="str">
        <f t="shared" si="39"/>
        <v/>
      </c>
      <c r="AZ39" s="280"/>
      <c r="BA39" s="138" t="str">
        <f t="shared" si="40"/>
        <v/>
      </c>
      <c r="BB39" s="139" t="str">
        <f t="shared" si="41"/>
        <v>Kategóriátlan</v>
      </c>
      <c r="BC39" s="134" t="str">
        <f t="shared" si="42"/>
        <v>Kategóriátlan</v>
      </c>
      <c r="BD39" s="371" t="str">
        <f t="shared" si="43"/>
        <v/>
      </c>
      <c r="BE39" s="378" t="str">
        <f t="shared" si="44"/>
        <v/>
      </c>
      <c r="BF39" s="389" t="str">
        <f t="shared" si="45"/>
        <v/>
      </c>
      <c r="BG39" s="392" t="str">
        <f t="shared" si="46"/>
        <v/>
      </c>
    </row>
    <row r="40" spans="1:59" ht="16.5" customHeight="1" x14ac:dyDescent="0.25">
      <c r="A40" s="404"/>
      <c r="B40" s="142"/>
      <c r="C40" s="1"/>
      <c r="D40" s="254"/>
      <c r="E40" s="432"/>
      <c r="F40" s="3"/>
      <c r="G40" s="3"/>
      <c r="H40" s="3"/>
      <c r="I40" s="18"/>
      <c r="J40" s="132"/>
      <c r="K40" s="254"/>
      <c r="L4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0" s="36"/>
      <c r="N40" s="216"/>
      <c r="O40" s="249" t="str">
        <f t="shared" si="23"/>
        <v/>
      </c>
      <c r="P40" s="211"/>
      <c r="Q40" s="12"/>
      <c r="R40" s="11"/>
      <c r="S40" s="37"/>
      <c r="T40" s="267"/>
      <c r="U40" s="76" t="str">
        <f t="shared" si="24"/>
        <v/>
      </c>
      <c r="V40" s="11"/>
      <c r="W40" s="26"/>
      <c r="X40" s="27"/>
      <c r="Y40" s="72" t="str">
        <f t="shared" si="25"/>
        <v/>
      </c>
      <c r="Z40" s="11"/>
      <c r="AA40" s="11"/>
      <c r="AB40" s="11"/>
      <c r="AC40" s="11"/>
      <c r="AD40" s="20"/>
      <c r="AE40" s="21"/>
      <c r="AG40" s="69" t="str">
        <f t="shared" si="26"/>
        <v/>
      </c>
      <c r="AH40" s="70" t="s">
        <v>131</v>
      </c>
      <c r="AI40" s="71" t="str">
        <f t="shared" si="27"/>
        <v/>
      </c>
      <c r="AJ40" s="72" t="str">
        <f t="shared" si="28"/>
        <v/>
      </c>
      <c r="AK40" s="73" t="str">
        <f t="shared" si="29"/>
        <v/>
      </c>
      <c r="AL40" s="73" t="str">
        <f t="shared" si="30"/>
        <v/>
      </c>
      <c r="AM40" s="74" t="s">
        <v>131</v>
      </c>
      <c r="AN40" s="75" t="s">
        <v>131</v>
      </c>
      <c r="AO40" s="76" t="str">
        <f t="shared" si="31"/>
        <v/>
      </c>
      <c r="AP40" s="73" t="str">
        <f t="shared" si="32"/>
        <v/>
      </c>
      <c r="AQ40" s="74" t="s">
        <v>131</v>
      </c>
      <c r="AR40" s="75" t="s">
        <v>131</v>
      </c>
      <c r="AS40" s="72" t="str">
        <f t="shared" si="33"/>
        <v/>
      </c>
      <c r="AT40" s="73" t="str">
        <f t="shared" si="34"/>
        <v/>
      </c>
      <c r="AU40" s="73" t="str">
        <f t="shared" si="35"/>
        <v/>
      </c>
      <c r="AV40" s="73" t="str">
        <f t="shared" si="36"/>
        <v/>
      </c>
      <c r="AW40" s="73" t="str">
        <f t="shared" si="37"/>
        <v/>
      </c>
      <c r="AX40" s="78" t="str">
        <f t="shared" si="38"/>
        <v/>
      </c>
      <c r="AY40" s="79" t="str">
        <f t="shared" si="39"/>
        <v/>
      </c>
      <c r="AZ40" s="280"/>
      <c r="BA40" s="138" t="str">
        <f t="shared" si="40"/>
        <v/>
      </c>
      <c r="BB40" s="139" t="str">
        <f t="shared" si="41"/>
        <v>Kategóriátlan</v>
      </c>
      <c r="BC40" s="134" t="str">
        <f t="shared" si="42"/>
        <v>Kategóriátlan</v>
      </c>
      <c r="BD40" s="371" t="str">
        <f t="shared" si="43"/>
        <v/>
      </c>
      <c r="BE40" s="378" t="str">
        <f t="shared" si="44"/>
        <v/>
      </c>
      <c r="BF40" s="389" t="str">
        <f t="shared" si="45"/>
        <v/>
      </c>
      <c r="BG40" s="392" t="str">
        <f t="shared" si="46"/>
        <v/>
      </c>
    </row>
    <row r="41" spans="1:59" ht="16.5" customHeight="1" x14ac:dyDescent="0.25">
      <c r="A41" s="405"/>
      <c r="B41" s="142"/>
      <c r="C41" s="1"/>
      <c r="D41" s="253"/>
      <c r="E41" s="432"/>
      <c r="F41" s="3"/>
      <c r="G41" s="3"/>
      <c r="H41" s="1"/>
      <c r="I41" s="16"/>
      <c r="J41" s="132"/>
      <c r="K41" s="253"/>
      <c r="L4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1" s="37"/>
      <c r="N41" s="217"/>
      <c r="O41" s="250" t="str">
        <f t="shared" si="23"/>
        <v/>
      </c>
      <c r="P41" s="211"/>
      <c r="Q41" s="12"/>
      <c r="R41" s="11"/>
      <c r="S41" s="37"/>
      <c r="T41" s="267"/>
      <c r="U41" s="76" t="str">
        <f t="shared" si="24"/>
        <v/>
      </c>
      <c r="V41" s="11"/>
      <c r="W41" s="26"/>
      <c r="X41" s="27"/>
      <c r="Y41" s="72" t="str">
        <f t="shared" si="25"/>
        <v/>
      </c>
      <c r="Z41" s="11"/>
      <c r="AA41" s="11"/>
      <c r="AB41" s="11"/>
      <c r="AC41" s="11"/>
      <c r="AD41" s="20"/>
      <c r="AE41" s="21"/>
      <c r="AG41" s="69" t="str">
        <f t="shared" si="26"/>
        <v/>
      </c>
      <c r="AH41" s="70" t="s">
        <v>131</v>
      </c>
      <c r="AI41" s="71" t="str">
        <f t="shared" si="27"/>
        <v/>
      </c>
      <c r="AJ41" s="72" t="str">
        <f t="shared" si="28"/>
        <v/>
      </c>
      <c r="AK41" s="73" t="str">
        <f t="shared" si="29"/>
        <v/>
      </c>
      <c r="AL41" s="73" t="str">
        <f t="shared" si="30"/>
        <v/>
      </c>
      <c r="AM41" s="74" t="s">
        <v>131</v>
      </c>
      <c r="AN41" s="75" t="s">
        <v>131</v>
      </c>
      <c r="AO41" s="76" t="str">
        <f t="shared" si="31"/>
        <v/>
      </c>
      <c r="AP41" s="73" t="str">
        <f t="shared" si="32"/>
        <v/>
      </c>
      <c r="AQ41" s="74" t="s">
        <v>131</v>
      </c>
      <c r="AR41" s="75" t="s">
        <v>131</v>
      </c>
      <c r="AS41" s="72" t="str">
        <f t="shared" si="33"/>
        <v/>
      </c>
      <c r="AT41" s="73" t="str">
        <f t="shared" si="34"/>
        <v/>
      </c>
      <c r="AU41" s="73" t="str">
        <f t="shared" si="35"/>
        <v/>
      </c>
      <c r="AV41" s="73" t="str">
        <f t="shared" si="36"/>
        <v/>
      </c>
      <c r="AW41" s="73" t="str">
        <f t="shared" si="37"/>
        <v/>
      </c>
      <c r="AX41" s="78" t="str">
        <f t="shared" si="38"/>
        <v/>
      </c>
      <c r="AY41" s="79" t="str">
        <f t="shared" si="39"/>
        <v/>
      </c>
      <c r="AZ41" s="280"/>
      <c r="BA41" s="138" t="str">
        <f t="shared" si="40"/>
        <v/>
      </c>
      <c r="BB41" s="139" t="str">
        <f t="shared" si="41"/>
        <v>Kategóriátlan</v>
      </c>
      <c r="BC41" s="134" t="str">
        <f t="shared" si="42"/>
        <v>Kategóriátlan</v>
      </c>
      <c r="BD41" s="371" t="str">
        <f t="shared" si="43"/>
        <v/>
      </c>
      <c r="BE41" s="378" t="str">
        <f t="shared" si="44"/>
        <v/>
      </c>
      <c r="BF41" s="389" t="str">
        <f t="shared" si="45"/>
        <v/>
      </c>
      <c r="BG41" s="392" t="str">
        <f t="shared" si="46"/>
        <v/>
      </c>
    </row>
    <row r="42" spans="1:59" ht="16.5" customHeight="1" x14ac:dyDescent="0.25">
      <c r="A42" s="405"/>
      <c r="B42" s="142"/>
      <c r="C42" s="1"/>
      <c r="D42" s="254"/>
      <c r="E42" s="432"/>
      <c r="F42" s="3"/>
      <c r="G42" s="3"/>
      <c r="H42" s="3"/>
      <c r="I42" s="18"/>
      <c r="J42" s="132"/>
      <c r="K42" s="253"/>
      <c r="L4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2" s="37"/>
      <c r="N42" s="217"/>
      <c r="O42" s="250" t="str">
        <f t="shared" si="23"/>
        <v/>
      </c>
      <c r="P42" s="211"/>
      <c r="Q42" s="12"/>
      <c r="R42" s="11"/>
      <c r="S42" s="37"/>
      <c r="T42" s="267"/>
      <c r="U42" s="76" t="str">
        <f t="shared" si="24"/>
        <v/>
      </c>
      <c r="V42" s="11"/>
      <c r="W42" s="26"/>
      <c r="X42" s="27"/>
      <c r="Y42" s="72" t="str">
        <f t="shared" si="25"/>
        <v/>
      </c>
      <c r="Z42" s="11"/>
      <c r="AA42" s="11"/>
      <c r="AB42" s="11"/>
      <c r="AC42" s="11"/>
      <c r="AD42" s="20"/>
      <c r="AE42" s="21"/>
      <c r="AG42" s="69" t="str">
        <f t="shared" si="26"/>
        <v/>
      </c>
      <c r="AH42" s="70" t="s">
        <v>131</v>
      </c>
      <c r="AI42" s="71" t="str">
        <f t="shared" si="27"/>
        <v/>
      </c>
      <c r="AJ42" s="72" t="str">
        <f t="shared" si="28"/>
        <v/>
      </c>
      <c r="AK42" s="73" t="str">
        <f t="shared" si="29"/>
        <v/>
      </c>
      <c r="AL42" s="73" t="str">
        <f t="shared" si="30"/>
        <v/>
      </c>
      <c r="AM42" s="74" t="s">
        <v>131</v>
      </c>
      <c r="AN42" s="75" t="s">
        <v>131</v>
      </c>
      <c r="AO42" s="76" t="str">
        <f t="shared" si="31"/>
        <v/>
      </c>
      <c r="AP42" s="73" t="str">
        <f t="shared" si="32"/>
        <v/>
      </c>
      <c r="AQ42" s="74" t="s">
        <v>131</v>
      </c>
      <c r="AR42" s="75" t="s">
        <v>131</v>
      </c>
      <c r="AS42" s="72" t="str">
        <f t="shared" si="33"/>
        <v/>
      </c>
      <c r="AT42" s="73" t="str">
        <f t="shared" si="34"/>
        <v/>
      </c>
      <c r="AU42" s="73" t="str">
        <f t="shared" si="35"/>
        <v/>
      </c>
      <c r="AV42" s="73" t="str">
        <f t="shared" si="36"/>
        <v/>
      </c>
      <c r="AW42" s="73" t="str">
        <f t="shared" si="37"/>
        <v/>
      </c>
      <c r="AX42" s="78" t="str">
        <f t="shared" si="38"/>
        <v/>
      </c>
      <c r="AY42" s="79" t="str">
        <f t="shared" si="39"/>
        <v/>
      </c>
      <c r="AZ42" s="280"/>
      <c r="BA42" s="138" t="str">
        <f t="shared" si="40"/>
        <v/>
      </c>
      <c r="BB42" s="139" t="str">
        <f t="shared" si="41"/>
        <v>Kategóriátlan</v>
      </c>
      <c r="BC42" s="134" t="str">
        <f t="shared" si="42"/>
        <v>Kategóriátlan</v>
      </c>
      <c r="BD42" s="371" t="str">
        <f t="shared" si="43"/>
        <v/>
      </c>
      <c r="BE42" s="378" t="str">
        <f t="shared" si="44"/>
        <v/>
      </c>
      <c r="BF42" s="389" t="str">
        <f t="shared" si="45"/>
        <v/>
      </c>
      <c r="BG42" s="392" t="str">
        <f t="shared" si="46"/>
        <v/>
      </c>
    </row>
    <row r="43" spans="1:59" ht="16.5" customHeight="1" x14ac:dyDescent="0.25">
      <c r="A43" s="405"/>
      <c r="B43" s="142"/>
      <c r="C43" s="1"/>
      <c r="D43" s="254"/>
      <c r="E43" s="432"/>
      <c r="F43" s="3"/>
      <c r="G43" s="3"/>
      <c r="H43" s="3"/>
      <c r="I43" s="18"/>
      <c r="J43" s="132"/>
      <c r="K43" s="254"/>
      <c r="L4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3" s="37"/>
      <c r="N43" s="217"/>
      <c r="O43" s="250" t="str">
        <f t="shared" si="23"/>
        <v/>
      </c>
      <c r="P43" s="211"/>
      <c r="Q43" s="12"/>
      <c r="R43" s="11"/>
      <c r="S43" s="37"/>
      <c r="T43" s="267"/>
      <c r="U43" s="76" t="str">
        <f t="shared" si="24"/>
        <v/>
      </c>
      <c r="V43" s="11"/>
      <c r="W43" s="26"/>
      <c r="X43" s="27"/>
      <c r="Y43" s="72" t="str">
        <f t="shared" si="25"/>
        <v/>
      </c>
      <c r="Z43" s="11"/>
      <c r="AA43" s="11"/>
      <c r="AB43" s="11"/>
      <c r="AC43" s="11"/>
      <c r="AD43" s="20"/>
      <c r="AE43" s="21"/>
      <c r="AG43" s="69" t="str">
        <f t="shared" si="26"/>
        <v/>
      </c>
      <c r="AH43" s="70" t="s">
        <v>131</v>
      </c>
      <c r="AI43" s="71" t="str">
        <f t="shared" si="27"/>
        <v/>
      </c>
      <c r="AJ43" s="72" t="str">
        <f t="shared" si="28"/>
        <v/>
      </c>
      <c r="AK43" s="73" t="str">
        <f t="shared" si="29"/>
        <v/>
      </c>
      <c r="AL43" s="73" t="str">
        <f t="shared" si="30"/>
        <v/>
      </c>
      <c r="AM43" s="74" t="s">
        <v>131</v>
      </c>
      <c r="AN43" s="75" t="s">
        <v>131</v>
      </c>
      <c r="AO43" s="76" t="str">
        <f t="shared" si="31"/>
        <v/>
      </c>
      <c r="AP43" s="73" t="str">
        <f t="shared" si="32"/>
        <v/>
      </c>
      <c r="AQ43" s="74" t="s">
        <v>131</v>
      </c>
      <c r="AR43" s="75" t="s">
        <v>131</v>
      </c>
      <c r="AS43" s="72" t="str">
        <f t="shared" si="33"/>
        <v/>
      </c>
      <c r="AT43" s="73" t="str">
        <f t="shared" si="34"/>
        <v/>
      </c>
      <c r="AU43" s="73" t="str">
        <f t="shared" si="35"/>
        <v/>
      </c>
      <c r="AV43" s="73" t="str">
        <f t="shared" si="36"/>
        <v/>
      </c>
      <c r="AW43" s="73" t="str">
        <f t="shared" si="37"/>
        <v/>
      </c>
      <c r="AX43" s="78" t="str">
        <f t="shared" si="38"/>
        <v/>
      </c>
      <c r="AY43" s="79" t="str">
        <f t="shared" si="39"/>
        <v/>
      </c>
      <c r="AZ43" s="280"/>
      <c r="BA43" s="138" t="str">
        <f t="shared" si="40"/>
        <v/>
      </c>
      <c r="BB43" s="139" t="str">
        <f t="shared" si="41"/>
        <v>Kategóriátlan</v>
      </c>
      <c r="BC43" s="134" t="str">
        <f t="shared" si="42"/>
        <v>Kategóriátlan</v>
      </c>
      <c r="BD43" s="371" t="str">
        <f t="shared" si="43"/>
        <v/>
      </c>
      <c r="BE43" s="378" t="str">
        <f t="shared" si="44"/>
        <v/>
      </c>
      <c r="BF43" s="389" t="str">
        <f t="shared" si="45"/>
        <v/>
      </c>
      <c r="BG43" s="392" t="str">
        <f t="shared" si="46"/>
        <v/>
      </c>
    </row>
    <row r="44" spans="1:59" ht="16.5" customHeight="1" x14ac:dyDescent="0.25">
      <c r="A44" s="405"/>
      <c r="B44" s="142"/>
      <c r="C44" s="1"/>
      <c r="D44" s="254"/>
      <c r="E44" s="432"/>
      <c r="F44" s="3"/>
      <c r="G44" s="3"/>
      <c r="H44" s="3"/>
      <c r="I44" s="18"/>
      <c r="J44" s="132"/>
      <c r="K44" s="254"/>
      <c r="L4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4" s="37"/>
      <c r="N44" s="217"/>
      <c r="O44" s="250" t="str">
        <f t="shared" si="23"/>
        <v/>
      </c>
      <c r="P44" s="211"/>
      <c r="Q44" s="12"/>
      <c r="R44" s="11"/>
      <c r="S44" s="37"/>
      <c r="T44" s="267"/>
      <c r="U44" s="76" t="str">
        <f t="shared" si="24"/>
        <v/>
      </c>
      <c r="V44" s="11"/>
      <c r="W44" s="26"/>
      <c r="X44" s="27"/>
      <c r="Y44" s="72" t="str">
        <f t="shared" si="25"/>
        <v/>
      </c>
      <c r="Z44" s="11"/>
      <c r="AA44" s="11"/>
      <c r="AB44" s="11"/>
      <c r="AC44" s="11"/>
      <c r="AD44" s="20"/>
      <c r="AE44" s="21"/>
      <c r="AG44" s="69" t="str">
        <f t="shared" si="26"/>
        <v/>
      </c>
      <c r="AH44" s="70" t="s">
        <v>131</v>
      </c>
      <c r="AI44" s="71" t="str">
        <f t="shared" si="27"/>
        <v/>
      </c>
      <c r="AJ44" s="72" t="str">
        <f t="shared" si="28"/>
        <v/>
      </c>
      <c r="AK44" s="73" t="str">
        <f t="shared" si="29"/>
        <v/>
      </c>
      <c r="AL44" s="73" t="str">
        <f t="shared" si="30"/>
        <v/>
      </c>
      <c r="AM44" s="74" t="s">
        <v>131</v>
      </c>
      <c r="AN44" s="75" t="s">
        <v>131</v>
      </c>
      <c r="AO44" s="76" t="str">
        <f t="shared" si="31"/>
        <v/>
      </c>
      <c r="AP44" s="73" t="str">
        <f t="shared" si="32"/>
        <v/>
      </c>
      <c r="AQ44" s="74" t="s">
        <v>131</v>
      </c>
      <c r="AR44" s="75" t="s">
        <v>131</v>
      </c>
      <c r="AS44" s="72" t="str">
        <f t="shared" si="33"/>
        <v/>
      </c>
      <c r="AT44" s="73" t="str">
        <f t="shared" si="34"/>
        <v/>
      </c>
      <c r="AU44" s="73" t="str">
        <f t="shared" si="35"/>
        <v/>
      </c>
      <c r="AV44" s="73" t="str">
        <f t="shared" si="36"/>
        <v/>
      </c>
      <c r="AW44" s="73" t="str">
        <f t="shared" si="37"/>
        <v/>
      </c>
      <c r="AX44" s="78" t="str">
        <f t="shared" si="38"/>
        <v/>
      </c>
      <c r="AY44" s="79" t="str">
        <f t="shared" si="39"/>
        <v/>
      </c>
      <c r="AZ44" s="280"/>
      <c r="BA44" s="138" t="str">
        <f t="shared" si="40"/>
        <v/>
      </c>
      <c r="BB44" s="139" t="str">
        <f t="shared" si="41"/>
        <v>Kategóriátlan</v>
      </c>
      <c r="BC44" s="134" t="str">
        <f t="shared" si="42"/>
        <v>Kategóriátlan</v>
      </c>
      <c r="BD44" s="371" t="str">
        <f t="shared" si="43"/>
        <v/>
      </c>
      <c r="BE44" s="378" t="str">
        <f t="shared" si="44"/>
        <v/>
      </c>
      <c r="BF44" s="389" t="str">
        <f t="shared" si="45"/>
        <v/>
      </c>
      <c r="BG44" s="392" t="str">
        <f t="shared" si="46"/>
        <v/>
      </c>
    </row>
    <row r="45" spans="1:59" ht="16.5" customHeight="1" x14ac:dyDescent="0.25">
      <c r="A45" s="405"/>
      <c r="B45" s="142"/>
      <c r="C45" s="1"/>
      <c r="D45" s="254"/>
      <c r="E45" s="432"/>
      <c r="F45" s="3"/>
      <c r="G45" s="3"/>
      <c r="H45" s="1"/>
      <c r="I45" s="18"/>
      <c r="J45" s="132"/>
      <c r="K45" s="254"/>
      <c r="L4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5" s="37"/>
      <c r="N45" s="217"/>
      <c r="O45" s="250" t="str">
        <f t="shared" si="23"/>
        <v/>
      </c>
      <c r="P45" s="211"/>
      <c r="Q45" s="12"/>
      <c r="R45" s="11"/>
      <c r="S45" s="37"/>
      <c r="T45" s="267"/>
      <c r="U45" s="76" t="str">
        <f t="shared" si="24"/>
        <v/>
      </c>
      <c r="V45" s="11"/>
      <c r="W45" s="26"/>
      <c r="X45" s="27"/>
      <c r="Y45" s="72" t="str">
        <f t="shared" si="25"/>
        <v/>
      </c>
      <c r="Z45" s="11"/>
      <c r="AA45" s="11"/>
      <c r="AB45" s="11"/>
      <c r="AC45" s="11"/>
      <c r="AD45" s="20"/>
      <c r="AE45" s="21"/>
      <c r="AG45" s="69" t="str">
        <f t="shared" si="26"/>
        <v/>
      </c>
      <c r="AH45" s="70" t="s">
        <v>131</v>
      </c>
      <c r="AI45" s="71" t="str">
        <f t="shared" si="27"/>
        <v/>
      </c>
      <c r="AJ45" s="72" t="str">
        <f t="shared" si="28"/>
        <v/>
      </c>
      <c r="AK45" s="73" t="str">
        <f t="shared" si="29"/>
        <v/>
      </c>
      <c r="AL45" s="73" t="str">
        <f t="shared" si="30"/>
        <v/>
      </c>
      <c r="AM45" s="74" t="s">
        <v>131</v>
      </c>
      <c r="AN45" s="75" t="s">
        <v>131</v>
      </c>
      <c r="AO45" s="76" t="str">
        <f t="shared" si="31"/>
        <v/>
      </c>
      <c r="AP45" s="73" t="str">
        <f t="shared" si="32"/>
        <v/>
      </c>
      <c r="AQ45" s="74" t="s">
        <v>131</v>
      </c>
      <c r="AR45" s="75" t="s">
        <v>131</v>
      </c>
      <c r="AS45" s="72" t="str">
        <f t="shared" si="33"/>
        <v/>
      </c>
      <c r="AT45" s="73" t="str">
        <f t="shared" si="34"/>
        <v/>
      </c>
      <c r="AU45" s="73" t="str">
        <f t="shared" si="35"/>
        <v/>
      </c>
      <c r="AV45" s="73" t="str">
        <f t="shared" si="36"/>
        <v/>
      </c>
      <c r="AW45" s="73" t="str">
        <f t="shared" si="37"/>
        <v/>
      </c>
      <c r="AX45" s="78" t="str">
        <f t="shared" si="38"/>
        <v/>
      </c>
      <c r="AY45" s="79" t="str">
        <f t="shared" si="39"/>
        <v/>
      </c>
      <c r="AZ45" s="280"/>
      <c r="BA45" s="138" t="str">
        <f t="shared" si="40"/>
        <v/>
      </c>
      <c r="BB45" s="139" t="str">
        <f t="shared" si="41"/>
        <v>Kategóriátlan</v>
      </c>
      <c r="BC45" s="134" t="str">
        <f t="shared" si="42"/>
        <v>Kategóriátlan</v>
      </c>
      <c r="BD45" s="371" t="str">
        <f t="shared" si="43"/>
        <v/>
      </c>
      <c r="BE45" s="378" t="str">
        <f t="shared" si="44"/>
        <v/>
      </c>
      <c r="BF45" s="389" t="str">
        <f t="shared" si="45"/>
        <v/>
      </c>
      <c r="BG45" s="392" t="str">
        <f t="shared" si="46"/>
        <v/>
      </c>
    </row>
    <row r="46" spans="1:59" ht="16.5" customHeight="1" x14ac:dyDescent="0.25">
      <c r="A46" s="405"/>
      <c r="B46" s="142"/>
      <c r="C46" s="1"/>
      <c r="D46" s="254"/>
      <c r="E46" s="432"/>
      <c r="F46" s="3"/>
      <c r="G46" s="3"/>
      <c r="H46" s="3"/>
      <c r="I46" s="18"/>
      <c r="J46" s="132"/>
      <c r="K46" s="254"/>
      <c r="L4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6" s="37"/>
      <c r="N46" s="217"/>
      <c r="O46" s="250" t="str">
        <f t="shared" si="23"/>
        <v/>
      </c>
      <c r="P46" s="211"/>
      <c r="Q46" s="12"/>
      <c r="R46" s="11"/>
      <c r="S46" s="37"/>
      <c r="T46" s="267"/>
      <c r="U46" s="76" t="str">
        <f t="shared" si="24"/>
        <v/>
      </c>
      <c r="V46" s="11"/>
      <c r="W46" s="26"/>
      <c r="X46" s="27"/>
      <c r="Y46" s="72" t="str">
        <f t="shared" si="25"/>
        <v/>
      </c>
      <c r="Z46" s="11"/>
      <c r="AA46" s="11"/>
      <c r="AB46" s="11"/>
      <c r="AC46" s="11"/>
      <c r="AD46" s="20"/>
      <c r="AE46" s="21"/>
      <c r="AG46" s="69" t="str">
        <f t="shared" si="26"/>
        <v/>
      </c>
      <c r="AH46" s="70" t="s">
        <v>131</v>
      </c>
      <c r="AI46" s="71" t="str">
        <f t="shared" si="27"/>
        <v/>
      </c>
      <c r="AJ46" s="72" t="str">
        <f t="shared" si="28"/>
        <v/>
      </c>
      <c r="AK46" s="73" t="str">
        <f t="shared" si="29"/>
        <v/>
      </c>
      <c r="AL46" s="73" t="str">
        <f t="shared" si="30"/>
        <v/>
      </c>
      <c r="AM46" s="74" t="s">
        <v>131</v>
      </c>
      <c r="AN46" s="75" t="s">
        <v>131</v>
      </c>
      <c r="AO46" s="76" t="str">
        <f t="shared" si="31"/>
        <v/>
      </c>
      <c r="AP46" s="73" t="str">
        <f t="shared" si="32"/>
        <v/>
      </c>
      <c r="AQ46" s="74" t="s">
        <v>131</v>
      </c>
      <c r="AR46" s="75" t="s">
        <v>131</v>
      </c>
      <c r="AS46" s="72" t="str">
        <f t="shared" si="33"/>
        <v/>
      </c>
      <c r="AT46" s="73" t="str">
        <f t="shared" si="34"/>
        <v/>
      </c>
      <c r="AU46" s="73" t="str">
        <f t="shared" si="35"/>
        <v/>
      </c>
      <c r="AV46" s="73" t="str">
        <f t="shared" si="36"/>
        <v/>
      </c>
      <c r="AW46" s="73" t="str">
        <f t="shared" si="37"/>
        <v/>
      </c>
      <c r="AX46" s="78" t="str">
        <f t="shared" si="38"/>
        <v/>
      </c>
      <c r="AY46" s="79" t="str">
        <f t="shared" si="39"/>
        <v/>
      </c>
      <c r="AZ46" s="280"/>
      <c r="BA46" s="138" t="str">
        <f t="shared" si="40"/>
        <v/>
      </c>
      <c r="BB46" s="139" t="str">
        <f t="shared" si="41"/>
        <v>Kategóriátlan</v>
      </c>
      <c r="BC46" s="134" t="str">
        <f t="shared" si="42"/>
        <v>Kategóriátlan</v>
      </c>
      <c r="BD46" s="371" t="str">
        <f t="shared" si="43"/>
        <v/>
      </c>
      <c r="BE46" s="378" t="str">
        <f t="shared" si="44"/>
        <v/>
      </c>
      <c r="BF46" s="389" t="str">
        <f t="shared" si="45"/>
        <v/>
      </c>
      <c r="BG46" s="392" t="str">
        <f t="shared" si="46"/>
        <v/>
      </c>
    </row>
    <row r="47" spans="1:59" ht="16.5" customHeight="1" x14ac:dyDescent="0.25">
      <c r="A47" s="405"/>
      <c r="B47" s="142"/>
      <c r="C47" s="1"/>
      <c r="D47" s="254"/>
      <c r="E47" s="432"/>
      <c r="F47" s="3"/>
      <c r="G47" s="3"/>
      <c r="H47" s="3"/>
      <c r="I47" s="18"/>
      <c r="J47" s="132"/>
      <c r="K47" s="254"/>
      <c r="L4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7" s="37"/>
      <c r="N47" s="217"/>
      <c r="O47" s="250" t="str">
        <f t="shared" si="23"/>
        <v/>
      </c>
      <c r="P47" s="211"/>
      <c r="Q47" s="12"/>
      <c r="R47" s="11"/>
      <c r="S47" s="37"/>
      <c r="T47" s="267"/>
      <c r="U47" s="76" t="str">
        <f t="shared" si="24"/>
        <v/>
      </c>
      <c r="V47" s="11"/>
      <c r="W47" s="26"/>
      <c r="X47" s="27"/>
      <c r="Y47" s="72" t="str">
        <f t="shared" si="25"/>
        <v/>
      </c>
      <c r="Z47" s="11"/>
      <c r="AA47" s="11"/>
      <c r="AB47" s="11"/>
      <c r="AC47" s="11"/>
      <c r="AD47" s="20"/>
      <c r="AE47" s="21"/>
      <c r="AG47" s="69" t="str">
        <f t="shared" si="26"/>
        <v/>
      </c>
      <c r="AH47" s="70" t="s">
        <v>131</v>
      </c>
      <c r="AI47" s="71" t="str">
        <f t="shared" si="27"/>
        <v/>
      </c>
      <c r="AJ47" s="72" t="str">
        <f t="shared" si="28"/>
        <v/>
      </c>
      <c r="AK47" s="73" t="str">
        <f t="shared" si="29"/>
        <v/>
      </c>
      <c r="AL47" s="73" t="str">
        <f t="shared" si="30"/>
        <v/>
      </c>
      <c r="AM47" s="74" t="s">
        <v>131</v>
      </c>
      <c r="AN47" s="75" t="s">
        <v>131</v>
      </c>
      <c r="AO47" s="76" t="str">
        <f t="shared" si="31"/>
        <v/>
      </c>
      <c r="AP47" s="73" t="str">
        <f t="shared" si="32"/>
        <v/>
      </c>
      <c r="AQ47" s="74" t="s">
        <v>131</v>
      </c>
      <c r="AR47" s="75" t="s">
        <v>131</v>
      </c>
      <c r="AS47" s="72" t="str">
        <f t="shared" si="33"/>
        <v/>
      </c>
      <c r="AT47" s="73" t="str">
        <f t="shared" si="34"/>
        <v/>
      </c>
      <c r="AU47" s="73" t="str">
        <f t="shared" si="35"/>
        <v/>
      </c>
      <c r="AV47" s="73" t="str">
        <f t="shared" si="36"/>
        <v/>
      </c>
      <c r="AW47" s="73" t="str">
        <f t="shared" si="37"/>
        <v/>
      </c>
      <c r="AX47" s="78" t="str">
        <f t="shared" si="38"/>
        <v/>
      </c>
      <c r="AY47" s="79" t="str">
        <f t="shared" si="39"/>
        <v/>
      </c>
      <c r="AZ47" s="280"/>
      <c r="BA47" s="138" t="str">
        <f t="shared" si="40"/>
        <v/>
      </c>
      <c r="BB47" s="139" t="str">
        <f t="shared" si="41"/>
        <v>Kategóriátlan</v>
      </c>
      <c r="BC47" s="134" t="str">
        <f t="shared" si="42"/>
        <v>Kategóriátlan</v>
      </c>
      <c r="BD47" s="371" t="str">
        <f t="shared" si="43"/>
        <v/>
      </c>
      <c r="BE47" s="378" t="str">
        <f t="shared" si="44"/>
        <v/>
      </c>
      <c r="BF47" s="389" t="str">
        <f t="shared" si="45"/>
        <v/>
      </c>
      <c r="BG47" s="392" t="str">
        <f t="shared" si="46"/>
        <v/>
      </c>
    </row>
    <row r="48" spans="1:59" ht="16.5" customHeight="1" x14ac:dyDescent="0.25">
      <c r="A48" s="405"/>
      <c r="B48" s="142"/>
      <c r="C48" s="1"/>
      <c r="D48" s="254"/>
      <c r="E48" s="432"/>
      <c r="F48" s="3"/>
      <c r="G48" s="3"/>
      <c r="H48" s="3"/>
      <c r="I48" s="18"/>
      <c r="J48" s="132"/>
      <c r="K48" s="254"/>
      <c r="L4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8" s="37"/>
      <c r="N48" s="217"/>
      <c r="O48" s="250" t="str">
        <f t="shared" si="23"/>
        <v/>
      </c>
      <c r="P48" s="211"/>
      <c r="Q48" s="12"/>
      <c r="R48" s="11"/>
      <c r="S48" s="37"/>
      <c r="T48" s="267"/>
      <c r="U48" s="76" t="str">
        <f t="shared" si="24"/>
        <v/>
      </c>
      <c r="V48" s="11"/>
      <c r="W48" s="26"/>
      <c r="X48" s="27"/>
      <c r="Y48" s="72" t="str">
        <f t="shared" si="25"/>
        <v/>
      </c>
      <c r="Z48" s="11"/>
      <c r="AA48" s="11"/>
      <c r="AB48" s="11"/>
      <c r="AC48" s="11"/>
      <c r="AD48" s="20"/>
      <c r="AE48" s="21"/>
      <c r="AG48" s="69" t="str">
        <f t="shared" si="26"/>
        <v/>
      </c>
      <c r="AH48" s="70" t="s">
        <v>131</v>
      </c>
      <c r="AI48" s="71" t="str">
        <f t="shared" si="27"/>
        <v/>
      </c>
      <c r="AJ48" s="72" t="str">
        <f t="shared" si="28"/>
        <v/>
      </c>
      <c r="AK48" s="73" t="str">
        <f t="shared" si="29"/>
        <v/>
      </c>
      <c r="AL48" s="73" t="str">
        <f t="shared" si="30"/>
        <v/>
      </c>
      <c r="AM48" s="74" t="s">
        <v>131</v>
      </c>
      <c r="AN48" s="75" t="s">
        <v>131</v>
      </c>
      <c r="AO48" s="76" t="str">
        <f t="shared" si="31"/>
        <v/>
      </c>
      <c r="AP48" s="73" t="str">
        <f t="shared" si="32"/>
        <v/>
      </c>
      <c r="AQ48" s="74" t="s">
        <v>131</v>
      </c>
      <c r="AR48" s="75" t="s">
        <v>131</v>
      </c>
      <c r="AS48" s="72" t="str">
        <f t="shared" si="33"/>
        <v/>
      </c>
      <c r="AT48" s="73" t="str">
        <f t="shared" si="34"/>
        <v/>
      </c>
      <c r="AU48" s="73" t="str">
        <f t="shared" si="35"/>
        <v/>
      </c>
      <c r="AV48" s="73" t="str">
        <f t="shared" si="36"/>
        <v/>
      </c>
      <c r="AW48" s="73" t="str">
        <f t="shared" si="37"/>
        <v/>
      </c>
      <c r="AX48" s="78" t="str">
        <f t="shared" si="38"/>
        <v/>
      </c>
      <c r="AY48" s="79" t="str">
        <f t="shared" si="39"/>
        <v/>
      </c>
      <c r="AZ48" s="280"/>
      <c r="BA48" s="138" t="str">
        <f t="shared" si="40"/>
        <v/>
      </c>
      <c r="BB48" s="139" t="str">
        <f t="shared" si="41"/>
        <v>Kategóriátlan</v>
      </c>
      <c r="BC48" s="134" t="str">
        <f t="shared" si="42"/>
        <v>Kategóriátlan</v>
      </c>
      <c r="BD48" s="371" t="str">
        <f t="shared" si="43"/>
        <v/>
      </c>
      <c r="BE48" s="378" t="str">
        <f t="shared" si="44"/>
        <v/>
      </c>
      <c r="BF48" s="389" t="str">
        <f t="shared" si="45"/>
        <v/>
      </c>
      <c r="BG48" s="392" t="str">
        <f t="shared" si="46"/>
        <v/>
      </c>
    </row>
    <row r="49" spans="1:59" ht="16.5" customHeight="1" x14ac:dyDescent="0.25">
      <c r="A49" s="405"/>
      <c r="B49" s="142"/>
      <c r="C49" s="1"/>
      <c r="D49" s="254"/>
      <c r="E49" s="432"/>
      <c r="F49" s="3"/>
      <c r="G49" s="3"/>
      <c r="H49" s="3"/>
      <c r="I49" s="18"/>
      <c r="J49" s="132"/>
      <c r="K49" s="254"/>
      <c r="L4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49" s="37"/>
      <c r="N49" s="217"/>
      <c r="O49" s="250" t="str">
        <f t="shared" si="23"/>
        <v/>
      </c>
      <c r="P49" s="211"/>
      <c r="Q49" s="12"/>
      <c r="R49" s="11"/>
      <c r="S49" s="37"/>
      <c r="T49" s="267"/>
      <c r="U49" s="76" t="str">
        <f t="shared" si="24"/>
        <v/>
      </c>
      <c r="V49" s="11"/>
      <c r="W49" s="26"/>
      <c r="X49" s="27"/>
      <c r="Y49" s="72" t="str">
        <f t="shared" si="25"/>
        <v/>
      </c>
      <c r="Z49" s="11"/>
      <c r="AA49" s="11"/>
      <c r="AB49" s="11"/>
      <c r="AC49" s="11"/>
      <c r="AD49" s="20"/>
      <c r="AE49" s="21"/>
      <c r="AG49" s="69" t="str">
        <f t="shared" si="26"/>
        <v/>
      </c>
      <c r="AH49" s="70" t="s">
        <v>131</v>
      </c>
      <c r="AI49" s="71" t="str">
        <f t="shared" si="27"/>
        <v/>
      </c>
      <c r="AJ49" s="72" t="str">
        <f t="shared" si="28"/>
        <v/>
      </c>
      <c r="AK49" s="73" t="str">
        <f t="shared" si="29"/>
        <v/>
      </c>
      <c r="AL49" s="73" t="str">
        <f t="shared" si="30"/>
        <v/>
      </c>
      <c r="AM49" s="74" t="s">
        <v>131</v>
      </c>
      <c r="AN49" s="75" t="s">
        <v>131</v>
      </c>
      <c r="AO49" s="76" t="str">
        <f t="shared" si="31"/>
        <v/>
      </c>
      <c r="AP49" s="73" t="str">
        <f t="shared" si="32"/>
        <v/>
      </c>
      <c r="AQ49" s="74" t="s">
        <v>131</v>
      </c>
      <c r="AR49" s="75" t="s">
        <v>131</v>
      </c>
      <c r="AS49" s="72" t="str">
        <f t="shared" si="33"/>
        <v/>
      </c>
      <c r="AT49" s="73" t="str">
        <f t="shared" si="34"/>
        <v/>
      </c>
      <c r="AU49" s="73" t="str">
        <f t="shared" si="35"/>
        <v/>
      </c>
      <c r="AV49" s="73" t="str">
        <f t="shared" si="36"/>
        <v/>
      </c>
      <c r="AW49" s="73" t="str">
        <f t="shared" si="37"/>
        <v/>
      </c>
      <c r="AX49" s="78" t="str">
        <f t="shared" si="38"/>
        <v/>
      </c>
      <c r="AY49" s="79" t="str">
        <f t="shared" si="39"/>
        <v/>
      </c>
      <c r="AZ49" s="280"/>
      <c r="BA49" s="138" t="str">
        <f t="shared" si="40"/>
        <v/>
      </c>
      <c r="BB49" s="139" t="str">
        <f t="shared" si="41"/>
        <v>Kategóriátlan</v>
      </c>
      <c r="BC49" s="134" t="str">
        <f t="shared" si="42"/>
        <v>Kategóriátlan</v>
      </c>
      <c r="BD49" s="371" t="str">
        <f t="shared" si="43"/>
        <v/>
      </c>
      <c r="BE49" s="378" t="str">
        <f t="shared" si="44"/>
        <v/>
      </c>
      <c r="BF49" s="389" t="str">
        <f t="shared" si="45"/>
        <v/>
      </c>
      <c r="BG49" s="392" t="str">
        <f t="shared" si="46"/>
        <v/>
      </c>
    </row>
    <row r="50" spans="1:59" ht="16.5" customHeight="1" x14ac:dyDescent="0.25">
      <c r="A50" s="405"/>
      <c r="B50" s="142"/>
      <c r="C50" s="1"/>
      <c r="D50" s="254"/>
      <c r="E50" s="432"/>
      <c r="F50" s="3"/>
      <c r="G50" s="3"/>
      <c r="H50" s="3"/>
      <c r="I50" s="18"/>
      <c r="J50" s="132"/>
      <c r="K50" s="254"/>
      <c r="L5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0" s="37"/>
      <c r="N50" s="217"/>
      <c r="O50" s="250" t="str">
        <f t="shared" si="23"/>
        <v/>
      </c>
      <c r="P50" s="211"/>
      <c r="Q50" s="12"/>
      <c r="R50" s="11"/>
      <c r="S50" s="37"/>
      <c r="T50" s="267"/>
      <c r="U50" s="76" t="str">
        <f t="shared" si="24"/>
        <v/>
      </c>
      <c r="V50" s="11"/>
      <c r="W50" s="26"/>
      <c r="X50" s="27"/>
      <c r="Y50" s="72" t="str">
        <f t="shared" si="25"/>
        <v/>
      </c>
      <c r="Z50" s="11"/>
      <c r="AA50" s="11"/>
      <c r="AB50" s="11"/>
      <c r="AC50" s="11"/>
      <c r="AD50" s="20"/>
      <c r="AE50" s="21"/>
      <c r="AG50" s="69" t="str">
        <f t="shared" si="26"/>
        <v/>
      </c>
      <c r="AH50" s="70" t="s">
        <v>131</v>
      </c>
      <c r="AI50" s="71" t="str">
        <f t="shared" si="27"/>
        <v/>
      </c>
      <c r="AJ50" s="72" t="str">
        <f t="shared" si="28"/>
        <v/>
      </c>
      <c r="AK50" s="73" t="str">
        <f t="shared" si="29"/>
        <v/>
      </c>
      <c r="AL50" s="73" t="str">
        <f t="shared" si="30"/>
        <v/>
      </c>
      <c r="AM50" s="74" t="s">
        <v>131</v>
      </c>
      <c r="AN50" s="75" t="s">
        <v>131</v>
      </c>
      <c r="AO50" s="76" t="str">
        <f t="shared" si="31"/>
        <v/>
      </c>
      <c r="AP50" s="73" t="str">
        <f t="shared" si="32"/>
        <v/>
      </c>
      <c r="AQ50" s="74" t="s">
        <v>131</v>
      </c>
      <c r="AR50" s="75" t="s">
        <v>131</v>
      </c>
      <c r="AS50" s="72" t="str">
        <f t="shared" si="33"/>
        <v/>
      </c>
      <c r="AT50" s="73" t="str">
        <f t="shared" si="34"/>
        <v/>
      </c>
      <c r="AU50" s="73" t="str">
        <f t="shared" si="35"/>
        <v/>
      </c>
      <c r="AV50" s="73" t="str">
        <f t="shared" si="36"/>
        <v/>
      </c>
      <c r="AW50" s="73" t="str">
        <f t="shared" si="37"/>
        <v/>
      </c>
      <c r="AX50" s="78" t="str">
        <f t="shared" si="38"/>
        <v/>
      </c>
      <c r="AY50" s="79" t="str">
        <f t="shared" si="39"/>
        <v/>
      </c>
      <c r="AZ50" s="280"/>
      <c r="BA50" s="138" t="str">
        <f t="shared" si="40"/>
        <v/>
      </c>
      <c r="BB50" s="139" t="str">
        <f t="shared" si="41"/>
        <v>Kategóriátlan</v>
      </c>
      <c r="BC50" s="134" t="str">
        <f t="shared" si="42"/>
        <v>Kategóriátlan</v>
      </c>
      <c r="BD50" s="371" t="str">
        <f t="shared" si="43"/>
        <v/>
      </c>
      <c r="BE50" s="378" t="str">
        <f t="shared" si="44"/>
        <v/>
      </c>
      <c r="BF50" s="389" t="str">
        <f t="shared" si="45"/>
        <v/>
      </c>
      <c r="BG50" s="392" t="str">
        <f t="shared" si="46"/>
        <v/>
      </c>
    </row>
    <row r="51" spans="1:59" ht="16.5" customHeight="1" x14ac:dyDescent="0.25">
      <c r="A51" s="405"/>
      <c r="B51" s="142"/>
      <c r="C51" s="1"/>
      <c r="D51" s="254"/>
      <c r="E51" s="432"/>
      <c r="F51" s="3"/>
      <c r="G51" s="3"/>
      <c r="H51" s="3"/>
      <c r="I51" s="18"/>
      <c r="J51" s="132"/>
      <c r="K51" s="254"/>
      <c r="L5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1" s="37"/>
      <c r="N51" s="217"/>
      <c r="O51" s="250" t="str">
        <f t="shared" si="23"/>
        <v/>
      </c>
      <c r="P51" s="211"/>
      <c r="Q51" s="12"/>
      <c r="R51" s="11"/>
      <c r="S51" s="37"/>
      <c r="T51" s="267"/>
      <c r="U51" s="76" t="str">
        <f t="shared" si="24"/>
        <v/>
      </c>
      <c r="V51" s="11"/>
      <c r="W51" s="26"/>
      <c r="X51" s="27"/>
      <c r="Y51" s="72" t="str">
        <f t="shared" si="25"/>
        <v/>
      </c>
      <c r="Z51" s="11"/>
      <c r="AA51" s="11"/>
      <c r="AB51" s="11"/>
      <c r="AC51" s="11"/>
      <c r="AD51" s="20"/>
      <c r="AE51" s="21"/>
      <c r="AG51" s="69" t="str">
        <f t="shared" si="26"/>
        <v/>
      </c>
      <c r="AH51" s="70" t="s">
        <v>131</v>
      </c>
      <c r="AI51" s="71" t="str">
        <f t="shared" si="27"/>
        <v/>
      </c>
      <c r="AJ51" s="72" t="str">
        <f t="shared" si="28"/>
        <v/>
      </c>
      <c r="AK51" s="73" t="str">
        <f t="shared" si="29"/>
        <v/>
      </c>
      <c r="AL51" s="73" t="str">
        <f t="shared" si="30"/>
        <v/>
      </c>
      <c r="AM51" s="74" t="s">
        <v>131</v>
      </c>
      <c r="AN51" s="75" t="s">
        <v>131</v>
      </c>
      <c r="AO51" s="76" t="str">
        <f t="shared" si="31"/>
        <v/>
      </c>
      <c r="AP51" s="73" t="str">
        <f t="shared" si="32"/>
        <v/>
      </c>
      <c r="AQ51" s="74" t="s">
        <v>131</v>
      </c>
      <c r="AR51" s="75" t="s">
        <v>131</v>
      </c>
      <c r="AS51" s="72" t="str">
        <f t="shared" si="33"/>
        <v/>
      </c>
      <c r="AT51" s="73" t="str">
        <f t="shared" si="34"/>
        <v/>
      </c>
      <c r="AU51" s="73" t="str">
        <f t="shared" si="35"/>
        <v/>
      </c>
      <c r="AV51" s="73" t="str">
        <f t="shared" si="36"/>
        <v/>
      </c>
      <c r="AW51" s="73" t="str">
        <f t="shared" si="37"/>
        <v/>
      </c>
      <c r="AX51" s="78" t="str">
        <f t="shared" si="38"/>
        <v/>
      </c>
      <c r="AY51" s="79" t="str">
        <f t="shared" si="39"/>
        <v/>
      </c>
      <c r="AZ51" s="280"/>
      <c r="BA51" s="138" t="str">
        <f t="shared" si="40"/>
        <v/>
      </c>
      <c r="BB51" s="139" t="str">
        <f t="shared" si="41"/>
        <v>Kategóriátlan</v>
      </c>
      <c r="BC51" s="134" t="str">
        <f t="shared" si="42"/>
        <v>Kategóriátlan</v>
      </c>
      <c r="BD51" s="371" t="str">
        <f t="shared" si="43"/>
        <v/>
      </c>
      <c r="BE51" s="378" t="str">
        <f t="shared" si="44"/>
        <v/>
      </c>
      <c r="BF51" s="389" t="str">
        <f t="shared" si="45"/>
        <v/>
      </c>
      <c r="BG51" s="392" t="str">
        <f t="shared" si="46"/>
        <v/>
      </c>
    </row>
    <row r="52" spans="1:59" ht="16.5" customHeight="1" x14ac:dyDescent="0.25">
      <c r="A52" s="405"/>
      <c r="B52" s="142"/>
      <c r="C52" s="1"/>
      <c r="D52" s="254"/>
      <c r="E52" s="432"/>
      <c r="F52" s="3"/>
      <c r="G52" s="3"/>
      <c r="H52" s="3"/>
      <c r="I52" s="18"/>
      <c r="J52" s="132"/>
      <c r="K52" s="254"/>
      <c r="L5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2" s="37"/>
      <c r="N52" s="217"/>
      <c r="O52" s="250" t="str">
        <f t="shared" si="23"/>
        <v/>
      </c>
      <c r="P52" s="211"/>
      <c r="Q52" s="12"/>
      <c r="R52" s="11"/>
      <c r="S52" s="37"/>
      <c r="T52" s="267"/>
      <c r="U52" s="76" t="str">
        <f t="shared" si="24"/>
        <v/>
      </c>
      <c r="V52" s="11"/>
      <c r="W52" s="26"/>
      <c r="X52" s="27"/>
      <c r="Y52" s="72" t="str">
        <f t="shared" si="25"/>
        <v/>
      </c>
      <c r="Z52" s="11"/>
      <c r="AA52" s="11"/>
      <c r="AB52" s="11"/>
      <c r="AC52" s="11"/>
      <c r="AD52" s="20"/>
      <c r="AE52" s="21"/>
      <c r="AF52" s="25"/>
      <c r="AG52" s="69" t="str">
        <f t="shared" si="26"/>
        <v/>
      </c>
      <c r="AH52" s="70" t="s">
        <v>131</v>
      </c>
      <c r="AI52" s="71" t="str">
        <f t="shared" si="27"/>
        <v/>
      </c>
      <c r="AJ52" s="72" t="str">
        <f t="shared" si="28"/>
        <v/>
      </c>
      <c r="AK52" s="73" t="str">
        <f t="shared" si="29"/>
        <v/>
      </c>
      <c r="AL52" s="73" t="str">
        <f t="shared" si="30"/>
        <v/>
      </c>
      <c r="AM52" s="74" t="s">
        <v>131</v>
      </c>
      <c r="AN52" s="75" t="s">
        <v>131</v>
      </c>
      <c r="AO52" s="76" t="str">
        <f t="shared" si="31"/>
        <v/>
      </c>
      <c r="AP52" s="73" t="str">
        <f t="shared" si="32"/>
        <v/>
      </c>
      <c r="AQ52" s="74" t="s">
        <v>131</v>
      </c>
      <c r="AR52" s="75" t="s">
        <v>131</v>
      </c>
      <c r="AS52" s="72" t="str">
        <f t="shared" si="33"/>
        <v/>
      </c>
      <c r="AT52" s="73" t="str">
        <f t="shared" si="34"/>
        <v/>
      </c>
      <c r="AU52" s="73" t="str">
        <f t="shared" si="35"/>
        <v/>
      </c>
      <c r="AV52" s="73" t="str">
        <f t="shared" si="36"/>
        <v/>
      </c>
      <c r="AW52" s="73" t="str">
        <f t="shared" si="37"/>
        <v/>
      </c>
      <c r="AX52" s="78" t="str">
        <f t="shared" si="38"/>
        <v/>
      </c>
      <c r="AY52" s="79" t="str">
        <f t="shared" si="39"/>
        <v/>
      </c>
      <c r="AZ52" s="303"/>
      <c r="BA52" s="138" t="str">
        <f t="shared" si="40"/>
        <v/>
      </c>
      <c r="BB52" s="139" t="str">
        <f t="shared" si="41"/>
        <v>Kategóriátlan</v>
      </c>
      <c r="BC52" s="134" t="str">
        <f t="shared" si="42"/>
        <v>Kategóriátlan</v>
      </c>
      <c r="BD52" s="371" t="str">
        <f t="shared" si="43"/>
        <v/>
      </c>
      <c r="BE52" s="378" t="str">
        <f t="shared" si="44"/>
        <v/>
      </c>
      <c r="BF52" s="389" t="str">
        <f t="shared" si="45"/>
        <v/>
      </c>
      <c r="BG52" s="392" t="str">
        <f t="shared" si="46"/>
        <v/>
      </c>
    </row>
    <row r="53" spans="1:59" ht="16.5" customHeight="1" x14ac:dyDescent="0.25">
      <c r="A53" s="405"/>
      <c r="B53" s="142"/>
      <c r="C53" s="1"/>
      <c r="D53" s="254"/>
      <c r="E53" s="432"/>
      <c r="F53" s="3"/>
      <c r="G53" s="3"/>
      <c r="H53" s="3"/>
      <c r="I53" s="18"/>
      <c r="J53" s="132"/>
      <c r="K53" s="254"/>
      <c r="L5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3" s="37"/>
      <c r="N53" s="217"/>
      <c r="O53" s="250" t="str">
        <f t="shared" si="23"/>
        <v/>
      </c>
      <c r="P53" s="211"/>
      <c r="Q53" s="12"/>
      <c r="R53" s="11"/>
      <c r="S53" s="37"/>
      <c r="T53" s="267"/>
      <c r="U53" s="76" t="str">
        <f t="shared" si="24"/>
        <v/>
      </c>
      <c r="V53" s="11"/>
      <c r="W53" s="26"/>
      <c r="X53" s="27"/>
      <c r="Y53" s="72" t="str">
        <f t="shared" si="25"/>
        <v/>
      </c>
      <c r="Z53" s="11"/>
      <c r="AA53" s="11"/>
      <c r="AB53" s="11"/>
      <c r="AC53" s="11"/>
      <c r="AD53" s="20"/>
      <c r="AE53" s="21"/>
      <c r="AG53" s="69" t="str">
        <f t="shared" si="26"/>
        <v/>
      </c>
      <c r="AH53" s="70" t="s">
        <v>131</v>
      </c>
      <c r="AI53" s="71" t="str">
        <f t="shared" si="27"/>
        <v/>
      </c>
      <c r="AJ53" s="72" t="str">
        <f t="shared" si="28"/>
        <v/>
      </c>
      <c r="AK53" s="73" t="str">
        <f t="shared" si="29"/>
        <v/>
      </c>
      <c r="AL53" s="73" t="str">
        <f t="shared" si="30"/>
        <v/>
      </c>
      <c r="AM53" s="74" t="s">
        <v>131</v>
      </c>
      <c r="AN53" s="75" t="s">
        <v>131</v>
      </c>
      <c r="AO53" s="76" t="str">
        <f t="shared" si="31"/>
        <v/>
      </c>
      <c r="AP53" s="73" t="str">
        <f t="shared" si="32"/>
        <v/>
      </c>
      <c r="AQ53" s="74" t="s">
        <v>131</v>
      </c>
      <c r="AR53" s="75" t="s">
        <v>131</v>
      </c>
      <c r="AS53" s="72" t="str">
        <f t="shared" si="33"/>
        <v/>
      </c>
      <c r="AT53" s="73" t="str">
        <f t="shared" si="34"/>
        <v/>
      </c>
      <c r="AU53" s="73" t="str">
        <f t="shared" si="35"/>
        <v/>
      </c>
      <c r="AV53" s="73" t="str">
        <f t="shared" si="36"/>
        <v/>
      </c>
      <c r="AW53" s="73" t="str">
        <f t="shared" si="37"/>
        <v/>
      </c>
      <c r="AX53" s="78" t="str">
        <f t="shared" si="38"/>
        <v/>
      </c>
      <c r="AY53" s="79" t="str">
        <f t="shared" si="39"/>
        <v/>
      </c>
      <c r="AZ53" s="280"/>
      <c r="BA53" s="138" t="str">
        <f t="shared" si="40"/>
        <v/>
      </c>
      <c r="BB53" s="139" t="str">
        <f t="shared" si="41"/>
        <v>Kategóriátlan</v>
      </c>
      <c r="BC53" s="134" t="str">
        <f t="shared" si="42"/>
        <v>Kategóriátlan</v>
      </c>
      <c r="BD53" s="371" t="str">
        <f t="shared" si="43"/>
        <v/>
      </c>
      <c r="BE53" s="378" t="str">
        <f t="shared" si="44"/>
        <v/>
      </c>
      <c r="BF53" s="389" t="str">
        <f t="shared" si="45"/>
        <v/>
      </c>
      <c r="BG53" s="392" t="str">
        <f t="shared" si="46"/>
        <v/>
      </c>
    </row>
    <row r="54" spans="1:59" s="25" customFormat="1" ht="16.5" customHeight="1" x14ac:dyDescent="0.25">
      <c r="A54" s="405"/>
      <c r="B54" s="142"/>
      <c r="C54" s="1"/>
      <c r="D54" s="254"/>
      <c r="E54" s="432"/>
      <c r="F54" s="3"/>
      <c r="G54" s="3"/>
      <c r="H54" s="3"/>
      <c r="I54" s="18"/>
      <c r="J54" s="132"/>
      <c r="K54" s="254"/>
      <c r="L5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4" s="223"/>
      <c r="N54" s="224"/>
      <c r="O54" s="251" t="str">
        <f t="shared" si="23"/>
        <v/>
      </c>
      <c r="P54" s="225"/>
      <c r="Q54" s="226"/>
      <c r="R54" s="200"/>
      <c r="S54" s="223"/>
      <c r="T54" s="268"/>
      <c r="U54" s="29" t="str">
        <f t="shared" si="24"/>
        <v/>
      </c>
      <c r="V54" s="200"/>
      <c r="W54" s="228"/>
      <c r="X54" s="227"/>
      <c r="Y54" s="64" t="str">
        <f t="shared" si="25"/>
        <v/>
      </c>
      <c r="Z54" s="200"/>
      <c r="AA54" s="200"/>
      <c r="AB54" s="200"/>
      <c r="AC54" s="200"/>
      <c r="AD54" s="230"/>
      <c r="AE54" s="231"/>
      <c r="AG54" s="232" t="str">
        <f t="shared" si="26"/>
        <v/>
      </c>
      <c r="AH54" s="233" t="s">
        <v>131</v>
      </c>
      <c r="AI54" s="234" t="str">
        <f t="shared" si="27"/>
        <v/>
      </c>
      <c r="AJ54" s="64" t="str">
        <f t="shared" si="28"/>
        <v/>
      </c>
      <c r="AK54" s="65" t="str">
        <f t="shared" si="29"/>
        <v/>
      </c>
      <c r="AL54" s="65" t="str">
        <f t="shared" si="30"/>
        <v/>
      </c>
      <c r="AM54" s="235" t="s">
        <v>131</v>
      </c>
      <c r="AN54" s="236" t="s">
        <v>131</v>
      </c>
      <c r="AO54" s="29" t="str">
        <f t="shared" si="31"/>
        <v/>
      </c>
      <c r="AP54" s="65" t="str">
        <f t="shared" si="32"/>
        <v/>
      </c>
      <c r="AQ54" s="235" t="s">
        <v>131</v>
      </c>
      <c r="AR54" s="236" t="s">
        <v>131</v>
      </c>
      <c r="AS54" s="64" t="str">
        <f t="shared" si="33"/>
        <v/>
      </c>
      <c r="AT54" s="65" t="str">
        <f t="shared" si="34"/>
        <v/>
      </c>
      <c r="AU54" s="65" t="str">
        <f t="shared" si="35"/>
        <v/>
      </c>
      <c r="AV54" s="65" t="str">
        <f t="shared" si="36"/>
        <v/>
      </c>
      <c r="AW54" s="65" t="str">
        <f t="shared" si="37"/>
        <v/>
      </c>
      <c r="AX54" s="67" t="str">
        <f t="shared" si="38"/>
        <v/>
      </c>
      <c r="AY54" s="68" t="str">
        <f t="shared" si="39"/>
        <v/>
      </c>
      <c r="AZ54" s="303"/>
      <c r="BA54" s="181" t="str">
        <f t="shared" si="40"/>
        <v/>
      </c>
      <c r="BB54" s="182" t="str">
        <f t="shared" si="41"/>
        <v>Kategóriátlan</v>
      </c>
      <c r="BC54" s="183" t="str">
        <f t="shared" si="42"/>
        <v>Kategóriátlan</v>
      </c>
      <c r="BD54" s="372" t="str">
        <f t="shared" si="43"/>
        <v/>
      </c>
      <c r="BE54" s="379" t="str">
        <f t="shared" si="44"/>
        <v/>
      </c>
      <c r="BF54" s="390" t="str">
        <f t="shared" si="45"/>
        <v/>
      </c>
      <c r="BG54" s="393" t="str">
        <f t="shared" si="46"/>
        <v/>
      </c>
    </row>
    <row r="55" spans="1:59" s="25" customFormat="1" ht="16.5" customHeight="1" x14ac:dyDescent="0.25">
      <c r="A55" s="405"/>
      <c r="B55" s="142"/>
      <c r="C55" s="1"/>
      <c r="D55" s="254"/>
      <c r="E55" s="432"/>
      <c r="F55" s="3"/>
      <c r="G55" s="3"/>
      <c r="H55" s="3"/>
      <c r="I55" s="18"/>
      <c r="J55" s="132"/>
      <c r="K55" s="254"/>
      <c r="L5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5" s="223"/>
      <c r="N55" s="224"/>
      <c r="O55" s="251" t="str">
        <f t="shared" si="23"/>
        <v/>
      </c>
      <c r="P55" s="225"/>
      <c r="Q55" s="226"/>
      <c r="R55" s="200"/>
      <c r="S55" s="223"/>
      <c r="T55" s="268"/>
      <c r="U55" s="29" t="str">
        <f t="shared" si="24"/>
        <v/>
      </c>
      <c r="V55" s="200"/>
      <c r="W55" s="228"/>
      <c r="X55" s="227"/>
      <c r="Y55" s="64" t="str">
        <f t="shared" si="25"/>
        <v/>
      </c>
      <c r="Z55" s="200"/>
      <c r="AA55" s="200"/>
      <c r="AB55" s="200"/>
      <c r="AC55" s="200"/>
      <c r="AD55" s="230"/>
      <c r="AE55" s="231"/>
      <c r="AG55" s="232" t="str">
        <f t="shared" si="26"/>
        <v/>
      </c>
      <c r="AH55" s="233" t="s">
        <v>131</v>
      </c>
      <c r="AI55" s="234" t="str">
        <f t="shared" si="27"/>
        <v/>
      </c>
      <c r="AJ55" s="64" t="str">
        <f t="shared" si="28"/>
        <v/>
      </c>
      <c r="AK55" s="65" t="str">
        <f t="shared" si="29"/>
        <v/>
      </c>
      <c r="AL55" s="65" t="str">
        <f t="shared" si="30"/>
        <v/>
      </c>
      <c r="AM55" s="235" t="s">
        <v>131</v>
      </c>
      <c r="AN55" s="236" t="s">
        <v>131</v>
      </c>
      <c r="AO55" s="29" t="str">
        <f t="shared" si="31"/>
        <v/>
      </c>
      <c r="AP55" s="65" t="str">
        <f t="shared" si="32"/>
        <v/>
      </c>
      <c r="AQ55" s="235" t="s">
        <v>131</v>
      </c>
      <c r="AR55" s="236" t="s">
        <v>131</v>
      </c>
      <c r="AS55" s="64" t="str">
        <f t="shared" si="33"/>
        <v/>
      </c>
      <c r="AT55" s="65" t="str">
        <f t="shared" si="34"/>
        <v/>
      </c>
      <c r="AU55" s="65" t="str">
        <f t="shared" si="35"/>
        <v/>
      </c>
      <c r="AV55" s="65" t="str">
        <f t="shared" si="36"/>
        <v/>
      </c>
      <c r="AW55" s="65" t="str">
        <f t="shared" si="37"/>
        <v/>
      </c>
      <c r="AX55" s="67" t="str">
        <f t="shared" si="38"/>
        <v/>
      </c>
      <c r="AY55" s="68" t="str">
        <f t="shared" si="39"/>
        <v/>
      </c>
      <c r="AZ55" s="303"/>
      <c r="BA55" s="181" t="str">
        <f t="shared" si="40"/>
        <v/>
      </c>
      <c r="BB55" s="182" t="str">
        <f t="shared" si="41"/>
        <v>Kategóriátlan</v>
      </c>
      <c r="BC55" s="183" t="str">
        <f t="shared" si="42"/>
        <v>Kategóriátlan</v>
      </c>
      <c r="BD55" s="372" t="str">
        <f t="shared" si="43"/>
        <v/>
      </c>
      <c r="BE55" s="379" t="str">
        <f t="shared" si="44"/>
        <v/>
      </c>
      <c r="BF55" s="390" t="str">
        <f t="shared" si="45"/>
        <v/>
      </c>
      <c r="BG55" s="393" t="str">
        <f t="shared" si="46"/>
        <v/>
      </c>
    </row>
    <row r="56" spans="1:59" s="25" customFormat="1" ht="16.5" customHeight="1" x14ac:dyDescent="0.25">
      <c r="A56" s="405"/>
      <c r="B56" s="142"/>
      <c r="C56" s="1"/>
      <c r="D56" s="254"/>
      <c r="E56" s="432"/>
      <c r="F56" s="3"/>
      <c r="G56" s="3"/>
      <c r="H56" s="3"/>
      <c r="I56" s="18"/>
      <c r="J56" s="132"/>
      <c r="K56" s="254"/>
      <c r="L5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6" s="37"/>
      <c r="N56" s="217"/>
      <c r="O56" s="250" t="str">
        <f t="shared" si="23"/>
        <v/>
      </c>
      <c r="P56" s="211"/>
      <c r="Q56" s="12"/>
      <c r="R56" s="11"/>
      <c r="S56" s="37"/>
      <c r="T56" s="267"/>
      <c r="U56" s="76" t="str">
        <f t="shared" si="24"/>
        <v/>
      </c>
      <c r="V56" s="11"/>
      <c r="W56" s="26"/>
      <c r="X56" s="27"/>
      <c r="Y56" s="72" t="str">
        <f t="shared" si="25"/>
        <v/>
      </c>
      <c r="Z56" s="11"/>
      <c r="AA56" s="11"/>
      <c r="AB56" s="11"/>
      <c r="AC56" s="11"/>
      <c r="AD56" s="20"/>
      <c r="AE56" s="21"/>
      <c r="AG56" s="69" t="str">
        <f t="shared" si="26"/>
        <v/>
      </c>
      <c r="AH56" s="70" t="s">
        <v>131</v>
      </c>
      <c r="AI56" s="71" t="str">
        <f t="shared" si="27"/>
        <v/>
      </c>
      <c r="AJ56" s="72" t="str">
        <f t="shared" si="28"/>
        <v/>
      </c>
      <c r="AK56" s="73" t="str">
        <f t="shared" si="29"/>
        <v/>
      </c>
      <c r="AL56" s="73" t="str">
        <f t="shared" si="30"/>
        <v/>
      </c>
      <c r="AM56" s="74" t="s">
        <v>131</v>
      </c>
      <c r="AN56" s="75" t="s">
        <v>131</v>
      </c>
      <c r="AO56" s="76" t="str">
        <f t="shared" si="31"/>
        <v/>
      </c>
      <c r="AP56" s="73" t="str">
        <f t="shared" si="32"/>
        <v/>
      </c>
      <c r="AQ56" s="74" t="s">
        <v>131</v>
      </c>
      <c r="AR56" s="75" t="s">
        <v>131</v>
      </c>
      <c r="AS56" s="72" t="str">
        <f t="shared" si="33"/>
        <v/>
      </c>
      <c r="AT56" s="73" t="str">
        <f t="shared" si="34"/>
        <v/>
      </c>
      <c r="AU56" s="73" t="str">
        <f t="shared" si="35"/>
        <v/>
      </c>
      <c r="AV56" s="73" t="str">
        <f t="shared" si="36"/>
        <v/>
      </c>
      <c r="AW56" s="73" t="str">
        <f t="shared" si="37"/>
        <v/>
      </c>
      <c r="AX56" s="78" t="str">
        <f t="shared" si="38"/>
        <v/>
      </c>
      <c r="AY56" s="79" t="str">
        <f t="shared" si="39"/>
        <v/>
      </c>
      <c r="AZ56" s="303"/>
      <c r="BA56" s="138" t="str">
        <f t="shared" si="40"/>
        <v/>
      </c>
      <c r="BB56" s="139" t="str">
        <f t="shared" si="41"/>
        <v>Kategóriátlan</v>
      </c>
      <c r="BC56" s="134" t="str">
        <f t="shared" si="42"/>
        <v>Kategóriátlan</v>
      </c>
      <c r="BD56" s="371" t="str">
        <f t="shared" si="43"/>
        <v/>
      </c>
      <c r="BE56" s="378" t="str">
        <f t="shared" si="44"/>
        <v/>
      </c>
      <c r="BF56" s="389" t="str">
        <f t="shared" si="45"/>
        <v/>
      </c>
      <c r="BG56" s="392" t="str">
        <f t="shared" si="46"/>
        <v/>
      </c>
    </row>
    <row r="57" spans="1:59" s="25" customFormat="1" ht="16.5" customHeight="1" x14ac:dyDescent="0.25">
      <c r="A57" s="405"/>
      <c r="B57" s="142"/>
      <c r="C57" s="1"/>
      <c r="D57" s="254"/>
      <c r="E57" s="432"/>
      <c r="F57" s="3"/>
      <c r="G57" s="3"/>
      <c r="H57" s="3"/>
      <c r="I57" s="18"/>
      <c r="J57" s="132"/>
      <c r="K57" s="254"/>
      <c r="L5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7" s="223"/>
      <c r="N57" s="224"/>
      <c r="O57" s="251" t="str">
        <f t="shared" si="23"/>
        <v/>
      </c>
      <c r="P57" s="225"/>
      <c r="Q57" s="226"/>
      <c r="R57" s="200"/>
      <c r="S57" s="223"/>
      <c r="T57" s="268"/>
      <c r="U57" s="29" t="str">
        <f t="shared" si="24"/>
        <v/>
      </c>
      <c r="V57" s="200"/>
      <c r="W57" s="228"/>
      <c r="X57" s="227"/>
      <c r="Y57" s="64" t="str">
        <f t="shared" si="25"/>
        <v/>
      </c>
      <c r="Z57" s="200"/>
      <c r="AA57" s="200"/>
      <c r="AB57" s="200"/>
      <c r="AC57" s="200"/>
      <c r="AD57" s="230"/>
      <c r="AE57" s="231"/>
      <c r="AG57" s="232" t="str">
        <f t="shared" si="26"/>
        <v/>
      </c>
      <c r="AH57" s="233" t="s">
        <v>131</v>
      </c>
      <c r="AI57" s="234" t="str">
        <f t="shared" si="27"/>
        <v/>
      </c>
      <c r="AJ57" s="64" t="str">
        <f t="shared" si="28"/>
        <v/>
      </c>
      <c r="AK57" s="65" t="str">
        <f t="shared" si="29"/>
        <v/>
      </c>
      <c r="AL57" s="65" t="str">
        <f t="shared" si="30"/>
        <v/>
      </c>
      <c r="AM57" s="235" t="s">
        <v>131</v>
      </c>
      <c r="AN57" s="236" t="s">
        <v>131</v>
      </c>
      <c r="AO57" s="29" t="str">
        <f t="shared" si="31"/>
        <v/>
      </c>
      <c r="AP57" s="65" t="str">
        <f t="shared" si="32"/>
        <v/>
      </c>
      <c r="AQ57" s="235" t="s">
        <v>131</v>
      </c>
      <c r="AR57" s="236" t="s">
        <v>131</v>
      </c>
      <c r="AS57" s="64" t="str">
        <f t="shared" si="33"/>
        <v/>
      </c>
      <c r="AT57" s="65" t="str">
        <f t="shared" si="34"/>
        <v/>
      </c>
      <c r="AU57" s="65" t="str">
        <f t="shared" si="35"/>
        <v/>
      </c>
      <c r="AV57" s="65" t="str">
        <f t="shared" si="36"/>
        <v/>
      </c>
      <c r="AW57" s="65" t="str">
        <f t="shared" si="37"/>
        <v/>
      </c>
      <c r="AX57" s="67" t="str">
        <f t="shared" si="38"/>
        <v/>
      </c>
      <c r="AY57" s="68" t="str">
        <f t="shared" si="39"/>
        <v/>
      </c>
      <c r="AZ57" s="303"/>
      <c r="BA57" s="181" t="str">
        <f t="shared" si="40"/>
        <v/>
      </c>
      <c r="BB57" s="182" t="str">
        <f t="shared" si="41"/>
        <v>Kategóriátlan</v>
      </c>
      <c r="BC57" s="183" t="str">
        <f t="shared" si="42"/>
        <v>Kategóriátlan</v>
      </c>
      <c r="BD57" s="372" t="str">
        <f t="shared" si="43"/>
        <v/>
      </c>
      <c r="BE57" s="379" t="str">
        <f t="shared" si="44"/>
        <v/>
      </c>
      <c r="BF57" s="390" t="str">
        <f t="shared" si="45"/>
        <v/>
      </c>
      <c r="BG57" s="393" t="str">
        <f t="shared" si="46"/>
        <v/>
      </c>
    </row>
    <row r="58" spans="1:59" ht="16.5" customHeight="1" x14ac:dyDescent="0.25">
      <c r="A58" s="405"/>
      <c r="B58" s="142"/>
      <c r="C58" s="1"/>
      <c r="D58" s="254"/>
      <c r="E58" s="432"/>
      <c r="F58" s="3"/>
      <c r="G58" s="3"/>
      <c r="H58" s="3"/>
      <c r="I58" s="18"/>
      <c r="J58" s="132"/>
      <c r="K58" s="254"/>
      <c r="L5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8" s="37"/>
      <c r="N58" s="217"/>
      <c r="O58" s="250" t="str">
        <f t="shared" si="23"/>
        <v/>
      </c>
      <c r="P58" s="212"/>
      <c r="Q58" s="12"/>
      <c r="R58" s="11"/>
      <c r="S58" s="37"/>
      <c r="T58" s="267"/>
      <c r="U58" s="76" t="str">
        <f t="shared" si="24"/>
        <v/>
      </c>
      <c r="V58" s="11"/>
      <c r="W58" s="228"/>
      <c r="X58" s="227"/>
      <c r="Y58" s="64" t="str">
        <f t="shared" ref="Y58:Y100" si="47" xml:space="preserve"> IF( AND( W58&lt;&gt;"",
                   X58&lt;&gt;""),
            W58 +
              IF( W58&gt;=20, 5000, 0) +
              IF( X58="v", 500, 0),
            ""
          )</f>
        <v/>
      </c>
      <c r="Z58" s="28"/>
      <c r="AA58" s="11"/>
      <c r="AB58" s="11"/>
      <c r="AC58" s="11"/>
      <c r="AD58" s="20"/>
      <c r="AE58" s="21"/>
      <c r="AG58" s="232" t="str">
        <f t="shared" si="26"/>
        <v/>
      </c>
      <c r="AH58" s="233" t="s">
        <v>131</v>
      </c>
      <c r="AI58" s="234" t="str">
        <f t="shared" si="27"/>
        <v/>
      </c>
      <c r="AJ58" s="64" t="str">
        <f t="shared" si="28"/>
        <v/>
      </c>
      <c r="AK58" s="65" t="str">
        <f t="shared" si="29"/>
        <v/>
      </c>
      <c r="AL58" s="65" t="str">
        <f t="shared" si="30"/>
        <v/>
      </c>
      <c r="AM58" s="235" t="s">
        <v>131</v>
      </c>
      <c r="AN58" s="236" t="s">
        <v>131</v>
      </c>
      <c r="AO58" s="29" t="str">
        <f t="shared" si="31"/>
        <v/>
      </c>
      <c r="AP58" s="65" t="str">
        <f t="shared" si="32"/>
        <v/>
      </c>
      <c r="AQ58" s="235" t="s">
        <v>131</v>
      </c>
      <c r="AR58" s="236" t="s">
        <v>131</v>
      </c>
      <c r="AS58" s="64" t="str">
        <f t="shared" si="33"/>
        <v/>
      </c>
      <c r="AT58" s="65" t="str">
        <f t="shared" si="34"/>
        <v/>
      </c>
      <c r="AU58" s="65" t="str">
        <f t="shared" si="35"/>
        <v/>
      </c>
      <c r="AV58" s="65" t="str">
        <f t="shared" si="36"/>
        <v/>
      </c>
      <c r="AW58" s="65" t="str">
        <f t="shared" si="37"/>
        <v/>
      </c>
      <c r="AX58" s="67" t="str">
        <f t="shared" si="38"/>
        <v/>
      </c>
      <c r="AY58" s="68" t="str">
        <f t="shared" si="39"/>
        <v/>
      </c>
      <c r="AZ58" s="280"/>
      <c r="BA58" s="181" t="str">
        <f t="shared" si="40"/>
        <v/>
      </c>
      <c r="BB58" s="182" t="str">
        <f t="shared" si="41"/>
        <v>Kategóriátlan</v>
      </c>
      <c r="BC58" s="183" t="str">
        <f t="shared" si="42"/>
        <v>Kategóriátlan</v>
      </c>
      <c r="BD58" s="372" t="str">
        <f t="shared" si="43"/>
        <v/>
      </c>
      <c r="BE58" s="379" t="str">
        <f t="shared" si="44"/>
        <v/>
      </c>
      <c r="BF58" s="390" t="str">
        <f t="shared" si="45"/>
        <v/>
      </c>
      <c r="BG58" s="393" t="str">
        <f t="shared" si="46"/>
        <v/>
      </c>
    </row>
    <row r="59" spans="1:59" ht="16.5" customHeight="1" x14ac:dyDescent="0.25">
      <c r="A59" s="405"/>
      <c r="B59" s="142"/>
      <c r="C59" s="1"/>
      <c r="D59" s="254"/>
      <c r="E59" s="432"/>
      <c r="F59" s="3"/>
      <c r="G59" s="3"/>
      <c r="H59" s="3"/>
      <c r="I59" s="18"/>
      <c r="J59" s="132"/>
      <c r="K59" s="254"/>
      <c r="L5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59" s="37"/>
      <c r="N59" s="217"/>
      <c r="O59" s="250" t="str">
        <f t="shared" si="23"/>
        <v/>
      </c>
      <c r="P59" s="212"/>
      <c r="Q59" s="12"/>
      <c r="R59" s="11"/>
      <c r="S59" s="37"/>
      <c r="T59" s="267"/>
      <c r="U59" s="76" t="str">
        <f t="shared" si="24"/>
        <v/>
      </c>
      <c r="V59" s="11"/>
      <c r="W59" s="228"/>
      <c r="X59" s="227"/>
      <c r="Y59" s="64" t="str">
        <f t="shared" si="47"/>
        <v/>
      </c>
      <c r="Z59" s="28"/>
      <c r="AA59" s="11"/>
      <c r="AB59" s="11"/>
      <c r="AC59" s="11"/>
      <c r="AD59" s="20"/>
      <c r="AE59" s="21"/>
      <c r="AG59" s="69" t="str">
        <f t="shared" si="26"/>
        <v/>
      </c>
      <c r="AH59" s="70" t="s">
        <v>131</v>
      </c>
      <c r="AI59" s="71" t="str">
        <f t="shared" si="27"/>
        <v/>
      </c>
      <c r="AJ59" s="72" t="str">
        <f t="shared" si="28"/>
        <v/>
      </c>
      <c r="AK59" s="73" t="str">
        <f t="shared" si="29"/>
        <v/>
      </c>
      <c r="AL59" s="73" t="str">
        <f t="shared" si="30"/>
        <v/>
      </c>
      <c r="AM59" s="74" t="s">
        <v>131</v>
      </c>
      <c r="AN59" s="75" t="s">
        <v>131</v>
      </c>
      <c r="AO59" s="76" t="str">
        <f t="shared" si="31"/>
        <v/>
      </c>
      <c r="AP59" s="73" t="str">
        <f t="shared" si="32"/>
        <v/>
      </c>
      <c r="AQ59" s="74" t="s">
        <v>131</v>
      </c>
      <c r="AR59" s="75" t="s">
        <v>131</v>
      </c>
      <c r="AS59" s="72" t="str">
        <f t="shared" si="33"/>
        <v/>
      </c>
      <c r="AT59" s="73" t="str">
        <f t="shared" si="34"/>
        <v/>
      </c>
      <c r="AU59" s="73" t="str">
        <f t="shared" si="35"/>
        <v/>
      </c>
      <c r="AV59" s="73" t="str">
        <f t="shared" si="36"/>
        <v/>
      </c>
      <c r="AW59" s="73" t="str">
        <f t="shared" si="37"/>
        <v/>
      </c>
      <c r="AX59" s="78" t="str">
        <f t="shared" si="38"/>
        <v/>
      </c>
      <c r="AY59" s="79" t="str">
        <f t="shared" si="39"/>
        <v/>
      </c>
      <c r="AZ59" s="280"/>
      <c r="BA59" s="138" t="str">
        <f t="shared" si="40"/>
        <v/>
      </c>
      <c r="BB59" s="139" t="str">
        <f t="shared" si="41"/>
        <v>Kategóriátlan</v>
      </c>
      <c r="BC59" s="134" t="str">
        <f t="shared" si="42"/>
        <v>Kategóriátlan</v>
      </c>
      <c r="BD59" s="371" t="str">
        <f t="shared" si="43"/>
        <v/>
      </c>
      <c r="BE59" s="378" t="str">
        <f t="shared" si="44"/>
        <v/>
      </c>
      <c r="BF59" s="389" t="str">
        <f t="shared" si="45"/>
        <v/>
      </c>
      <c r="BG59" s="392" t="str">
        <f t="shared" si="46"/>
        <v/>
      </c>
    </row>
    <row r="60" spans="1:59" ht="16.5" customHeight="1" x14ac:dyDescent="0.25">
      <c r="A60" s="405"/>
      <c r="B60" s="142"/>
      <c r="C60" s="1"/>
      <c r="D60" s="254"/>
      <c r="E60" s="432"/>
      <c r="F60" s="3"/>
      <c r="G60" s="3"/>
      <c r="H60" s="3"/>
      <c r="I60" s="18"/>
      <c r="J60" s="132"/>
      <c r="K60" s="254"/>
      <c r="L6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0" s="37"/>
      <c r="N60" s="217"/>
      <c r="O60" s="250" t="str">
        <f t="shared" si="23"/>
        <v/>
      </c>
      <c r="P60" s="212"/>
      <c r="Q60" s="12"/>
      <c r="R60" s="11"/>
      <c r="S60" s="37"/>
      <c r="T60" s="267"/>
      <c r="U60" s="76" t="str">
        <f t="shared" si="24"/>
        <v/>
      </c>
      <c r="V60" s="11"/>
      <c r="W60" s="228"/>
      <c r="X60" s="227"/>
      <c r="Y60" s="64" t="str">
        <f t="shared" si="47"/>
        <v/>
      </c>
      <c r="Z60" s="28"/>
      <c r="AA60" s="11"/>
      <c r="AB60" s="11"/>
      <c r="AC60" s="11"/>
      <c r="AD60" s="20"/>
      <c r="AE60" s="21"/>
      <c r="AG60" s="69" t="str">
        <f t="shared" si="26"/>
        <v/>
      </c>
      <c r="AH60" s="70" t="s">
        <v>131</v>
      </c>
      <c r="AI60" s="71" t="str">
        <f t="shared" si="27"/>
        <v/>
      </c>
      <c r="AJ60" s="72" t="str">
        <f t="shared" si="28"/>
        <v/>
      </c>
      <c r="AK60" s="73" t="str">
        <f t="shared" si="29"/>
        <v/>
      </c>
      <c r="AL60" s="73" t="str">
        <f t="shared" si="30"/>
        <v/>
      </c>
      <c r="AM60" s="74" t="s">
        <v>131</v>
      </c>
      <c r="AN60" s="75" t="s">
        <v>131</v>
      </c>
      <c r="AO60" s="76" t="str">
        <f t="shared" si="31"/>
        <v/>
      </c>
      <c r="AP60" s="73" t="str">
        <f t="shared" si="32"/>
        <v/>
      </c>
      <c r="AQ60" s="74" t="s">
        <v>131</v>
      </c>
      <c r="AR60" s="75" t="s">
        <v>131</v>
      </c>
      <c r="AS60" s="72" t="str">
        <f t="shared" si="33"/>
        <v/>
      </c>
      <c r="AT60" s="73" t="str">
        <f t="shared" si="34"/>
        <v/>
      </c>
      <c r="AU60" s="73" t="str">
        <f t="shared" si="35"/>
        <v/>
      </c>
      <c r="AV60" s="73" t="str">
        <f t="shared" si="36"/>
        <v/>
      </c>
      <c r="AW60" s="73" t="str">
        <f t="shared" si="37"/>
        <v/>
      </c>
      <c r="AX60" s="78" t="str">
        <f t="shared" si="38"/>
        <v/>
      </c>
      <c r="AY60" s="79" t="str">
        <f t="shared" si="39"/>
        <v/>
      </c>
      <c r="AZ60" s="280"/>
      <c r="BA60" s="138" t="str">
        <f t="shared" si="40"/>
        <v/>
      </c>
      <c r="BB60" s="139" t="str">
        <f t="shared" si="41"/>
        <v>Kategóriátlan</v>
      </c>
      <c r="BC60" s="134" t="str">
        <f t="shared" si="42"/>
        <v>Kategóriátlan</v>
      </c>
      <c r="BD60" s="371" t="str">
        <f t="shared" si="43"/>
        <v/>
      </c>
      <c r="BE60" s="378" t="str">
        <f t="shared" si="44"/>
        <v/>
      </c>
      <c r="BF60" s="389" t="str">
        <f t="shared" si="45"/>
        <v/>
      </c>
      <c r="BG60" s="392" t="str">
        <f t="shared" si="46"/>
        <v/>
      </c>
    </row>
    <row r="61" spans="1:59" ht="16.5" customHeight="1" x14ac:dyDescent="0.25">
      <c r="A61" s="405"/>
      <c r="B61" s="142"/>
      <c r="C61" s="1"/>
      <c r="D61" s="254"/>
      <c r="E61" s="432"/>
      <c r="F61" s="3"/>
      <c r="G61" s="3"/>
      <c r="H61" s="3"/>
      <c r="I61" s="18"/>
      <c r="J61" s="132"/>
      <c r="K61" s="254"/>
      <c r="L6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1" s="37"/>
      <c r="N61" s="217"/>
      <c r="O61" s="250" t="str">
        <f t="shared" si="23"/>
        <v/>
      </c>
      <c r="P61" s="212"/>
      <c r="Q61" s="12"/>
      <c r="R61" s="11"/>
      <c r="S61" s="37"/>
      <c r="T61" s="267"/>
      <c r="U61" s="76" t="str">
        <f t="shared" si="24"/>
        <v/>
      </c>
      <c r="V61" s="11"/>
      <c r="W61" s="228"/>
      <c r="X61" s="227"/>
      <c r="Y61" s="64" t="str">
        <f t="shared" si="47"/>
        <v/>
      </c>
      <c r="Z61" s="28"/>
      <c r="AA61" s="11"/>
      <c r="AB61" s="11"/>
      <c r="AC61" s="11"/>
      <c r="AD61" s="20"/>
      <c r="AE61" s="21"/>
      <c r="AG61" s="69" t="str">
        <f t="shared" si="26"/>
        <v/>
      </c>
      <c r="AH61" s="70" t="s">
        <v>131</v>
      </c>
      <c r="AI61" s="71" t="str">
        <f t="shared" si="27"/>
        <v/>
      </c>
      <c r="AJ61" s="72" t="str">
        <f t="shared" si="28"/>
        <v/>
      </c>
      <c r="AK61" s="73" t="str">
        <f t="shared" si="29"/>
        <v/>
      </c>
      <c r="AL61" s="73" t="str">
        <f t="shared" si="30"/>
        <v/>
      </c>
      <c r="AM61" s="74" t="s">
        <v>131</v>
      </c>
      <c r="AN61" s="75" t="s">
        <v>131</v>
      </c>
      <c r="AO61" s="76" t="str">
        <f t="shared" si="31"/>
        <v/>
      </c>
      <c r="AP61" s="73" t="str">
        <f t="shared" si="32"/>
        <v/>
      </c>
      <c r="AQ61" s="74" t="s">
        <v>131</v>
      </c>
      <c r="AR61" s="75" t="s">
        <v>131</v>
      </c>
      <c r="AS61" s="72" t="str">
        <f t="shared" si="33"/>
        <v/>
      </c>
      <c r="AT61" s="73" t="str">
        <f t="shared" si="34"/>
        <v/>
      </c>
      <c r="AU61" s="73" t="str">
        <f t="shared" si="35"/>
        <v/>
      </c>
      <c r="AV61" s="73" t="str">
        <f t="shared" si="36"/>
        <v/>
      </c>
      <c r="AW61" s="73" t="str">
        <f t="shared" si="37"/>
        <v/>
      </c>
      <c r="AX61" s="78" t="str">
        <f t="shared" si="38"/>
        <v/>
      </c>
      <c r="AY61" s="79" t="str">
        <f t="shared" si="39"/>
        <v/>
      </c>
      <c r="AZ61" s="280"/>
      <c r="BA61" s="138" t="str">
        <f t="shared" si="40"/>
        <v/>
      </c>
      <c r="BB61" s="139" t="str">
        <f t="shared" si="41"/>
        <v>Kategóriátlan</v>
      </c>
      <c r="BC61" s="134" t="str">
        <f t="shared" si="42"/>
        <v>Kategóriátlan</v>
      </c>
      <c r="BD61" s="371" t="str">
        <f t="shared" si="43"/>
        <v/>
      </c>
      <c r="BE61" s="378" t="str">
        <f t="shared" si="44"/>
        <v/>
      </c>
      <c r="BF61" s="389" t="str">
        <f t="shared" si="45"/>
        <v/>
      </c>
      <c r="BG61" s="392" t="str">
        <f t="shared" si="46"/>
        <v/>
      </c>
    </row>
    <row r="62" spans="1:59" ht="16.5" customHeight="1" x14ac:dyDescent="0.25">
      <c r="A62" s="405"/>
      <c r="B62" s="142"/>
      <c r="C62" s="1"/>
      <c r="D62" s="254"/>
      <c r="E62" s="432"/>
      <c r="F62" s="3"/>
      <c r="G62" s="3"/>
      <c r="H62" s="3"/>
      <c r="I62" s="18"/>
      <c r="J62" s="132"/>
      <c r="K62" s="254"/>
      <c r="L6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2" s="37"/>
      <c r="N62" s="217"/>
      <c r="O62" s="250" t="str">
        <f t="shared" si="23"/>
        <v/>
      </c>
      <c r="P62" s="212"/>
      <c r="Q62" s="12"/>
      <c r="R62" s="11"/>
      <c r="S62" s="37"/>
      <c r="T62" s="267"/>
      <c r="U62" s="76" t="str">
        <f t="shared" si="24"/>
        <v/>
      </c>
      <c r="V62" s="11"/>
      <c r="W62" s="228"/>
      <c r="X62" s="227"/>
      <c r="Y62" s="64" t="str">
        <f t="shared" si="47"/>
        <v/>
      </c>
      <c r="Z62" s="28"/>
      <c r="AA62" s="11"/>
      <c r="AB62" s="11"/>
      <c r="AC62" s="11"/>
      <c r="AD62" s="20"/>
      <c r="AE62" s="21"/>
      <c r="AG62" s="69" t="str">
        <f t="shared" si="26"/>
        <v/>
      </c>
      <c r="AH62" s="70" t="s">
        <v>131</v>
      </c>
      <c r="AI62" s="71" t="str">
        <f t="shared" si="27"/>
        <v/>
      </c>
      <c r="AJ62" s="72" t="str">
        <f t="shared" si="28"/>
        <v/>
      </c>
      <c r="AK62" s="73" t="str">
        <f t="shared" si="29"/>
        <v/>
      </c>
      <c r="AL62" s="73" t="str">
        <f t="shared" si="30"/>
        <v/>
      </c>
      <c r="AM62" s="74" t="s">
        <v>131</v>
      </c>
      <c r="AN62" s="75" t="s">
        <v>131</v>
      </c>
      <c r="AO62" s="76" t="str">
        <f t="shared" si="31"/>
        <v/>
      </c>
      <c r="AP62" s="73" t="str">
        <f t="shared" si="32"/>
        <v/>
      </c>
      <c r="AQ62" s="74" t="s">
        <v>131</v>
      </c>
      <c r="AR62" s="75" t="s">
        <v>131</v>
      </c>
      <c r="AS62" s="72" t="str">
        <f t="shared" si="33"/>
        <v/>
      </c>
      <c r="AT62" s="73" t="str">
        <f t="shared" si="34"/>
        <v/>
      </c>
      <c r="AU62" s="73" t="str">
        <f t="shared" si="35"/>
        <v/>
      </c>
      <c r="AV62" s="73" t="str">
        <f t="shared" si="36"/>
        <v/>
      </c>
      <c r="AW62" s="73" t="str">
        <f t="shared" si="37"/>
        <v/>
      </c>
      <c r="AX62" s="78" t="str">
        <f t="shared" si="38"/>
        <v/>
      </c>
      <c r="AY62" s="79" t="str">
        <f t="shared" si="39"/>
        <v/>
      </c>
      <c r="AZ62" s="280"/>
      <c r="BA62" s="138" t="str">
        <f t="shared" si="40"/>
        <v/>
      </c>
      <c r="BB62" s="139" t="str">
        <f t="shared" si="41"/>
        <v>Kategóriátlan</v>
      </c>
      <c r="BC62" s="134" t="str">
        <f t="shared" si="42"/>
        <v>Kategóriátlan</v>
      </c>
      <c r="BD62" s="371" t="str">
        <f t="shared" si="43"/>
        <v/>
      </c>
      <c r="BE62" s="378" t="str">
        <f t="shared" si="44"/>
        <v/>
      </c>
      <c r="BF62" s="389" t="str">
        <f t="shared" si="45"/>
        <v/>
      </c>
      <c r="BG62" s="392" t="str">
        <f t="shared" si="46"/>
        <v/>
      </c>
    </row>
    <row r="63" spans="1:59" ht="16.5" customHeight="1" x14ac:dyDescent="0.25">
      <c r="A63" s="405"/>
      <c r="B63" s="142"/>
      <c r="C63" s="1"/>
      <c r="D63" s="254"/>
      <c r="E63" s="432"/>
      <c r="F63" s="3"/>
      <c r="G63" s="3"/>
      <c r="H63" s="3"/>
      <c r="I63" s="18"/>
      <c r="J63" s="132"/>
      <c r="K63" s="254"/>
      <c r="L6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3" s="37"/>
      <c r="N63" s="217"/>
      <c r="O63" s="250" t="str">
        <f t="shared" si="23"/>
        <v/>
      </c>
      <c r="P63" s="212"/>
      <c r="Q63" s="12"/>
      <c r="R63" s="11"/>
      <c r="S63" s="37"/>
      <c r="T63" s="267"/>
      <c r="U63" s="76" t="str">
        <f t="shared" si="24"/>
        <v/>
      </c>
      <c r="V63" s="11"/>
      <c r="W63" s="228"/>
      <c r="X63" s="227"/>
      <c r="Y63" s="64" t="str">
        <f t="shared" si="47"/>
        <v/>
      </c>
      <c r="Z63" s="28"/>
      <c r="AA63" s="11"/>
      <c r="AB63" s="11"/>
      <c r="AC63" s="11"/>
      <c r="AD63" s="20"/>
      <c r="AE63" s="21"/>
      <c r="AG63" s="69" t="str">
        <f t="shared" si="26"/>
        <v/>
      </c>
      <c r="AH63" s="70" t="s">
        <v>131</v>
      </c>
      <c r="AI63" s="71" t="str">
        <f t="shared" si="27"/>
        <v/>
      </c>
      <c r="AJ63" s="72" t="str">
        <f t="shared" si="28"/>
        <v/>
      </c>
      <c r="AK63" s="73" t="str">
        <f t="shared" si="29"/>
        <v/>
      </c>
      <c r="AL63" s="73" t="str">
        <f t="shared" si="30"/>
        <v/>
      </c>
      <c r="AM63" s="74" t="s">
        <v>131</v>
      </c>
      <c r="AN63" s="75" t="s">
        <v>131</v>
      </c>
      <c r="AO63" s="76" t="str">
        <f t="shared" si="31"/>
        <v/>
      </c>
      <c r="AP63" s="73" t="str">
        <f t="shared" si="32"/>
        <v/>
      </c>
      <c r="AQ63" s="74" t="s">
        <v>131</v>
      </c>
      <c r="AR63" s="75" t="s">
        <v>131</v>
      </c>
      <c r="AS63" s="72" t="str">
        <f t="shared" si="33"/>
        <v/>
      </c>
      <c r="AT63" s="73" t="str">
        <f t="shared" si="34"/>
        <v/>
      </c>
      <c r="AU63" s="73" t="str">
        <f t="shared" si="35"/>
        <v/>
      </c>
      <c r="AV63" s="73" t="str">
        <f t="shared" si="36"/>
        <v/>
      </c>
      <c r="AW63" s="73" t="str">
        <f t="shared" si="37"/>
        <v/>
      </c>
      <c r="AX63" s="78" t="str">
        <f t="shared" si="38"/>
        <v/>
      </c>
      <c r="AY63" s="79" t="str">
        <f t="shared" si="39"/>
        <v/>
      </c>
      <c r="AZ63" s="280"/>
      <c r="BA63" s="138" t="str">
        <f t="shared" si="40"/>
        <v/>
      </c>
      <c r="BB63" s="139" t="str">
        <f t="shared" si="41"/>
        <v>Kategóriátlan</v>
      </c>
      <c r="BC63" s="134" t="str">
        <f t="shared" si="42"/>
        <v>Kategóriátlan</v>
      </c>
      <c r="BD63" s="371" t="str">
        <f t="shared" si="43"/>
        <v/>
      </c>
      <c r="BE63" s="378" t="str">
        <f t="shared" si="44"/>
        <v/>
      </c>
      <c r="BF63" s="389" t="str">
        <f t="shared" si="45"/>
        <v/>
      </c>
      <c r="BG63" s="392" t="str">
        <f t="shared" si="46"/>
        <v/>
      </c>
    </row>
    <row r="64" spans="1:59" ht="16.5" customHeight="1" x14ac:dyDescent="0.25">
      <c r="A64" s="405"/>
      <c r="B64" s="142"/>
      <c r="C64" s="1"/>
      <c r="D64" s="254"/>
      <c r="E64" s="432"/>
      <c r="F64" s="3"/>
      <c r="G64" s="3"/>
      <c r="H64" s="3"/>
      <c r="I64" s="18"/>
      <c r="J64" s="132"/>
      <c r="K64" s="254"/>
      <c r="L6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4" s="37"/>
      <c r="N64" s="217"/>
      <c r="O64" s="250" t="str">
        <f t="shared" si="23"/>
        <v/>
      </c>
      <c r="P64" s="212"/>
      <c r="Q64" s="12"/>
      <c r="R64" s="11"/>
      <c r="S64" s="37"/>
      <c r="T64" s="267"/>
      <c r="U64" s="76" t="str">
        <f t="shared" si="24"/>
        <v/>
      </c>
      <c r="V64" s="11"/>
      <c r="W64" s="228"/>
      <c r="X64" s="227"/>
      <c r="Y64" s="64" t="str">
        <f t="shared" si="47"/>
        <v/>
      </c>
      <c r="Z64" s="28"/>
      <c r="AA64" s="11"/>
      <c r="AB64" s="11"/>
      <c r="AC64" s="11"/>
      <c r="AD64" s="20"/>
      <c r="AE64" s="21"/>
      <c r="AG64" s="69" t="str">
        <f t="shared" si="26"/>
        <v/>
      </c>
      <c r="AH64" s="70" t="s">
        <v>131</v>
      </c>
      <c r="AI64" s="71" t="str">
        <f t="shared" si="27"/>
        <v/>
      </c>
      <c r="AJ64" s="72" t="str">
        <f t="shared" si="28"/>
        <v/>
      </c>
      <c r="AK64" s="73" t="str">
        <f t="shared" si="29"/>
        <v/>
      </c>
      <c r="AL64" s="73" t="str">
        <f t="shared" si="30"/>
        <v/>
      </c>
      <c r="AM64" s="74" t="s">
        <v>131</v>
      </c>
      <c r="AN64" s="75" t="s">
        <v>131</v>
      </c>
      <c r="AO64" s="76" t="str">
        <f t="shared" si="31"/>
        <v/>
      </c>
      <c r="AP64" s="73" t="str">
        <f t="shared" si="32"/>
        <v/>
      </c>
      <c r="AQ64" s="74" t="s">
        <v>131</v>
      </c>
      <c r="AR64" s="75" t="s">
        <v>131</v>
      </c>
      <c r="AS64" s="72" t="str">
        <f t="shared" si="33"/>
        <v/>
      </c>
      <c r="AT64" s="73" t="str">
        <f t="shared" si="34"/>
        <v/>
      </c>
      <c r="AU64" s="73" t="str">
        <f t="shared" si="35"/>
        <v/>
      </c>
      <c r="AV64" s="73" t="str">
        <f t="shared" si="36"/>
        <v/>
      </c>
      <c r="AW64" s="73" t="str">
        <f t="shared" si="37"/>
        <v/>
      </c>
      <c r="AX64" s="78" t="str">
        <f t="shared" si="38"/>
        <v/>
      </c>
      <c r="AY64" s="79" t="str">
        <f t="shared" si="39"/>
        <v/>
      </c>
      <c r="AZ64" s="280"/>
      <c r="BA64" s="138" t="str">
        <f t="shared" si="40"/>
        <v/>
      </c>
      <c r="BB64" s="139" t="str">
        <f t="shared" si="41"/>
        <v>Kategóriátlan</v>
      </c>
      <c r="BC64" s="134" t="str">
        <f t="shared" si="42"/>
        <v>Kategóriátlan</v>
      </c>
      <c r="BD64" s="371" t="str">
        <f t="shared" si="43"/>
        <v/>
      </c>
      <c r="BE64" s="378" t="str">
        <f t="shared" si="44"/>
        <v/>
      </c>
      <c r="BF64" s="389" t="str">
        <f t="shared" si="45"/>
        <v/>
      </c>
      <c r="BG64" s="392" t="str">
        <f t="shared" si="46"/>
        <v/>
      </c>
    </row>
    <row r="65" spans="1:59" ht="16.5" customHeight="1" x14ac:dyDescent="0.25">
      <c r="A65" s="405"/>
      <c r="B65" s="142"/>
      <c r="C65" s="1"/>
      <c r="D65" s="254"/>
      <c r="E65" s="432"/>
      <c r="F65" s="3"/>
      <c r="G65" s="3"/>
      <c r="H65" s="3"/>
      <c r="I65" s="18"/>
      <c r="J65" s="132"/>
      <c r="K65" s="254"/>
      <c r="L6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5" s="37"/>
      <c r="N65" s="217"/>
      <c r="O65" s="250" t="str">
        <f t="shared" si="23"/>
        <v/>
      </c>
      <c r="P65" s="212"/>
      <c r="Q65" s="12"/>
      <c r="R65" s="11"/>
      <c r="S65" s="37"/>
      <c r="T65" s="267"/>
      <c r="U65" s="76" t="str">
        <f t="shared" si="24"/>
        <v/>
      </c>
      <c r="V65" s="11"/>
      <c r="W65" s="228"/>
      <c r="X65" s="227"/>
      <c r="Y65" s="64" t="str">
        <f t="shared" si="47"/>
        <v/>
      </c>
      <c r="Z65" s="28"/>
      <c r="AA65" s="11"/>
      <c r="AB65" s="11"/>
      <c r="AC65" s="11"/>
      <c r="AD65" s="20"/>
      <c r="AE65" s="21"/>
      <c r="AG65" s="69" t="str">
        <f t="shared" si="26"/>
        <v/>
      </c>
      <c r="AH65" s="70" t="s">
        <v>131</v>
      </c>
      <c r="AI65" s="71" t="str">
        <f t="shared" si="27"/>
        <v/>
      </c>
      <c r="AJ65" s="72" t="str">
        <f t="shared" si="28"/>
        <v/>
      </c>
      <c r="AK65" s="73" t="str">
        <f t="shared" si="29"/>
        <v/>
      </c>
      <c r="AL65" s="73" t="str">
        <f t="shared" si="30"/>
        <v/>
      </c>
      <c r="AM65" s="74" t="s">
        <v>131</v>
      </c>
      <c r="AN65" s="75" t="s">
        <v>131</v>
      </c>
      <c r="AO65" s="76" t="str">
        <f t="shared" si="31"/>
        <v/>
      </c>
      <c r="AP65" s="73" t="str">
        <f t="shared" si="32"/>
        <v/>
      </c>
      <c r="AQ65" s="74" t="s">
        <v>131</v>
      </c>
      <c r="AR65" s="75" t="s">
        <v>131</v>
      </c>
      <c r="AS65" s="72" t="str">
        <f t="shared" si="33"/>
        <v/>
      </c>
      <c r="AT65" s="73" t="str">
        <f t="shared" si="34"/>
        <v/>
      </c>
      <c r="AU65" s="73" t="str">
        <f t="shared" si="35"/>
        <v/>
      </c>
      <c r="AV65" s="73" t="str">
        <f t="shared" si="36"/>
        <v/>
      </c>
      <c r="AW65" s="73" t="str">
        <f t="shared" si="37"/>
        <v/>
      </c>
      <c r="AX65" s="78" t="str">
        <f t="shared" si="38"/>
        <v/>
      </c>
      <c r="AY65" s="79" t="str">
        <f t="shared" si="39"/>
        <v/>
      </c>
      <c r="AZ65" s="280"/>
      <c r="BA65" s="138" t="str">
        <f t="shared" si="40"/>
        <v/>
      </c>
      <c r="BB65" s="139" t="str">
        <f t="shared" si="41"/>
        <v>Kategóriátlan</v>
      </c>
      <c r="BC65" s="134" t="str">
        <f t="shared" si="42"/>
        <v>Kategóriátlan</v>
      </c>
      <c r="BD65" s="371" t="str">
        <f t="shared" si="43"/>
        <v/>
      </c>
      <c r="BE65" s="378" t="str">
        <f t="shared" si="44"/>
        <v/>
      </c>
      <c r="BF65" s="389" t="str">
        <f t="shared" si="45"/>
        <v/>
      </c>
      <c r="BG65" s="392" t="str">
        <f t="shared" si="46"/>
        <v/>
      </c>
    </row>
    <row r="66" spans="1:59" ht="16.5" customHeight="1" x14ac:dyDescent="0.25">
      <c r="A66" s="405"/>
      <c r="B66" s="142"/>
      <c r="C66" s="1"/>
      <c r="D66" s="254"/>
      <c r="E66" s="432"/>
      <c r="F66" s="3"/>
      <c r="G66" s="3"/>
      <c r="H66" s="3"/>
      <c r="I66" s="18"/>
      <c r="J66" s="132"/>
      <c r="K66" s="254"/>
      <c r="L6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6" s="37"/>
      <c r="N66" s="217"/>
      <c r="O66" s="250" t="str">
        <f t="shared" si="23"/>
        <v/>
      </c>
      <c r="P66" s="212"/>
      <c r="Q66" s="12"/>
      <c r="R66" s="11"/>
      <c r="S66" s="37"/>
      <c r="T66" s="267"/>
      <c r="U66" s="76" t="str">
        <f t="shared" si="24"/>
        <v/>
      </c>
      <c r="V66" s="11"/>
      <c r="W66" s="228"/>
      <c r="X66" s="227"/>
      <c r="Y66" s="64" t="str">
        <f t="shared" si="47"/>
        <v/>
      </c>
      <c r="Z66" s="28"/>
      <c r="AA66" s="11"/>
      <c r="AB66" s="11"/>
      <c r="AC66" s="11"/>
      <c r="AD66" s="20"/>
      <c r="AE66" s="21"/>
      <c r="AG66" s="69" t="str">
        <f t="shared" si="26"/>
        <v/>
      </c>
      <c r="AH66" s="70" t="s">
        <v>131</v>
      </c>
      <c r="AI66" s="71" t="str">
        <f t="shared" si="27"/>
        <v/>
      </c>
      <c r="AJ66" s="72" t="str">
        <f t="shared" si="28"/>
        <v/>
      </c>
      <c r="AK66" s="73" t="str">
        <f t="shared" si="29"/>
        <v/>
      </c>
      <c r="AL66" s="73" t="str">
        <f t="shared" si="30"/>
        <v/>
      </c>
      <c r="AM66" s="74" t="s">
        <v>131</v>
      </c>
      <c r="AN66" s="75" t="s">
        <v>131</v>
      </c>
      <c r="AO66" s="76" t="str">
        <f t="shared" si="31"/>
        <v/>
      </c>
      <c r="AP66" s="73" t="str">
        <f t="shared" si="32"/>
        <v/>
      </c>
      <c r="AQ66" s="74" t="s">
        <v>131</v>
      </c>
      <c r="AR66" s="75" t="s">
        <v>131</v>
      </c>
      <c r="AS66" s="72" t="str">
        <f t="shared" si="33"/>
        <v/>
      </c>
      <c r="AT66" s="73" t="str">
        <f t="shared" si="34"/>
        <v/>
      </c>
      <c r="AU66" s="73" t="str">
        <f t="shared" si="35"/>
        <v/>
      </c>
      <c r="AV66" s="73" t="str">
        <f t="shared" si="36"/>
        <v/>
      </c>
      <c r="AW66" s="73" t="str">
        <f t="shared" si="37"/>
        <v/>
      </c>
      <c r="AX66" s="78" t="str">
        <f t="shared" si="38"/>
        <v/>
      </c>
      <c r="AY66" s="79" t="str">
        <f t="shared" si="39"/>
        <v/>
      </c>
      <c r="AZ66" s="280"/>
      <c r="BA66" s="138" t="str">
        <f t="shared" si="40"/>
        <v/>
      </c>
      <c r="BB66" s="139" t="str">
        <f t="shared" si="41"/>
        <v>Kategóriátlan</v>
      </c>
      <c r="BC66" s="134" t="str">
        <f t="shared" si="42"/>
        <v>Kategóriátlan</v>
      </c>
      <c r="BD66" s="371" t="str">
        <f t="shared" si="43"/>
        <v/>
      </c>
      <c r="BE66" s="378" t="str">
        <f t="shared" si="44"/>
        <v/>
      </c>
      <c r="BF66" s="389" t="str">
        <f t="shared" si="45"/>
        <v/>
      </c>
      <c r="BG66" s="392" t="str">
        <f t="shared" si="46"/>
        <v/>
      </c>
    </row>
    <row r="67" spans="1:59" ht="16.5" customHeight="1" x14ac:dyDescent="0.25">
      <c r="A67" s="405"/>
      <c r="B67" s="142"/>
      <c r="C67" s="1"/>
      <c r="D67" s="254"/>
      <c r="E67" s="432"/>
      <c r="F67" s="3"/>
      <c r="G67" s="3"/>
      <c r="H67" s="3"/>
      <c r="I67" s="18"/>
      <c r="J67" s="132"/>
      <c r="K67" s="254"/>
      <c r="L6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7" s="37"/>
      <c r="N67" s="217"/>
      <c r="O67" s="250" t="str">
        <f t="shared" si="23"/>
        <v/>
      </c>
      <c r="P67" s="212"/>
      <c r="Q67" s="12"/>
      <c r="R67" s="11"/>
      <c r="S67" s="37"/>
      <c r="T67" s="267"/>
      <c r="U67" s="76" t="str">
        <f t="shared" si="24"/>
        <v/>
      </c>
      <c r="V67" s="11"/>
      <c r="W67" s="228"/>
      <c r="X67" s="227"/>
      <c r="Y67" s="64" t="str">
        <f t="shared" si="47"/>
        <v/>
      </c>
      <c r="Z67" s="28"/>
      <c r="AA67" s="11"/>
      <c r="AB67" s="11"/>
      <c r="AC67" s="11"/>
      <c r="AD67" s="20"/>
      <c r="AE67" s="21"/>
      <c r="AG67" s="69" t="str">
        <f t="shared" si="26"/>
        <v/>
      </c>
      <c r="AH67" s="70" t="s">
        <v>131</v>
      </c>
      <c r="AI67" s="71" t="str">
        <f t="shared" si="27"/>
        <v/>
      </c>
      <c r="AJ67" s="72" t="str">
        <f t="shared" si="28"/>
        <v/>
      </c>
      <c r="AK67" s="73" t="str">
        <f t="shared" si="29"/>
        <v/>
      </c>
      <c r="AL67" s="73" t="str">
        <f t="shared" si="30"/>
        <v/>
      </c>
      <c r="AM67" s="74" t="s">
        <v>131</v>
      </c>
      <c r="AN67" s="75" t="s">
        <v>131</v>
      </c>
      <c r="AO67" s="76" t="str">
        <f t="shared" si="31"/>
        <v/>
      </c>
      <c r="AP67" s="73" t="str">
        <f t="shared" si="32"/>
        <v/>
      </c>
      <c r="AQ67" s="74" t="s">
        <v>131</v>
      </c>
      <c r="AR67" s="75" t="s">
        <v>131</v>
      </c>
      <c r="AS67" s="72" t="str">
        <f t="shared" si="33"/>
        <v/>
      </c>
      <c r="AT67" s="73" t="str">
        <f t="shared" si="34"/>
        <v/>
      </c>
      <c r="AU67" s="73" t="str">
        <f t="shared" si="35"/>
        <v/>
      </c>
      <c r="AV67" s="73" t="str">
        <f t="shared" si="36"/>
        <v/>
      </c>
      <c r="AW67" s="73" t="str">
        <f t="shared" si="37"/>
        <v/>
      </c>
      <c r="AX67" s="78" t="str">
        <f t="shared" si="38"/>
        <v/>
      </c>
      <c r="AY67" s="79" t="str">
        <f t="shared" si="39"/>
        <v/>
      </c>
      <c r="AZ67" s="280"/>
      <c r="BA67" s="138" t="str">
        <f t="shared" si="40"/>
        <v/>
      </c>
      <c r="BB67" s="139" t="str">
        <f t="shared" si="41"/>
        <v>Kategóriátlan</v>
      </c>
      <c r="BC67" s="134" t="str">
        <f t="shared" si="42"/>
        <v>Kategóriátlan</v>
      </c>
      <c r="BD67" s="371" t="str">
        <f t="shared" si="43"/>
        <v/>
      </c>
      <c r="BE67" s="378" t="str">
        <f t="shared" si="44"/>
        <v/>
      </c>
      <c r="BF67" s="389" t="str">
        <f t="shared" si="45"/>
        <v/>
      </c>
      <c r="BG67" s="392" t="str">
        <f t="shared" si="46"/>
        <v/>
      </c>
    </row>
    <row r="68" spans="1:59" ht="16.5" customHeight="1" x14ac:dyDescent="0.25">
      <c r="A68" s="405"/>
      <c r="B68" s="142"/>
      <c r="C68" s="1"/>
      <c r="D68" s="254"/>
      <c r="E68" s="432"/>
      <c r="F68" s="3"/>
      <c r="G68" s="3"/>
      <c r="H68" s="3"/>
      <c r="I68" s="18"/>
      <c r="J68" s="132"/>
      <c r="K68" s="254"/>
      <c r="L6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8" s="37"/>
      <c r="N68" s="217"/>
      <c r="O68" s="250" t="str">
        <f t="shared" si="23"/>
        <v/>
      </c>
      <c r="P68" s="212"/>
      <c r="Q68" s="12"/>
      <c r="R68" s="11"/>
      <c r="S68" s="37"/>
      <c r="T68" s="267"/>
      <c r="U68" s="76" t="str">
        <f t="shared" si="24"/>
        <v/>
      </c>
      <c r="V68" s="11"/>
      <c r="W68" s="228"/>
      <c r="X68" s="227"/>
      <c r="Y68" s="64" t="str">
        <f t="shared" si="47"/>
        <v/>
      </c>
      <c r="Z68" s="28"/>
      <c r="AA68" s="11"/>
      <c r="AB68" s="11"/>
      <c r="AC68" s="11"/>
      <c r="AD68" s="20"/>
      <c r="AE68" s="21"/>
      <c r="AG68" s="69" t="str">
        <f t="shared" si="26"/>
        <v/>
      </c>
      <c r="AH68" s="70" t="s">
        <v>131</v>
      </c>
      <c r="AI68" s="71" t="str">
        <f t="shared" si="27"/>
        <v/>
      </c>
      <c r="AJ68" s="72" t="str">
        <f t="shared" si="28"/>
        <v/>
      </c>
      <c r="AK68" s="73" t="str">
        <f t="shared" si="29"/>
        <v/>
      </c>
      <c r="AL68" s="73" t="str">
        <f t="shared" si="30"/>
        <v/>
      </c>
      <c r="AM68" s="74" t="s">
        <v>131</v>
      </c>
      <c r="AN68" s="75" t="s">
        <v>131</v>
      </c>
      <c r="AO68" s="76" t="str">
        <f t="shared" si="31"/>
        <v/>
      </c>
      <c r="AP68" s="73" t="str">
        <f t="shared" si="32"/>
        <v/>
      </c>
      <c r="AQ68" s="74" t="s">
        <v>131</v>
      </c>
      <c r="AR68" s="75" t="s">
        <v>131</v>
      </c>
      <c r="AS68" s="72" t="str">
        <f t="shared" si="33"/>
        <v/>
      </c>
      <c r="AT68" s="73" t="str">
        <f t="shared" si="34"/>
        <v/>
      </c>
      <c r="AU68" s="73" t="str">
        <f t="shared" si="35"/>
        <v/>
      </c>
      <c r="AV68" s="73" t="str">
        <f t="shared" si="36"/>
        <v/>
      </c>
      <c r="AW68" s="73" t="str">
        <f t="shared" si="37"/>
        <v/>
      </c>
      <c r="AX68" s="78" t="str">
        <f t="shared" si="38"/>
        <v/>
      </c>
      <c r="AY68" s="79" t="str">
        <f t="shared" si="39"/>
        <v/>
      </c>
      <c r="AZ68" s="280"/>
      <c r="BA68" s="138" t="str">
        <f t="shared" si="40"/>
        <v/>
      </c>
      <c r="BB68" s="139" t="str">
        <f t="shared" si="41"/>
        <v>Kategóriátlan</v>
      </c>
      <c r="BC68" s="134" t="str">
        <f t="shared" si="42"/>
        <v>Kategóriátlan</v>
      </c>
      <c r="BD68" s="371" t="str">
        <f t="shared" si="43"/>
        <v/>
      </c>
      <c r="BE68" s="378" t="str">
        <f t="shared" si="44"/>
        <v/>
      </c>
      <c r="BF68" s="389" t="str">
        <f t="shared" si="45"/>
        <v/>
      </c>
      <c r="BG68" s="392" t="str">
        <f t="shared" si="46"/>
        <v/>
      </c>
    </row>
    <row r="69" spans="1:59" ht="16.5" customHeight="1" x14ac:dyDescent="0.25">
      <c r="A69" s="405"/>
      <c r="B69" s="142"/>
      <c r="C69" s="1"/>
      <c r="D69" s="254"/>
      <c r="E69" s="432"/>
      <c r="F69" s="3"/>
      <c r="G69" s="3"/>
      <c r="H69" s="3"/>
      <c r="I69" s="18"/>
      <c r="J69" s="132"/>
      <c r="K69" s="254"/>
      <c r="L6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69" s="37"/>
      <c r="N69" s="217"/>
      <c r="O69" s="250" t="str">
        <f t="shared" si="23"/>
        <v/>
      </c>
      <c r="P69" s="212"/>
      <c r="Q69" s="12"/>
      <c r="R69" s="11"/>
      <c r="S69" s="37"/>
      <c r="T69" s="267"/>
      <c r="U69" s="76" t="str">
        <f t="shared" si="24"/>
        <v/>
      </c>
      <c r="V69" s="11"/>
      <c r="W69" s="228"/>
      <c r="X69" s="227"/>
      <c r="Y69" s="64" t="str">
        <f t="shared" si="47"/>
        <v/>
      </c>
      <c r="Z69" s="28"/>
      <c r="AA69" s="11"/>
      <c r="AB69" s="11"/>
      <c r="AC69" s="11"/>
      <c r="AD69" s="20"/>
      <c r="AE69" s="21"/>
      <c r="AG69" s="69" t="str">
        <f t="shared" ref="AG69:AG100" si="48" xml:space="preserve"> IF(_xlfn.SINGLE( INDEX(kozepkateg,ROW()-4))="", "",
          IF( M69 = "", "Hiányzik!",
                IF( M69 = "n.a.", 0,
                        VALUE( RIGHT(AG$4,1)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M$5:M$100, IF( LEFT( RIGHT(AG$4,2), 1) = "+",
                                                                                                "&gt;"&amp;M69, "&lt;"&amp;M69)
                                                            )
                          )
                      )
                )
          )</f>
        <v/>
      </c>
      <c r="AH69" s="70" t="s">
        <v>131</v>
      </c>
      <c r="AI69" s="71" t="str">
        <f t="shared" ref="AI69:AI100" si="49" xml:space="preserve"> IF(_xlfn.SINGLE( INDEX(kozepkateg,ROW()-4))="", "",
          IF( O69 = "", "Hiányzik!",
                IF( O69 = "n.a.", 0,
                        VALUE( RIGHT(AI$4,1)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O$5:O$100, IF( LEFT( RIGHT(AI$4,2), 1) = "+",
                                                                                                "&gt;"&amp;O69, "&lt;"&amp;O69)
                                                            )
                          )
                      )
                )
          )</f>
        <v/>
      </c>
      <c r="AJ69" s="72" t="str">
        <f t="shared" ref="AJ69:AJ100" si="50" xml:space="preserve"> IF(_xlfn.SINGLE( INDEX(kozepkateg,ROW()-4))="", "",
          IF( P69 = "", "Hiányzik!",
                IF( P69 = "n.a.", 0,
                        VALUE( RIGHT(AJ$4,1)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P$5:P$100, IF( LEFT( RIGHT(AJ$4,2), 1) = "+",
                                                                                                "&gt;"&amp;P69, "&lt;"&amp;P69)
                                                            )
                          )
                      )
                )
          )</f>
        <v/>
      </c>
      <c r="AK69" s="73" t="str">
        <f t="shared" ref="AK69:AK100" si="51" xml:space="preserve"> IF(_xlfn.SINGLE( INDEX(kozepkateg,ROW()-4))="", "",
          IF( Q69 = "", "Hiányzik!",
                IF( Q69 = "n.a.", 0,
                        VALUE( RIGHT(AK$4,1)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Q$5:Q$100, IF( LEFT( RIGHT(AK$4,2), 1) = "+",
                                                                                                "&gt;"&amp;Q69, "&lt;"&amp;Q69)
                                                            )
                          )
                      )
                )
          )</f>
        <v/>
      </c>
      <c r="AL69" s="73" t="str">
        <f t="shared" ref="AL69:AL100" si="52" xml:space="preserve"> IF(_xlfn.SINGLE( INDEX(kozepkateg,ROW()-4))="", "",
          IF( R69 = "", "Hiányzik!",
                IF( R69 = "n.a.", 0,
                        VALUE( RIGHT(AL$4,1)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R$5:R$100, IF( LEFT( RIGHT(AL$4,2), 1) = "+",
                                                                                                "&gt;"&amp;R69, "&lt;"&amp;R69)
                                                            )
                          )
                      )
                )
          )</f>
        <v/>
      </c>
      <c r="AM69" s="74" t="s">
        <v>131</v>
      </c>
      <c r="AN69" s="75" t="s">
        <v>131</v>
      </c>
      <c r="AO69" s="76" t="str">
        <f t="shared" ref="AO69:AO100" si="53" xml:space="preserve"> IF(_xlfn.SINGLE( INDEX(kozepkateg,ROW()-4))="", "",
          IF( U69 = "", "Hiányzik!",
                IF( U69 = "n.a.", 0,
                        VALUE( RIGHT(AO$4,1)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U$5:U$100, IF( LEFT( RIGHT(AO$4,2), 1) = "+",
                                                                                                "&gt;"&amp;U69, "&lt;"&amp;U69)
                                                            )
                          )
                      )
                )
          )</f>
        <v/>
      </c>
      <c r="AP69" s="73" t="str">
        <f t="shared" ref="AP69:AP100" si="54" xml:space="preserve"> IF(_xlfn.SINGLE( INDEX(kozepkateg,ROW()-4))="", "",
          IF( V69 = "", "Hiányzik!",
                IF( V69 = "n.a.", 0,
                        VALUE( RIGHT(AP$4,1)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V$5:V$100, IF( LEFT( RIGHT(AP$4,2), 1) = "+",
                                                                                                "&gt;"&amp;V69, "&lt;"&amp;V69)
                                                            )
                          )
                      )
                )
          )</f>
        <v/>
      </c>
      <c r="AQ69" s="74" t="s">
        <v>131</v>
      </c>
      <c r="AR69" s="75" t="s">
        <v>131</v>
      </c>
      <c r="AS69" s="72" t="str">
        <f t="shared" ref="AS69:AS100" si="55" xml:space="preserve"> IF(_xlfn.SINGLE( INDEX(kozepkateg,ROW()-4))="", "",
          IF( Y69 = "", "Hiányzik!",
                IF( Y69 = "n.a.", 0,
                        VALUE( RIGHT(AS$4,1)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Y$5:Y$100, IF( LEFT( RIGHT(AS$4,2), 1) = "+",
                                                                                                "&gt;"&amp;Y69, "&lt;"&amp;Y69)
                                                            )
                          )
                      )
                )
          )</f>
        <v/>
      </c>
      <c r="AT69" s="73" t="str">
        <f t="shared" ref="AT69:AT100" si="56" xml:space="preserve"> IF(_xlfn.SINGLE( INDEX(kozepkateg,ROW()-4))="", "",
          IF( Z69 = "", "Hiányzik!",
                IF( Z69 = "n.a.", 0,
                        VALUE( RIGHT(AT$4,1)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Z$5:Z$100, IF( LEFT( RIGHT(AT$4,2), 1) = "+",
                                                                                                "&gt;"&amp;Z69, "&lt;"&amp;Z69)
                                                            )
                          )
                      )
                )
          )</f>
        <v/>
      </c>
      <c r="AU69" s="73" t="str">
        <f t="shared" ref="AU69:AU100" si="57" xml:space="preserve"> IF(_xlfn.SINGLE( INDEX(kozepkateg,ROW()-4))="", "",
          IF( AA69 = "", "Hiányzik!",
                IF( AA69 = "n.a.", 0,
                        VALUE( RIGHT(AU$4,1)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AA$5:AA$100, IF( LEFT( RIGHT(AU$4,2), 1) = "+",
                                                                                                "&gt;"&amp;AA69, "&lt;"&amp;AA69)
                                                            )
                          )
                      )
                )
          )</f>
        <v/>
      </c>
      <c r="AV69" s="73" t="str">
        <f t="shared" ref="AV69:AV100" si="58" xml:space="preserve"> IF(_xlfn.SINGLE( INDEX(kozepkateg,ROW()-4))="", "",
          IF( AB69 = "", "Hiányzik!",
                IF( AB69 = "n.a.", 0,
                        VALUE( RIGHT(AV$4,1)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AB$5:AB$100, IF( LEFT( RIGHT(AV$4,2), 1) = "+",
                                                                                                "&gt;"&amp;AB69, "&lt;"&amp;AB69)
                                                            )
                          )
                      )
                )
          )</f>
        <v/>
      </c>
      <c r="AW69" s="73" t="str">
        <f t="shared" ref="AW69:AW100" si="59" xml:space="preserve"> IF(_xlfn.SINGLE( INDEX(kozepkateg,ROW()-4))="", "",
          IF( AC69 = "", "Hiányzik!",
                IF( AC69 = "n.a.", 0,
                        VALUE( RIGHT(AW$4,1)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AC$5:AC$100, IF( LEFT( RIGHT(AW$4,2), 1) = "+",
                                                                                                "&gt;"&amp;AC69, "&lt;"&amp;AC69)
                                                            )
                          )
                      )
                )
          )</f>
        <v/>
      </c>
      <c r="AX69" s="78" t="str">
        <f t="shared" ref="AX69:AX100" si="60" xml:space="preserve"> IF(_xlfn.SINGLE( INDEX(kozepkateg,ROW()-4))="", "",
          IF( AD69 = "", "Hiányzik!",
                IF( AD69 = "n.a.", 0,
                        VALUE( RIGHT(AX$4,1)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AD$5:AD$100, IF( LEFT( RIGHT(AX$4,2), 1) = "+",
                                                                                                "&gt;"&amp;AD69, "&lt;"&amp;AD69)
                                                            )
                          )
                      )
                )
          )</f>
        <v/>
      </c>
      <c r="AY69" s="79" t="str">
        <f t="shared" ref="AY69:AY100" si="61" xml:space="preserve"> IF(_xlfn.SINGLE( INDEX(kozepkateg,ROW()-4))="", "",
          IF( AE69 = "", "Hiányzik!",
                IF( AE69 = "n.a.", 0,
                        VALUE( RIGHT(AY$4,1) ) *
                          (
                            COUNTIF( kozepkateg,_xlfn.SINGLE( INDEX(kozepkateg,ROW()-4,) )) -
                            COUNTIFS( kozepkateg,_xlfn.SINGLE( INDEX(kozepkateg,ROW()-4,)),
                                                              AE$5:AE$100, IF( LEFT( RIGHT(AY$4,2), 1) = "+",
                                                                                                "&gt;"&amp;AE69, "&lt;"&amp;AE69)
                                                            )
                          )
                      )
                )
          )</f>
        <v/>
      </c>
      <c r="AZ69" s="280"/>
      <c r="BA69" s="138" t="str">
        <f t="shared" ref="BA69:BA100" si="62" xml:space="preserve"> IF( AND( INDEX(kozepkateg,ROW()-4,)&lt;&gt;"",
                   COUNTIF(AG69:AY69,"Hiányzik!") = 0),
            SUM(AG69:AY69),
            ""
          )</f>
        <v/>
      </c>
      <c r="BB69" s="139" t="str">
        <f t="shared" ref="BB69:BB100" si="63" xml:space="preserve"> IF( INDEX(kozepkateg,ROW()-4,)="", "Kategóriátlan",
             IF( BA69="", "Hiányzó adat!",
                    1 + COUNTIFS(kozepkateg,INDEX(kozepkateg,ROW()-4,),BA$5:BA$100,"&gt;"&amp;BA69) +
                           COUNTIFS(kozepkateg,INDEX(kozepkateg,ROW()-4,),BA$5:BA$100,"="&amp;BA69,AE$5:AE$100,"&lt;"&amp;AE69) +
                           COUNTIFS(kozepkateg,INDEX(kozepkateg,ROW()-4,),BA$5:BA$100,"="&amp;BA69,AE$5:AE$100,"="&amp;AE69,M$5:M$100,"&gt;"&amp;M69) +
                           COUNTIFS(kozepkateg,INDEX(kozepkateg,ROW()-4,),BA$5:BA$100,"="&amp;BA69,AE$5:AE$100,"="&amp;AE69,M$5:M$100,"="&amp;M69,
                            O$5:O$100,"&gt;"&amp;O69) +
                           COUNTIFS(kozepkateg,INDEX(kozepkateg,ROW()-4,),BA$5:BA$100,"="&amp;BA69,AE$5:AE$100,"="&amp;AE69,M$5:M$100,"="&amp;M69,
                            O$5:O$100,"="&amp;O69,I$5:I$100,"&lt;"&amp;I69)
             )
   )</f>
        <v>Kategóriátlan</v>
      </c>
      <c r="BC69" s="134" t="str">
        <f t="shared" ref="BC69:BC100" si="64" xml:space="preserve"> IF( INDEX(kozepkateg,ROW()-4,)="", "Kategóriátlan",
           IF( COUNTIFS(kozepkateg,INDEX(kozepkateg,ROW()-4,),BB$5:BB$100,"Hiányzó adat!") = 0,
                   "A(z) "&amp; INDEX(kozepkateg,ROW()-4,) &amp;" kategória kész!",
                   "Még nincs kész."
           )
   )</f>
        <v>Kategóriátlan</v>
      </c>
      <c r="BD69" s="371" t="str">
        <f t="shared" ref="BD69:BD100" si="65" xml:space="preserve"> IF( AND( BB69&lt;&gt;"Kategóriátlan",
                     BA69&lt;&gt;"",
                     COUNTIFS(kozepkateg,INDEX(kozepkateg,ROW()-4,),
                             BA$5:BA$100,"="&amp;BA69)
                     &gt; 1
                 ),
            AE69,
            ""
          )</f>
        <v/>
      </c>
      <c r="BE69" s="378" t="str">
        <f t="shared" ref="BE69:BE100" si="66" xml:space="preserve"> IF( AND( BB69&lt;&gt;"Kategóriátlan",
                     BD69&lt;&gt;"",
                     COUNTIFS(kozepkateg,INDEX(kozepkateg,ROW()-4,),
                             BA$5:BA$100,"="&amp;BA69,
                             AE$5:AE$100,"="&amp;AE69
                     )
                     &gt; 1
                 ),
            M69,
            ""
          )</f>
        <v/>
      </c>
      <c r="BF69" s="389" t="str">
        <f t="shared" ref="BF69:BF100" si="67" xml:space="preserve"> IF( AND( BB69&lt;&gt;"Kategóriátlan",
                     BE69&lt;&gt;"",
                     COUNTIFS(kozepkateg,INDEX(kozepkateg,ROW()-4,),
                             BA$5:BA$100,"="&amp;BA69,
                             AE$5:AE$100,"="&amp;AE69,
                             M$5:M$100,"="&amp;M69
                     )
                     &gt; 1
                 ),
            O69,
            ""
          )</f>
        <v/>
      </c>
      <c r="BG69" s="392" t="str">
        <f t="shared" ref="BG69:BG100" si="68" xml:space="preserve"> IF( AND( BB69&lt;&gt;"Kategóriátlan",
                     BF69&lt;&gt;"",
                     COUNTIFS(kozepkateg,INDEX(kozepkateg,ROW()-4,),
                             BA$5:BA$100,"="&amp;BA69,
                             AE$5:AE$100,"="&amp;AE69,
                             M$5:M$100,"="&amp;M69,
                             O$5:O$100,"="&amp;O69
                     )
                     &gt; 1
                 ),
            I69,
            ""
          )</f>
        <v/>
      </c>
    </row>
    <row r="70" spans="1:59" ht="16.5" customHeight="1" x14ac:dyDescent="0.25">
      <c r="A70" s="405"/>
      <c r="B70" s="142"/>
      <c r="C70" s="1"/>
      <c r="D70" s="254"/>
      <c r="E70" s="432"/>
      <c r="F70" s="3"/>
      <c r="G70" s="3"/>
      <c r="H70" s="3"/>
      <c r="I70" s="18"/>
      <c r="J70" s="132"/>
      <c r="K70" s="254"/>
      <c r="L7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0" s="37"/>
      <c r="N70" s="217"/>
      <c r="O70" s="250" t="str">
        <f t="shared" ref="O70:O100" si="69">IF( AND( I70&lt;&gt;"",
                  N70&lt;&gt;""),
           N70/I70,
           ""
        )</f>
        <v/>
      </c>
      <c r="P70" s="212"/>
      <c r="Q70" s="12"/>
      <c r="R70" s="11"/>
      <c r="S70" s="37"/>
      <c r="T70" s="267"/>
      <c r="U70" s="76" t="str">
        <f t="shared" ref="U70:U100" si="70">IF( AND( T70&lt;&gt;"",
                   S70&lt;&gt;""),
            IF(T70&gt;=8,5000,0) +
             ( (S70/4) * 100 ) +
             T70,
          ""
         )</f>
        <v/>
      </c>
      <c r="V70" s="11"/>
      <c r="W70" s="228"/>
      <c r="X70" s="227"/>
      <c r="Y70" s="64" t="str">
        <f t="shared" si="47"/>
        <v/>
      </c>
      <c r="Z70" s="28"/>
      <c r="AA70" s="11"/>
      <c r="AB70" s="11"/>
      <c r="AC70" s="11"/>
      <c r="AD70" s="20"/>
      <c r="AE70" s="21"/>
      <c r="AG70" s="69" t="str">
        <f t="shared" si="48"/>
        <v/>
      </c>
      <c r="AH70" s="70" t="s">
        <v>131</v>
      </c>
      <c r="AI70" s="71" t="str">
        <f t="shared" si="49"/>
        <v/>
      </c>
      <c r="AJ70" s="72" t="str">
        <f t="shared" si="50"/>
        <v/>
      </c>
      <c r="AK70" s="73" t="str">
        <f t="shared" si="51"/>
        <v/>
      </c>
      <c r="AL70" s="73" t="str">
        <f t="shared" si="52"/>
        <v/>
      </c>
      <c r="AM70" s="74" t="s">
        <v>131</v>
      </c>
      <c r="AN70" s="75" t="s">
        <v>131</v>
      </c>
      <c r="AO70" s="76" t="str">
        <f t="shared" si="53"/>
        <v/>
      </c>
      <c r="AP70" s="73" t="str">
        <f t="shared" si="54"/>
        <v/>
      </c>
      <c r="AQ70" s="74" t="s">
        <v>131</v>
      </c>
      <c r="AR70" s="75" t="s">
        <v>131</v>
      </c>
      <c r="AS70" s="72" t="str">
        <f t="shared" si="55"/>
        <v/>
      </c>
      <c r="AT70" s="73" t="str">
        <f t="shared" si="56"/>
        <v/>
      </c>
      <c r="AU70" s="73" t="str">
        <f t="shared" si="57"/>
        <v/>
      </c>
      <c r="AV70" s="73" t="str">
        <f t="shared" si="58"/>
        <v/>
      </c>
      <c r="AW70" s="73" t="str">
        <f t="shared" si="59"/>
        <v/>
      </c>
      <c r="AX70" s="78" t="str">
        <f t="shared" si="60"/>
        <v/>
      </c>
      <c r="AY70" s="79" t="str">
        <f t="shared" si="61"/>
        <v/>
      </c>
      <c r="AZ70" s="280"/>
      <c r="BA70" s="138" t="str">
        <f t="shared" si="62"/>
        <v/>
      </c>
      <c r="BB70" s="139" t="str">
        <f t="shared" si="63"/>
        <v>Kategóriátlan</v>
      </c>
      <c r="BC70" s="134" t="str">
        <f t="shared" si="64"/>
        <v>Kategóriátlan</v>
      </c>
      <c r="BD70" s="371" t="str">
        <f t="shared" si="65"/>
        <v/>
      </c>
      <c r="BE70" s="378" t="str">
        <f t="shared" si="66"/>
        <v/>
      </c>
      <c r="BF70" s="389" t="str">
        <f t="shared" si="67"/>
        <v/>
      </c>
      <c r="BG70" s="392" t="str">
        <f t="shared" si="68"/>
        <v/>
      </c>
    </row>
    <row r="71" spans="1:59" ht="16.5" customHeight="1" x14ac:dyDescent="0.25">
      <c r="A71" s="405"/>
      <c r="B71" s="142"/>
      <c r="C71" s="1"/>
      <c r="D71" s="254"/>
      <c r="E71" s="432"/>
      <c r="F71" s="3"/>
      <c r="G71" s="3"/>
      <c r="H71" s="3"/>
      <c r="I71" s="18"/>
      <c r="J71" s="132"/>
      <c r="K71" s="254"/>
      <c r="L7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1" s="37"/>
      <c r="N71" s="217"/>
      <c r="O71" s="250" t="str">
        <f t="shared" si="69"/>
        <v/>
      </c>
      <c r="P71" s="212"/>
      <c r="Q71" s="12"/>
      <c r="R71" s="11"/>
      <c r="S71" s="37"/>
      <c r="T71" s="267"/>
      <c r="U71" s="76" t="str">
        <f t="shared" si="70"/>
        <v/>
      </c>
      <c r="V71" s="11"/>
      <c r="W71" s="228"/>
      <c r="X71" s="227"/>
      <c r="Y71" s="64" t="str">
        <f t="shared" si="47"/>
        <v/>
      </c>
      <c r="Z71" s="28"/>
      <c r="AA71" s="11"/>
      <c r="AB71" s="11"/>
      <c r="AC71" s="11"/>
      <c r="AD71" s="20"/>
      <c r="AE71" s="21"/>
      <c r="AG71" s="69" t="str">
        <f t="shared" si="48"/>
        <v/>
      </c>
      <c r="AH71" s="70" t="s">
        <v>131</v>
      </c>
      <c r="AI71" s="71" t="str">
        <f t="shared" si="49"/>
        <v/>
      </c>
      <c r="AJ71" s="72" t="str">
        <f t="shared" si="50"/>
        <v/>
      </c>
      <c r="AK71" s="73" t="str">
        <f t="shared" si="51"/>
        <v/>
      </c>
      <c r="AL71" s="73" t="str">
        <f t="shared" si="52"/>
        <v/>
      </c>
      <c r="AM71" s="74" t="s">
        <v>131</v>
      </c>
      <c r="AN71" s="75" t="s">
        <v>131</v>
      </c>
      <c r="AO71" s="76" t="str">
        <f t="shared" si="53"/>
        <v/>
      </c>
      <c r="AP71" s="73" t="str">
        <f t="shared" si="54"/>
        <v/>
      </c>
      <c r="AQ71" s="74" t="s">
        <v>131</v>
      </c>
      <c r="AR71" s="75" t="s">
        <v>131</v>
      </c>
      <c r="AS71" s="72" t="str">
        <f t="shared" si="55"/>
        <v/>
      </c>
      <c r="AT71" s="73" t="str">
        <f t="shared" si="56"/>
        <v/>
      </c>
      <c r="AU71" s="73" t="str">
        <f t="shared" si="57"/>
        <v/>
      </c>
      <c r="AV71" s="73" t="str">
        <f t="shared" si="58"/>
        <v/>
      </c>
      <c r="AW71" s="73" t="str">
        <f t="shared" si="59"/>
        <v/>
      </c>
      <c r="AX71" s="78" t="str">
        <f t="shared" si="60"/>
        <v/>
      </c>
      <c r="AY71" s="79" t="str">
        <f t="shared" si="61"/>
        <v/>
      </c>
      <c r="AZ71" s="280"/>
      <c r="BA71" s="138" t="str">
        <f t="shared" si="62"/>
        <v/>
      </c>
      <c r="BB71" s="139" t="str">
        <f t="shared" si="63"/>
        <v>Kategóriátlan</v>
      </c>
      <c r="BC71" s="134" t="str">
        <f t="shared" si="64"/>
        <v>Kategóriátlan</v>
      </c>
      <c r="BD71" s="371" t="str">
        <f t="shared" si="65"/>
        <v/>
      </c>
      <c r="BE71" s="378" t="str">
        <f t="shared" si="66"/>
        <v/>
      </c>
      <c r="BF71" s="389" t="str">
        <f t="shared" si="67"/>
        <v/>
      </c>
      <c r="BG71" s="392" t="str">
        <f t="shared" si="68"/>
        <v/>
      </c>
    </row>
    <row r="72" spans="1:59" ht="16.5" customHeight="1" x14ac:dyDescent="0.25">
      <c r="A72" s="405"/>
      <c r="B72" s="142"/>
      <c r="C72" s="1"/>
      <c r="D72" s="254"/>
      <c r="E72" s="432"/>
      <c r="F72" s="3"/>
      <c r="G72" s="3"/>
      <c r="H72" s="3"/>
      <c r="I72" s="18"/>
      <c r="J72" s="132"/>
      <c r="K72" s="254"/>
      <c r="L7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2" s="37"/>
      <c r="N72" s="217"/>
      <c r="O72" s="250" t="str">
        <f t="shared" si="69"/>
        <v/>
      </c>
      <c r="P72" s="212"/>
      <c r="Q72" s="12"/>
      <c r="R72" s="11"/>
      <c r="S72" s="37"/>
      <c r="T72" s="267"/>
      <c r="U72" s="76" t="str">
        <f t="shared" si="70"/>
        <v/>
      </c>
      <c r="V72" s="11"/>
      <c r="W72" s="228"/>
      <c r="X72" s="227"/>
      <c r="Y72" s="64" t="str">
        <f t="shared" si="47"/>
        <v/>
      </c>
      <c r="Z72" s="28"/>
      <c r="AA72" s="11"/>
      <c r="AB72" s="11"/>
      <c r="AC72" s="11"/>
      <c r="AD72" s="20"/>
      <c r="AE72" s="21"/>
      <c r="AG72" s="69" t="str">
        <f t="shared" si="48"/>
        <v/>
      </c>
      <c r="AH72" s="70" t="s">
        <v>131</v>
      </c>
      <c r="AI72" s="71" t="str">
        <f t="shared" si="49"/>
        <v/>
      </c>
      <c r="AJ72" s="72" t="str">
        <f t="shared" si="50"/>
        <v/>
      </c>
      <c r="AK72" s="73" t="str">
        <f t="shared" si="51"/>
        <v/>
      </c>
      <c r="AL72" s="73" t="str">
        <f t="shared" si="52"/>
        <v/>
      </c>
      <c r="AM72" s="74" t="s">
        <v>131</v>
      </c>
      <c r="AN72" s="75" t="s">
        <v>131</v>
      </c>
      <c r="AO72" s="76" t="str">
        <f t="shared" si="53"/>
        <v/>
      </c>
      <c r="AP72" s="73" t="str">
        <f t="shared" si="54"/>
        <v/>
      </c>
      <c r="AQ72" s="74" t="s">
        <v>131</v>
      </c>
      <c r="AR72" s="75" t="s">
        <v>131</v>
      </c>
      <c r="AS72" s="72" t="str">
        <f t="shared" si="55"/>
        <v/>
      </c>
      <c r="AT72" s="73" t="str">
        <f t="shared" si="56"/>
        <v/>
      </c>
      <c r="AU72" s="73" t="str">
        <f t="shared" si="57"/>
        <v/>
      </c>
      <c r="AV72" s="73" t="str">
        <f t="shared" si="58"/>
        <v/>
      </c>
      <c r="AW72" s="73" t="str">
        <f t="shared" si="59"/>
        <v/>
      </c>
      <c r="AX72" s="78" t="str">
        <f t="shared" si="60"/>
        <v/>
      </c>
      <c r="AY72" s="79" t="str">
        <f t="shared" si="61"/>
        <v/>
      </c>
      <c r="AZ72" s="280"/>
      <c r="BA72" s="138" t="str">
        <f t="shared" si="62"/>
        <v/>
      </c>
      <c r="BB72" s="139" t="str">
        <f t="shared" si="63"/>
        <v>Kategóriátlan</v>
      </c>
      <c r="BC72" s="134" t="str">
        <f t="shared" si="64"/>
        <v>Kategóriátlan</v>
      </c>
      <c r="BD72" s="371" t="str">
        <f t="shared" si="65"/>
        <v/>
      </c>
      <c r="BE72" s="378" t="str">
        <f t="shared" si="66"/>
        <v/>
      </c>
      <c r="BF72" s="389" t="str">
        <f t="shared" si="67"/>
        <v/>
      </c>
      <c r="BG72" s="392" t="str">
        <f t="shared" si="68"/>
        <v/>
      </c>
    </row>
    <row r="73" spans="1:59" ht="16.5" customHeight="1" x14ac:dyDescent="0.25">
      <c r="A73" s="405"/>
      <c r="B73" s="142"/>
      <c r="C73" s="1"/>
      <c r="D73" s="254"/>
      <c r="E73" s="432"/>
      <c r="F73" s="3"/>
      <c r="G73" s="3"/>
      <c r="H73" s="3"/>
      <c r="I73" s="18"/>
      <c r="J73" s="132"/>
      <c r="K73" s="254"/>
      <c r="L7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3" s="37"/>
      <c r="N73" s="217"/>
      <c r="O73" s="250" t="str">
        <f t="shared" si="69"/>
        <v/>
      </c>
      <c r="P73" s="212"/>
      <c r="Q73" s="12"/>
      <c r="R73" s="11"/>
      <c r="S73" s="37"/>
      <c r="T73" s="267"/>
      <c r="U73" s="76" t="str">
        <f t="shared" si="70"/>
        <v/>
      </c>
      <c r="V73" s="11"/>
      <c r="W73" s="228"/>
      <c r="X73" s="227"/>
      <c r="Y73" s="64" t="str">
        <f t="shared" si="47"/>
        <v/>
      </c>
      <c r="Z73" s="28"/>
      <c r="AA73" s="11"/>
      <c r="AB73" s="11"/>
      <c r="AC73" s="11"/>
      <c r="AD73" s="20"/>
      <c r="AE73" s="21"/>
      <c r="AG73" s="69" t="str">
        <f t="shared" si="48"/>
        <v/>
      </c>
      <c r="AH73" s="70" t="s">
        <v>131</v>
      </c>
      <c r="AI73" s="71" t="str">
        <f t="shared" si="49"/>
        <v/>
      </c>
      <c r="AJ73" s="72" t="str">
        <f t="shared" si="50"/>
        <v/>
      </c>
      <c r="AK73" s="73" t="str">
        <f t="shared" si="51"/>
        <v/>
      </c>
      <c r="AL73" s="73" t="str">
        <f t="shared" si="52"/>
        <v/>
      </c>
      <c r="AM73" s="74" t="s">
        <v>131</v>
      </c>
      <c r="AN73" s="75" t="s">
        <v>131</v>
      </c>
      <c r="AO73" s="76" t="str">
        <f t="shared" si="53"/>
        <v/>
      </c>
      <c r="AP73" s="73" t="str">
        <f t="shared" si="54"/>
        <v/>
      </c>
      <c r="AQ73" s="74" t="s">
        <v>131</v>
      </c>
      <c r="AR73" s="75" t="s">
        <v>131</v>
      </c>
      <c r="AS73" s="72" t="str">
        <f t="shared" si="55"/>
        <v/>
      </c>
      <c r="AT73" s="73" t="str">
        <f t="shared" si="56"/>
        <v/>
      </c>
      <c r="AU73" s="73" t="str">
        <f t="shared" si="57"/>
        <v/>
      </c>
      <c r="AV73" s="73" t="str">
        <f t="shared" si="58"/>
        <v/>
      </c>
      <c r="AW73" s="73" t="str">
        <f t="shared" si="59"/>
        <v/>
      </c>
      <c r="AX73" s="78" t="str">
        <f t="shared" si="60"/>
        <v/>
      </c>
      <c r="AY73" s="79" t="str">
        <f t="shared" si="61"/>
        <v/>
      </c>
      <c r="AZ73" s="280"/>
      <c r="BA73" s="138" t="str">
        <f t="shared" si="62"/>
        <v/>
      </c>
      <c r="BB73" s="139" t="str">
        <f t="shared" si="63"/>
        <v>Kategóriátlan</v>
      </c>
      <c r="BC73" s="134" t="str">
        <f t="shared" si="64"/>
        <v>Kategóriátlan</v>
      </c>
      <c r="BD73" s="371" t="str">
        <f t="shared" si="65"/>
        <v/>
      </c>
      <c r="BE73" s="378" t="str">
        <f t="shared" si="66"/>
        <v/>
      </c>
      <c r="BF73" s="389" t="str">
        <f t="shared" si="67"/>
        <v/>
      </c>
      <c r="BG73" s="392" t="str">
        <f t="shared" si="68"/>
        <v/>
      </c>
    </row>
    <row r="74" spans="1:59" ht="16.5" customHeight="1" x14ac:dyDescent="0.25">
      <c r="A74" s="405"/>
      <c r="B74" s="142"/>
      <c r="C74" s="1"/>
      <c r="D74" s="254"/>
      <c r="E74" s="432"/>
      <c r="F74" s="3"/>
      <c r="G74" s="3"/>
      <c r="H74" s="3"/>
      <c r="I74" s="18"/>
      <c r="J74" s="132"/>
      <c r="K74" s="254"/>
      <c r="L7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4" s="37"/>
      <c r="N74" s="217"/>
      <c r="O74" s="250" t="str">
        <f t="shared" si="69"/>
        <v/>
      </c>
      <c r="P74" s="212"/>
      <c r="Q74" s="12"/>
      <c r="R74" s="11"/>
      <c r="S74" s="37"/>
      <c r="T74" s="267"/>
      <c r="U74" s="76" t="str">
        <f t="shared" si="70"/>
        <v/>
      </c>
      <c r="V74" s="11"/>
      <c r="W74" s="228"/>
      <c r="X74" s="227"/>
      <c r="Y74" s="64" t="str">
        <f t="shared" si="47"/>
        <v/>
      </c>
      <c r="Z74" s="28"/>
      <c r="AA74" s="11"/>
      <c r="AB74" s="11"/>
      <c r="AC74" s="11"/>
      <c r="AD74" s="20"/>
      <c r="AE74" s="21"/>
      <c r="AG74" s="69" t="str">
        <f t="shared" si="48"/>
        <v/>
      </c>
      <c r="AH74" s="70" t="s">
        <v>131</v>
      </c>
      <c r="AI74" s="71" t="str">
        <f t="shared" si="49"/>
        <v/>
      </c>
      <c r="AJ74" s="72" t="str">
        <f t="shared" si="50"/>
        <v/>
      </c>
      <c r="AK74" s="73" t="str">
        <f t="shared" si="51"/>
        <v/>
      </c>
      <c r="AL74" s="73" t="str">
        <f t="shared" si="52"/>
        <v/>
      </c>
      <c r="AM74" s="74" t="s">
        <v>131</v>
      </c>
      <c r="AN74" s="75" t="s">
        <v>131</v>
      </c>
      <c r="AO74" s="76" t="str">
        <f t="shared" si="53"/>
        <v/>
      </c>
      <c r="AP74" s="73" t="str">
        <f t="shared" si="54"/>
        <v/>
      </c>
      <c r="AQ74" s="74" t="s">
        <v>131</v>
      </c>
      <c r="AR74" s="75" t="s">
        <v>131</v>
      </c>
      <c r="AS74" s="72" t="str">
        <f t="shared" si="55"/>
        <v/>
      </c>
      <c r="AT74" s="73" t="str">
        <f t="shared" si="56"/>
        <v/>
      </c>
      <c r="AU74" s="73" t="str">
        <f t="shared" si="57"/>
        <v/>
      </c>
      <c r="AV74" s="73" t="str">
        <f t="shared" si="58"/>
        <v/>
      </c>
      <c r="AW74" s="73" t="str">
        <f t="shared" si="59"/>
        <v/>
      </c>
      <c r="AX74" s="78" t="str">
        <f t="shared" si="60"/>
        <v/>
      </c>
      <c r="AY74" s="79" t="str">
        <f t="shared" si="61"/>
        <v/>
      </c>
      <c r="AZ74" s="280"/>
      <c r="BA74" s="138" t="str">
        <f t="shared" si="62"/>
        <v/>
      </c>
      <c r="BB74" s="139" t="str">
        <f t="shared" si="63"/>
        <v>Kategóriátlan</v>
      </c>
      <c r="BC74" s="134" t="str">
        <f t="shared" si="64"/>
        <v>Kategóriátlan</v>
      </c>
      <c r="BD74" s="371" t="str">
        <f t="shared" si="65"/>
        <v/>
      </c>
      <c r="BE74" s="378" t="str">
        <f t="shared" si="66"/>
        <v/>
      </c>
      <c r="BF74" s="389" t="str">
        <f t="shared" si="67"/>
        <v/>
      </c>
      <c r="BG74" s="392" t="str">
        <f t="shared" si="68"/>
        <v/>
      </c>
    </row>
    <row r="75" spans="1:59" ht="16.5" customHeight="1" x14ac:dyDescent="0.25">
      <c r="A75" s="405"/>
      <c r="B75" s="142"/>
      <c r="C75" s="1"/>
      <c r="D75" s="254"/>
      <c r="E75" s="432"/>
      <c r="F75" s="3"/>
      <c r="G75" s="3"/>
      <c r="H75" s="3"/>
      <c r="I75" s="18"/>
      <c r="J75" s="132"/>
      <c r="K75" s="254"/>
      <c r="L7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5" s="37"/>
      <c r="N75" s="217"/>
      <c r="O75" s="250" t="str">
        <f t="shared" si="69"/>
        <v/>
      </c>
      <c r="P75" s="212"/>
      <c r="Q75" s="12"/>
      <c r="R75" s="11"/>
      <c r="S75" s="37"/>
      <c r="T75" s="267"/>
      <c r="U75" s="76" t="str">
        <f t="shared" si="70"/>
        <v/>
      </c>
      <c r="V75" s="11"/>
      <c r="W75" s="228"/>
      <c r="X75" s="227"/>
      <c r="Y75" s="64" t="str">
        <f t="shared" si="47"/>
        <v/>
      </c>
      <c r="Z75" s="28"/>
      <c r="AA75" s="11"/>
      <c r="AB75" s="11"/>
      <c r="AC75" s="11"/>
      <c r="AD75" s="20"/>
      <c r="AE75" s="21"/>
      <c r="AG75" s="69" t="str">
        <f t="shared" si="48"/>
        <v/>
      </c>
      <c r="AH75" s="70" t="s">
        <v>131</v>
      </c>
      <c r="AI75" s="71" t="str">
        <f t="shared" si="49"/>
        <v/>
      </c>
      <c r="AJ75" s="72" t="str">
        <f t="shared" si="50"/>
        <v/>
      </c>
      <c r="AK75" s="73" t="str">
        <f t="shared" si="51"/>
        <v/>
      </c>
      <c r="AL75" s="73" t="str">
        <f t="shared" si="52"/>
        <v/>
      </c>
      <c r="AM75" s="74" t="s">
        <v>131</v>
      </c>
      <c r="AN75" s="75" t="s">
        <v>131</v>
      </c>
      <c r="AO75" s="76" t="str">
        <f t="shared" si="53"/>
        <v/>
      </c>
      <c r="AP75" s="73" t="str">
        <f t="shared" si="54"/>
        <v/>
      </c>
      <c r="AQ75" s="74" t="s">
        <v>131</v>
      </c>
      <c r="AR75" s="75" t="s">
        <v>131</v>
      </c>
      <c r="AS75" s="72" t="str">
        <f t="shared" si="55"/>
        <v/>
      </c>
      <c r="AT75" s="73" t="str">
        <f t="shared" si="56"/>
        <v/>
      </c>
      <c r="AU75" s="73" t="str">
        <f t="shared" si="57"/>
        <v/>
      </c>
      <c r="AV75" s="73" t="str">
        <f t="shared" si="58"/>
        <v/>
      </c>
      <c r="AW75" s="73" t="str">
        <f t="shared" si="59"/>
        <v/>
      </c>
      <c r="AX75" s="78" t="str">
        <f t="shared" si="60"/>
        <v/>
      </c>
      <c r="AY75" s="79" t="str">
        <f t="shared" si="61"/>
        <v/>
      </c>
      <c r="AZ75" s="280"/>
      <c r="BA75" s="138" t="str">
        <f t="shared" si="62"/>
        <v/>
      </c>
      <c r="BB75" s="139" t="str">
        <f t="shared" si="63"/>
        <v>Kategóriátlan</v>
      </c>
      <c r="BC75" s="134" t="str">
        <f t="shared" si="64"/>
        <v>Kategóriátlan</v>
      </c>
      <c r="BD75" s="371" t="str">
        <f t="shared" si="65"/>
        <v/>
      </c>
      <c r="BE75" s="378" t="str">
        <f t="shared" si="66"/>
        <v/>
      </c>
      <c r="BF75" s="389" t="str">
        <f t="shared" si="67"/>
        <v/>
      </c>
      <c r="BG75" s="392" t="str">
        <f t="shared" si="68"/>
        <v/>
      </c>
    </row>
    <row r="76" spans="1:59" ht="16.5" customHeight="1" x14ac:dyDescent="0.25">
      <c r="A76" s="405"/>
      <c r="B76" s="142"/>
      <c r="C76" s="1"/>
      <c r="D76" s="254"/>
      <c r="E76" s="432"/>
      <c r="F76" s="3"/>
      <c r="G76" s="3"/>
      <c r="H76" s="3"/>
      <c r="I76" s="18"/>
      <c r="J76" s="132"/>
      <c r="K76" s="254"/>
      <c r="L7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6" s="37"/>
      <c r="N76" s="217"/>
      <c r="O76" s="250" t="str">
        <f t="shared" si="69"/>
        <v/>
      </c>
      <c r="P76" s="212"/>
      <c r="Q76" s="12"/>
      <c r="R76" s="11"/>
      <c r="S76" s="37"/>
      <c r="T76" s="267"/>
      <c r="U76" s="76" t="str">
        <f t="shared" si="70"/>
        <v/>
      </c>
      <c r="V76" s="11"/>
      <c r="W76" s="228"/>
      <c r="X76" s="227"/>
      <c r="Y76" s="64" t="str">
        <f t="shared" si="47"/>
        <v/>
      </c>
      <c r="Z76" s="28"/>
      <c r="AA76" s="11"/>
      <c r="AB76" s="11"/>
      <c r="AC76" s="11"/>
      <c r="AD76" s="20"/>
      <c r="AE76" s="21"/>
      <c r="AG76" s="69" t="str">
        <f t="shared" si="48"/>
        <v/>
      </c>
      <c r="AH76" s="70" t="s">
        <v>131</v>
      </c>
      <c r="AI76" s="71" t="str">
        <f t="shared" si="49"/>
        <v/>
      </c>
      <c r="AJ76" s="72" t="str">
        <f t="shared" si="50"/>
        <v/>
      </c>
      <c r="AK76" s="73" t="str">
        <f t="shared" si="51"/>
        <v/>
      </c>
      <c r="AL76" s="73" t="str">
        <f t="shared" si="52"/>
        <v/>
      </c>
      <c r="AM76" s="74" t="s">
        <v>131</v>
      </c>
      <c r="AN76" s="75" t="s">
        <v>131</v>
      </c>
      <c r="AO76" s="76" t="str">
        <f t="shared" si="53"/>
        <v/>
      </c>
      <c r="AP76" s="73" t="str">
        <f t="shared" si="54"/>
        <v/>
      </c>
      <c r="AQ76" s="74" t="s">
        <v>131</v>
      </c>
      <c r="AR76" s="75" t="s">
        <v>131</v>
      </c>
      <c r="AS76" s="72" t="str">
        <f t="shared" si="55"/>
        <v/>
      </c>
      <c r="AT76" s="73" t="str">
        <f t="shared" si="56"/>
        <v/>
      </c>
      <c r="AU76" s="73" t="str">
        <f t="shared" si="57"/>
        <v/>
      </c>
      <c r="AV76" s="73" t="str">
        <f t="shared" si="58"/>
        <v/>
      </c>
      <c r="AW76" s="73" t="str">
        <f t="shared" si="59"/>
        <v/>
      </c>
      <c r="AX76" s="78" t="str">
        <f t="shared" si="60"/>
        <v/>
      </c>
      <c r="AY76" s="79" t="str">
        <f t="shared" si="61"/>
        <v/>
      </c>
      <c r="AZ76" s="280"/>
      <c r="BA76" s="138" t="str">
        <f t="shared" si="62"/>
        <v/>
      </c>
      <c r="BB76" s="139" t="str">
        <f t="shared" si="63"/>
        <v>Kategóriátlan</v>
      </c>
      <c r="BC76" s="134" t="str">
        <f t="shared" si="64"/>
        <v>Kategóriátlan</v>
      </c>
      <c r="BD76" s="371" t="str">
        <f t="shared" si="65"/>
        <v/>
      </c>
      <c r="BE76" s="378" t="str">
        <f t="shared" si="66"/>
        <v/>
      </c>
      <c r="BF76" s="389" t="str">
        <f t="shared" si="67"/>
        <v/>
      </c>
      <c r="BG76" s="392" t="str">
        <f t="shared" si="68"/>
        <v/>
      </c>
    </row>
    <row r="77" spans="1:59" ht="16.5" customHeight="1" x14ac:dyDescent="0.25">
      <c r="A77" s="405"/>
      <c r="B77" s="142"/>
      <c r="C77" s="1"/>
      <c r="D77" s="254"/>
      <c r="E77" s="432"/>
      <c r="F77" s="3"/>
      <c r="G77" s="3"/>
      <c r="H77" s="3"/>
      <c r="I77" s="18"/>
      <c r="J77" s="132"/>
      <c r="K77" s="254"/>
      <c r="L7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7" s="37"/>
      <c r="N77" s="217"/>
      <c r="O77" s="250" t="str">
        <f t="shared" si="69"/>
        <v/>
      </c>
      <c r="P77" s="212"/>
      <c r="Q77" s="12"/>
      <c r="R77" s="11"/>
      <c r="S77" s="37"/>
      <c r="T77" s="267"/>
      <c r="U77" s="76" t="str">
        <f t="shared" si="70"/>
        <v/>
      </c>
      <c r="V77" s="11"/>
      <c r="W77" s="228"/>
      <c r="X77" s="227"/>
      <c r="Y77" s="64" t="str">
        <f t="shared" si="47"/>
        <v/>
      </c>
      <c r="Z77" s="28"/>
      <c r="AA77" s="11"/>
      <c r="AB77" s="11"/>
      <c r="AC77" s="11"/>
      <c r="AD77" s="20"/>
      <c r="AE77" s="21"/>
      <c r="AG77" s="69" t="str">
        <f t="shared" si="48"/>
        <v/>
      </c>
      <c r="AH77" s="70" t="s">
        <v>131</v>
      </c>
      <c r="AI77" s="71" t="str">
        <f t="shared" si="49"/>
        <v/>
      </c>
      <c r="AJ77" s="72" t="str">
        <f t="shared" si="50"/>
        <v/>
      </c>
      <c r="AK77" s="73" t="str">
        <f t="shared" si="51"/>
        <v/>
      </c>
      <c r="AL77" s="73" t="str">
        <f t="shared" si="52"/>
        <v/>
      </c>
      <c r="AM77" s="74" t="s">
        <v>131</v>
      </c>
      <c r="AN77" s="75" t="s">
        <v>131</v>
      </c>
      <c r="AO77" s="76" t="str">
        <f t="shared" si="53"/>
        <v/>
      </c>
      <c r="AP77" s="73" t="str">
        <f t="shared" si="54"/>
        <v/>
      </c>
      <c r="AQ77" s="74" t="s">
        <v>131</v>
      </c>
      <c r="AR77" s="75" t="s">
        <v>131</v>
      </c>
      <c r="AS77" s="72" t="str">
        <f t="shared" si="55"/>
        <v/>
      </c>
      <c r="AT77" s="73" t="str">
        <f t="shared" si="56"/>
        <v/>
      </c>
      <c r="AU77" s="73" t="str">
        <f t="shared" si="57"/>
        <v/>
      </c>
      <c r="AV77" s="73" t="str">
        <f t="shared" si="58"/>
        <v/>
      </c>
      <c r="AW77" s="73" t="str">
        <f t="shared" si="59"/>
        <v/>
      </c>
      <c r="AX77" s="78" t="str">
        <f t="shared" si="60"/>
        <v/>
      </c>
      <c r="AY77" s="79" t="str">
        <f t="shared" si="61"/>
        <v/>
      </c>
      <c r="AZ77" s="280"/>
      <c r="BA77" s="138" t="str">
        <f t="shared" si="62"/>
        <v/>
      </c>
      <c r="BB77" s="139" t="str">
        <f t="shared" si="63"/>
        <v>Kategóriátlan</v>
      </c>
      <c r="BC77" s="134" t="str">
        <f t="shared" si="64"/>
        <v>Kategóriátlan</v>
      </c>
      <c r="BD77" s="371" t="str">
        <f t="shared" si="65"/>
        <v/>
      </c>
      <c r="BE77" s="378" t="str">
        <f t="shared" si="66"/>
        <v/>
      </c>
      <c r="BF77" s="389" t="str">
        <f t="shared" si="67"/>
        <v/>
      </c>
      <c r="BG77" s="392" t="str">
        <f t="shared" si="68"/>
        <v/>
      </c>
    </row>
    <row r="78" spans="1:59" ht="16.5" customHeight="1" x14ac:dyDescent="0.25">
      <c r="A78" s="405"/>
      <c r="B78" s="142"/>
      <c r="C78" s="1"/>
      <c r="D78" s="254"/>
      <c r="E78" s="432"/>
      <c r="F78" s="3"/>
      <c r="G78" s="3"/>
      <c r="H78" s="3"/>
      <c r="I78" s="18"/>
      <c r="J78" s="132"/>
      <c r="K78" s="254"/>
      <c r="L7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8" s="37"/>
      <c r="N78" s="217"/>
      <c r="O78" s="250" t="str">
        <f t="shared" si="69"/>
        <v/>
      </c>
      <c r="P78" s="212"/>
      <c r="Q78" s="12"/>
      <c r="R78" s="11"/>
      <c r="S78" s="37"/>
      <c r="T78" s="267"/>
      <c r="U78" s="76" t="str">
        <f t="shared" si="70"/>
        <v/>
      </c>
      <c r="V78" s="11"/>
      <c r="W78" s="228"/>
      <c r="X78" s="227"/>
      <c r="Y78" s="64" t="str">
        <f t="shared" si="47"/>
        <v/>
      </c>
      <c r="Z78" s="28"/>
      <c r="AA78" s="11"/>
      <c r="AB78" s="11"/>
      <c r="AC78" s="11"/>
      <c r="AD78" s="20"/>
      <c r="AE78" s="21"/>
      <c r="AG78" s="69" t="str">
        <f t="shared" si="48"/>
        <v/>
      </c>
      <c r="AH78" s="70" t="s">
        <v>131</v>
      </c>
      <c r="AI78" s="71" t="str">
        <f t="shared" si="49"/>
        <v/>
      </c>
      <c r="AJ78" s="72" t="str">
        <f t="shared" si="50"/>
        <v/>
      </c>
      <c r="AK78" s="73" t="str">
        <f t="shared" si="51"/>
        <v/>
      </c>
      <c r="AL78" s="73" t="str">
        <f t="shared" si="52"/>
        <v/>
      </c>
      <c r="AM78" s="74" t="s">
        <v>131</v>
      </c>
      <c r="AN78" s="75" t="s">
        <v>131</v>
      </c>
      <c r="AO78" s="76" t="str">
        <f t="shared" si="53"/>
        <v/>
      </c>
      <c r="AP78" s="73" t="str">
        <f t="shared" si="54"/>
        <v/>
      </c>
      <c r="AQ78" s="74" t="s">
        <v>131</v>
      </c>
      <c r="AR78" s="75" t="s">
        <v>131</v>
      </c>
      <c r="AS78" s="72" t="str">
        <f t="shared" si="55"/>
        <v/>
      </c>
      <c r="AT78" s="73" t="str">
        <f t="shared" si="56"/>
        <v/>
      </c>
      <c r="AU78" s="73" t="str">
        <f t="shared" si="57"/>
        <v/>
      </c>
      <c r="AV78" s="73" t="str">
        <f t="shared" si="58"/>
        <v/>
      </c>
      <c r="AW78" s="73" t="str">
        <f t="shared" si="59"/>
        <v/>
      </c>
      <c r="AX78" s="78" t="str">
        <f t="shared" si="60"/>
        <v/>
      </c>
      <c r="AY78" s="79" t="str">
        <f t="shared" si="61"/>
        <v/>
      </c>
      <c r="AZ78" s="280"/>
      <c r="BA78" s="138" t="str">
        <f t="shared" si="62"/>
        <v/>
      </c>
      <c r="BB78" s="139" t="str">
        <f t="shared" si="63"/>
        <v>Kategóriátlan</v>
      </c>
      <c r="BC78" s="134" t="str">
        <f t="shared" si="64"/>
        <v>Kategóriátlan</v>
      </c>
      <c r="BD78" s="371" t="str">
        <f t="shared" si="65"/>
        <v/>
      </c>
      <c r="BE78" s="378" t="str">
        <f t="shared" si="66"/>
        <v/>
      </c>
      <c r="BF78" s="389" t="str">
        <f t="shared" si="67"/>
        <v/>
      </c>
      <c r="BG78" s="392" t="str">
        <f t="shared" si="68"/>
        <v/>
      </c>
    </row>
    <row r="79" spans="1:59" ht="16.5" customHeight="1" x14ac:dyDescent="0.25">
      <c r="A79" s="405"/>
      <c r="B79" s="142"/>
      <c r="C79" s="1"/>
      <c r="D79" s="254"/>
      <c r="E79" s="432"/>
      <c r="F79" s="3"/>
      <c r="G79" s="3"/>
      <c r="H79" s="3"/>
      <c r="I79" s="18"/>
      <c r="J79" s="132"/>
      <c r="K79" s="254"/>
      <c r="L7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79" s="37"/>
      <c r="N79" s="217"/>
      <c r="O79" s="250" t="str">
        <f t="shared" si="69"/>
        <v/>
      </c>
      <c r="P79" s="212"/>
      <c r="Q79" s="12"/>
      <c r="R79" s="11"/>
      <c r="S79" s="37"/>
      <c r="T79" s="267"/>
      <c r="U79" s="76" t="str">
        <f t="shared" si="70"/>
        <v/>
      </c>
      <c r="V79" s="11"/>
      <c r="W79" s="228"/>
      <c r="X79" s="227"/>
      <c r="Y79" s="64" t="str">
        <f t="shared" si="47"/>
        <v/>
      </c>
      <c r="Z79" s="28"/>
      <c r="AA79" s="11"/>
      <c r="AB79" s="11"/>
      <c r="AC79" s="11"/>
      <c r="AD79" s="20"/>
      <c r="AE79" s="21"/>
      <c r="AG79" s="69" t="str">
        <f t="shared" si="48"/>
        <v/>
      </c>
      <c r="AH79" s="70" t="s">
        <v>131</v>
      </c>
      <c r="AI79" s="71" t="str">
        <f t="shared" si="49"/>
        <v/>
      </c>
      <c r="AJ79" s="72" t="str">
        <f t="shared" si="50"/>
        <v/>
      </c>
      <c r="AK79" s="73" t="str">
        <f t="shared" si="51"/>
        <v/>
      </c>
      <c r="AL79" s="73" t="str">
        <f t="shared" si="52"/>
        <v/>
      </c>
      <c r="AM79" s="74" t="s">
        <v>131</v>
      </c>
      <c r="AN79" s="75" t="s">
        <v>131</v>
      </c>
      <c r="AO79" s="76" t="str">
        <f t="shared" si="53"/>
        <v/>
      </c>
      <c r="AP79" s="73" t="str">
        <f t="shared" si="54"/>
        <v/>
      </c>
      <c r="AQ79" s="74" t="s">
        <v>131</v>
      </c>
      <c r="AR79" s="75" t="s">
        <v>131</v>
      </c>
      <c r="AS79" s="72" t="str">
        <f t="shared" si="55"/>
        <v/>
      </c>
      <c r="AT79" s="73" t="str">
        <f t="shared" si="56"/>
        <v/>
      </c>
      <c r="AU79" s="73" t="str">
        <f t="shared" si="57"/>
        <v/>
      </c>
      <c r="AV79" s="73" t="str">
        <f t="shared" si="58"/>
        <v/>
      </c>
      <c r="AW79" s="73" t="str">
        <f t="shared" si="59"/>
        <v/>
      </c>
      <c r="AX79" s="78" t="str">
        <f t="shared" si="60"/>
        <v/>
      </c>
      <c r="AY79" s="79" t="str">
        <f t="shared" si="61"/>
        <v/>
      </c>
      <c r="AZ79" s="280"/>
      <c r="BA79" s="138" t="str">
        <f t="shared" si="62"/>
        <v/>
      </c>
      <c r="BB79" s="139" t="str">
        <f t="shared" si="63"/>
        <v>Kategóriátlan</v>
      </c>
      <c r="BC79" s="134" t="str">
        <f t="shared" si="64"/>
        <v>Kategóriátlan</v>
      </c>
      <c r="BD79" s="371" t="str">
        <f t="shared" si="65"/>
        <v/>
      </c>
      <c r="BE79" s="378" t="str">
        <f t="shared" si="66"/>
        <v/>
      </c>
      <c r="BF79" s="389" t="str">
        <f t="shared" si="67"/>
        <v/>
      </c>
      <c r="BG79" s="392" t="str">
        <f t="shared" si="68"/>
        <v/>
      </c>
    </row>
    <row r="80" spans="1:59" ht="16.5" customHeight="1" x14ac:dyDescent="0.25">
      <c r="A80" s="405"/>
      <c r="B80" s="142"/>
      <c r="C80" s="1"/>
      <c r="D80" s="254"/>
      <c r="E80" s="432"/>
      <c r="F80" s="3"/>
      <c r="G80" s="3"/>
      <c r="H80" s="3"/>
      <c r="I80" s="18"/>
      <c r="J80" s="132"/>
      <c r="K80" s="254"/>
      <c r="L8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0" s="37"/>
      <c r="N80" s="217"/>
      <c r="O80" s="250" t="str">
        <f t="shared" si="69"/>
        <v/>
      </c>
      <c r="P80" s="212"/>
      <c r="Q80" s="12"/>
      <c r="R80" s="11"/>
      <c r="S80" s="37"/>
      <c r="T80" s="267"/>
      <c r="U80" s="76" t="str">
        <f t="shared" si="70"/>
        <v/>
      </c>
      <c r="V80" s="11"/>
      <c r="W80" s="228"/>
      <c r="X80" s="227"/>
      <c r="Y80" s="64" t="str">
        <f t="shared" si="47"/>
        <v/>
      </c>
      <c r="Z80" s="28"/>
      <c r="AA80" s="11"/>
      <c r="AB80" s="11"/>
      <c r="AC80" s="11"/>
      <c r="AD80" s="20"/>
      <c r="AE80" s="21"/>
      <c r="AG80" s="69" t="str">
        <f t="shared" si="48"/>
        <v/>
      </c>
      <c r="AH80" s="70" t="s">
        <v>131</v>
      </c>
      <c r="AI80" s="71" t="str">
        <f t="shared" si="49"/>
        <v/>
      </c>
      <c r="AJ80" s="72" t="str">
        <f t="shared" si="50"/>
        <v/>
      </c>
      <c r="AK80" s="73" t="str">
        <f t="shared" si="51"/>
        <v/>
      </c>
      <c r="AL80" s="73" t="str">
        <f t="shared" si="52"/>
        <v/>
      </c>
      <c r="AM80" s="74" t="s">
        <v>131</v>
      </c>
      <c r="AN80" s="75" t="s">
        <v>131</v>
      </c>
      <c r="AO80" s="76" t="str">
        <f t="shared" si="53"/>
        <v/>
      </c>
      <c r="AP80" s="73" t="str">
        <f t="shared" si="54"/>
        <v/>
      </c>
      <c r="AQ80" s="74" t="s">
        <v>131</v>
      </c>
      <c r="AR80" s="75" t="s">
        <v>131</v>
      </c>
      <c r="AS80" s="72" t="str">
        <f t="shared" si="55"/>
        <v/>
      </c>
      <c r="AT80" s="73" t="str">
        <f t="shared" si="56"/>
        <v/>
      </c>
      <c r="AU80" s="73" t="str">
        <f t="shared" si="57"/>
        <v/>
      </c>
      <c r="AV80" s="73" t="str">
        <f t="shared" si="58"/>
        <v/>
      </c>
      <c r="AW80" s="73" t="str">
        <f t="shared" si="59"/>
        <v/>
      </c>
      <c r="AX80" s="78" t="str">
        <f t="shared" si="60"/>
        <v/>
      </c>
      <c r="AY80" s="79" t="str">
        <f t="shared" si="61"/>
        <v/>
      </c>
      <c r="AZ80" s="280"/>
      <c r="BA80" s="138" t="str">
        <f t="shared" si="62"/>
        <v/>
      </c>
      <c r="BB80" s="139" t="str">
        <f t="shared" si="63"/>
        <v>Kategóriátlan</v>
      </c>
      <c r="BC80" s="134" t="str">
        <f t="shared" si="64"/>
        <v>Kategóriátlan</v>
      </c>
      <c r="BD80" s="371" t="str">
        <f t="shared" si="65"/>
        <v/>
      </c>
      <c r="BE80" s="378" t="str">
        <f t="shared" si="66"/>
        <v/>
      </c>
      <c r="BF80" s="389" t="str">
        <f t="shared" si="67"/>
        <v/>
      </c>
      <c r="BG80" s="392" t="str">
        <f t="shared" si="68"/>
        <v/>
      </c>
    </row>
    <row r="81" spans="1:59" ht="16.5" customHeight="1" x14ac:dyDescent="0.25">
      <c r="A81" s="405"/>
      <c r="B81" s="142"/>
      <c r="C81" s="1"/>
      <c r="D81" s="254"/>
      <c r="E81" s="432"/>
      <c r="F81" s="3"/>
      <c r="G81" s="3"/>
      <c r="H81" s="3"/>
      <c r="I81" s="18"/>
      <c r="J81" s="132"/>
      <c r="K81" s="254"/>
      <c r="L8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1" s="37"/>
      <c r="N81" s="217"/>
      <c r="O81" s="250" t="str">
        <f t="shared" si="69"/>
        <v/>
      </c>
      <c r="P81" s="212"/>
      <c r="Q81" s="12"/>
      <c r="R81" s="11"/>
      <c r="S81" s="37"/>
      <c r="T81" s="267"/>
      <c r="U81" s="76" t="str">
        <f t="shared" si="70"/>
        <v/>
      </c>
      <c r="V81" s="11"/>
      <c r="W81" s="228"/>
      <c r="X81" s="227"/>
      <c r="Y81" s="64" t="str">
        <f t="shared" si="47"/>
        <v/>
      </c>
      <c r="Z81" s="28"/>
      <c r="AA81" s="11"/>
      <c r="AB81" s="11"/>
      <c r="AC81" s="11"/>
      <c r="AD81" s="20"/>
      <c r="AE81" s="21"/>
      <c r="AG81" s="69" t="str">
        <f t="shared" si="48"/>
        <v/>
      </c>
      <c r="AH81" s="70" t="s">
        <v>131</v>
      </c>
      <c r="AI81" s="71" t="str">
        <f t="shared" si="49"/>
        <v/>
      </c>
      <c r="AJ81" s="72" t="str">
        <f t="shared" si="50"/>
        <v/>
      </c>
      <c r="AK81" s="73" t="str">
        <f t="shared" si="51"/>
        <v/>
      </c>
      <c r="AL81" s="73" t="str">
        <f t="shared" si="52"/>
        <v/>
      </c>
      <c r="AM81" s="74" t="s">
        <v>131</v>
      </c>
      <c r="AN81" s="75" t="s">
        <v>131</v>
      </c>
      <c r="AO81" s="76" t="str">
        <f t="shared" si="53"/>
        <v/>
      </c>
      <c r="AP81" s="73" t="str">
        <f t="shared" si="54"/>
        <v/>
      </c>
      <c r="AQ81" s="74" t="s">
        <v>131</v>
      </c>
      <c r="AR81" s="75" t="s">
        <v>131</v>
      </c>
      <c r="AS81" s="72" t="str">
        <f t="shared" si="55"/>
        <v/>
      </c>
      <c r="AT81" s="73" t="str">
        <f t="shared" si="56"/>
        <v/>
      </c>
      <c r="AU81" s="73" t="str">
        <f t="shared" si="57"/>
        <v/>
      </c>
      <c r="AV81" s="73" t="str">
        <f t="shared" si="58"/>
        <v/>
      </c>
      <c r="AW81" s="73" t="str">
        <f t="shared" si="59"/>
        <v/>
      </c>
      <c r="AX81" s="78" t="str">
        <f t="shared" si="60"/>
        <v/>
      </c>
      <c r="AY81" s="79" t="str">
        <f t="shared" si="61"/>
        <v/>
      </c>
      <c r="AZ81" s="280"/>
      <c r="BA81" s="138" t="str">
        <f t="shared" si="62"/>
        <v/>
      </c>
      <c r="BB81" s="139" t="str">
        <f t="shared" si="63"/>
        <v>Kategóriátlan</v>
      </c>
      <c r="BC81" s="134" t="str">
        <f t="shared" si="64"/>
        <v>Kategóriátlan</v>
      </c>
      <c r="BD81" s="371" t="str">
        <f t="shared" si="65"/>
        <v/>
      </c>
      <c r="BE81" s="378" t="str">
        <f t="shared" si="66"/>
        <v/>
      </c>
      <c r="BF81" s="389" t="str">
        <f t="shared" si="67"/>
        <v/>
      </c>
      <c r="BG81" s="392" t="str">
        <f t="shared" si="68"/>
        <v/>
      </c>
    </row>
    <row r="82" spans="1:59" ht="16.5" customHeight="1" x14ac:dyDescent="0.25">
      <c r="A82" s="405"/>
      <c r="B82" s="142"/>
      <c r="C82" s="1"/>
      <c r="D82" s="254"/>
      <c r="E82" s="432"/>
      <c r="F82" s="3"/>
      <c r="G82" s="3"/>
      <c r="H82" s="3"/>
      <c r="I82" s="18"/>
      <c r="J82" s="132"/>
      <c r="K82" s="254"/>
      <c r="L8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2" s="37"/>
      <c r="N82" s="217"/>
      <c r="O82" s="250" t="str">
        <f t="shared" si="69"/>
        <v/>
      </c>
      <c r="P82" s="212"/>
      <c r="Q82" s="12"/>
      <c r="R82" s="11"/>
      <c r="S82" s="37"/>
      <c r="T82" s="267"/>
      <c r="U82" s="76" t="str">
        <f t="shared" si="70"/>
        <v/>
      </c>
      <c r="V82" s="11"/>
      <c r="W82" s="228"/>
      <c r="X82" s="227"/>
      <c r="Y82" s="64" t="str">
        <f t="shared" si="47"/>
        <v/>
      </c>
      <c r="Z82" s="28"/>
      <c r="AA82" s="11"/>
      <c r="AB82" s="11"/>
      <c r="AC82" s="11"/>
      <c r="AD82" s="20"/>
      <c r="AE82" s="21"/>
      <c r="AG82" s="69" t="str">
        <f t="shared" si="48"/>
        <v/>
      </c>
      <c r="AH82" s="70" t="s">
        <v>131</v>
      </c>
      <c r="AI82" s="71" t="str">
        <f t="shared" si="49"/>
        <v/>
      </c>
      <c r="AJ82" s="72" t="str">
        <f t="shared" si="50"/>
        <v/>
      </c>
      <c r="AK82" s="73" t="str">
        <f t="shared" si="51"/>
        <v/>
      </c>
      <c r="AL82" s="73" t="str">
        <f t="shared" si="52"/>
        <v/>
      </c>
      <c r="AM82" s="74" t="s">
        <v>131</v>
      </c>
      <c r="AN82" s="75" t="s">
        <v>131</v>
      </c>
      <c r="AO82" s="76" t="str">
        <f t="shared" si="53"/>
        <v/>
      </c>
      <c r="AP82" s="73" t="str">
        <f t="shared" si="54"/>
        <v/>
      </c>
      <c r="AQ82" s="74" t="s">
        <v>131</v>
      </c>
      <c r="AR82" s="75" t="s">
        <v>131</v>
      </c>
      <c r="AS82" s="72" t="str">
        <f t="shared" si="55"/>
        <v/>
      </c>
      <c r="AT82" s="73" t="str">
        <f t="shared" si="56"/>
        <v/>
      </c>
      <c r="AU82" s="73" t="str">
        <f t="shared" si="57"/>
        <v/>
      </c>
      <c r="AV82" s="73" t="str">
        <f t="shared" si="58"/>
        <v/>
      </c>
      <c r="AW82" s="73" t="str">
        <f t="shared" si="59"/>
        <v/>
      </c>
      <c r="AX82" s="78" t="str">
        <f t="shared" si="60"/>
        <v/>
      </c>
      <c r="AY82" s="79" t="str">
        <f t="shared" si="61"/>
        <v/>
      </c>
      <c r="AZ82" s="280"/>
      <c r="BA82" s="138" t="str">
        <f t="shared" si="62"/>
        <v/>
      </c>
      <c r="BB82" s="139" t="str">
        <f t="shared" si="63"/>
        <v>Kategóriátlan</v>
      </c>
      <c r="BC82" s="134" t="str">
        <f t="shared" si="64"/>
        <v>Kategóriátlan</v>
      </c>
      <c r="BD82" s="371" t="str">
        <f t="shared" si="65"/>
        <v/>
      </c>
      <c r="BE82" s="378" t="str">
        <f t="shared" si="66"/>
        <v/>
      </c>
      <c r="BF82" s="389" t="str">
        <f t="shared" si="67"/>
        <v/>
      </c>
      <c r="BG82" s="392" t="str">
        <f t="shared" si="68"/>
        <v/>
      </c>
    </row>
    <row r="83" spans="1:59" ht="16.5" customHeight="1" x14ac:dyDescent="0.25">
      <c r="A83" s="405"/>
      <c r="B83" s="142"/>
      <c r="C83" s="1"/>
      <c r="D83" s="254"/>
      <c r="E83" s="432"/>
      <c r="F83" s="3"/>
      <c r="G83" s="3"/>
      <c r="H83" s="3"/>
      <c r="I83" s="18"/>
      <c r="J83" s="132"/>
      <c r="K83" s="254"/>
      <c r="L8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3" s="37"/>
      <c r="N83" s="217"/>
      <c r="O83" s="250" t="str">
        <f t="shared" si="69"/>
        <v/>
      </c>
      <c r="P83" s="212"/>
      <c r="Q83" s="12"/>
      <c r="R83" s="11"/>
      <c r="S83" s="37"/>
      <c r="T83" s="267"/>
      <c r="U83" s="76" t="str">
        <f t="shared" si="70"/>
        <v/>
      </c>
      <c r="V83" s="11"/>
      <c r="W83" s="228"/>
      <c r="X83" s="227"/>
      <c r="Y83" s="64" t="str">
        <f t="shared" si="47"/>
        <v/>
      </c>
      <c r="Z83" s="28"/>
      <c r="AA83" s="11"/>
      <c r="AB83" s="11"/>
      <c r="AC83" s="11"/>
      <c r="AD83" s="20"/>
      <c r="AE83" s="21"/>
      <c r="AG83" s="69" t="str">
        <f t="shared" si="48"/>
        <v/>
      </c>
      <c r="AH83" s="70" t="s">
        <v>131</v>
      </c>
      <c r="AI83" s="71" t="str">
        <f t="shared" si="49"/>
        <v/>
      </c>
      <c r="AJ83" s="72" t="str">
        <f t="shared" si="50"/>
        <v/>
      </c>
      <c r="AK83" s="73" t="str">
        <f t="shared" si="51"/>
        <v/>
      </c>
      <c r="AL83" s="73" t="str">
        <f t="shared" si="52"/>
        <v/>
      </c>
      <c r="AM83" s="74" t="s">
        <v>131</v>
      </c>
      <c r="AN83" s="75" t="s">
        <v>131</v>
      </c>
      <c r="AO83" s="76" t="str">
        <f t="shared" si="53"/>
        <v/>
      </c>
      <c r="AP83" s="73" t="str">
        <f t="shared" si="54"/>
        <v/>
      </c>
      <c r="AQ83" s="74" t="s">
        <v>131</v>
      </c>
      <c r="AR83" s="75" t="s">
        <v>131</v>
      </c>
      <c r="AS83" s="72" t="str">
        <f t="shared" si="55"/>
        <v/>
      </c>
      <c r="AT83" s="73" t="str">
        <f t="shared" si="56"/>
        <v/>
      </c>
      <c r="AU83" s="73" t="str">
        <f t="shared" si="57"/>
        <v/>
      </c>
      <c r="AV83" s="73" t="str">
        <f t="shared" si="58"/>
        <v/>
      </c>
      <c r="AW83" s="73" t="str">
        <f t="shared" si="59"/>
        <v/>
      </c>
      <c r="AX83" s="78" t="str">
        <f t="shared" si="60"/>
        <v/>
      </c>
      <c r="AY83" s="79" t="str">
        <f t="shared" si="61"/>
        <v/>
      </c>
      <c r="AZ83" s="280"/>
      <c r="BA83" s="138" t="str">
        <f t="shared" si="62"/>
        <v/>
      </c>
      <c r="BB83" s="139" t="str">
        <f t="shared" si="63"/>
        <v>Kategóriátlan</v>
      </c>
      <c r="BC83" s="134" t="str">
        <f t="shared" si="64"/>
        <v>Kategóriátlan</v>
      </c>
      <c r="BD83" s="371" t="str">
        <f t="shared" si="65"/>
        <v/>
      </c>
      <c r="BE83" s="378" t="str">
        <f t="shared" si="66"/>
        <v/>
      </c>
      <c r="BF83" s="389" t="str">
        <f t="shared" si="67"/>
        <v/>
      </c>
      <c r="BG83" s="392" t="str">
        <f t="shared" si="68"/>
        <v/>
      </c>
    </row>
    <row r="84" spans="1:59" ht="16.5" customHeight="1" x14ac:dyDescent="0.25">
      <c r="A84" s="405"/>
      <c r="B84" s="142"/>
      <c r="C84" s="1"/>
      <c r="D84" s="254"/>
      <c r="E84" s="432"/>
      <c r="F84" s="3"/>
      <c r="G84" s="3"/>
      <c r="H84" s="3"/>
      <c r="I84" s="18"/>
      <c r="J84" s="132"/>
      <c r="K84" s="254"/>
      <c r="L8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4" s="37"/>
      <c r="N84" s="217"/>
      <c r="O84" s="250" t="str">
        <f t="shared" si="69"/>
        <v/>
      </c>
      <c r="P84" s="212"/>
      <c r="Q84" s="12"/>
      <c r="R84" s="11"/>
      <c r="S84" s="37"/>
      <c r="T84" s="267"/>
      <c r="U84" s="76" t="str">
        <f t="shared" si="70"/>
        <v/>
      </c>
      <c r="V84" s="11"/>
      <c r="W84" s="228"/>
      <c r="X84" s="227"/>
      <c r="Y84" s="64" t="str">
        <f t="shared" si="47"/>
        <v/>
      </c>
      <c r="Z84" s="28"/>
      <c r="AA84" s="11"/>
      <c r="AB84" s="11"/>
      <c r="AC84" s="11"/>
      <c r="AD84" s="20"/>
      <c r="AE84" s="21"/>
      <c r="AG84" s="69" t="str">
        <f t="shared" si="48"/>
        <v/>
      </c>
      <c r="AH84" s="70" t="s">
        <v>131</v>
      </c>
      <c r="AI84" s="71" t="str">
        <f t="shared" si="49"/>
        <v/>
      </c>
      <c r="AJ84" s="72" t="str">
        <f t="shared" si="50"/>
        <v/>
      </c>
      <c r="AK84" s="73" t="str">
        <f t="shared" si="51"/>
        <v/>
      </c>
      <c r="AL84" s="73" t="str">
        <f t="shared" si="52"/>
        <v/>
      </c>
      <c r="AM84" s="74" t="s">
        <v>131</v>
      </c>
      <c r="AN84" s="75" t="s">
        <v>131</v>
      </c>
      <c r="AO84" s="76" t="str">
        <f t="shared" si="53"/>
        <v/>
      </c>
      <c r="AP84" s="73" t="str">
        <f t="shared" si="54"/>
        <v/>
      </c>
      <c r="AQ84" s="74" t="s">
        <v>131</v>
      </c>
      <c r="AR84" s="75" t="s">
        <v>131</v>
      </c>
      <c r="AS84" s="72" t="str">
        <f t="shared" si="55"/>
        <v/>
      </c>
      <c r="AT84" s="73" t="str">
        <f t="shared" si="56"/>
        <v/>
      </c>
      <c r="AU84" s="73" t="str">
        <f t="shared" si="57"/>
        <v/>
      </c>
      <c r="AV84" s="73" t="str">
        <f t="shared" si="58"/>
        <v/>
      </c>
      <c r="AW84" s="73" t="str">
        <f t="shared" si="59"/>
        <v/>
      </c>
      <c r="AX84" s="78" t="str">
        <f t="shared" si="60"/>
        <v/>
      </c>
      <c r="AY84" s="79" t="str">
        <f t="shared" si="61"/>
        <v/>
      </c>
      <c r="AZ84" s="280"/>
      <c r="BA84" s="138" t="str">
        <f t="shared" si="62"/>
        <v/>
      </c>
      <c r="BB84" s="139" t="str">
        <f t="shared" si="63"/>
        <v>Kategóriátlan</v>
      </c>
      <c r="BC84" s="134" t="str">
        <f t="shared" si="64"/>
        <v>Kategóriátlan</v>
      </c>
      <c r="BD84" s="371" t="str">
        <f t="shared" si="65"/>
        <v/>
      </c>
      <c r="BE84" s="378" t="str">
        <f t="shared" si="66"/>
        <v/>
      </c>
      <c r="BF84" s="389" t="str">
        <f t="shared" si="67"/>
        <v/>
      </c>
      <c r="BG84" s="392" t="str">
        <f t="shared" si="68"/>
        <v/>
      </c>
    </row>
    <row r="85" spans="1:59" ht="16.5" customHeight="1" x14ac:dyDescent="0.25">
      <c r="A85" s="405"/>
      <c r="B85" s="142"/>
      <c r="C85" s="1"/>
      <c r="D85" s="254"/>
      <c r="E85" s="432"/>
      <c r="F85" s="3"/>
      <c r="G85" s="3"/>
      <c r="H85" s="3"/>
      <c r="I85" s="18"/>
      <c r="J85" s="132"/>
      <c r="K85" s="254"/>
      <c r="L8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5" s="37"/>
      <c r="N85" s="217"/>
      <c r="O85" s="250" t="str">
        <f t="shared" si="69"/>
        <v/>
      </c>
      <c r="P85" s="212"/>
      <c r="Q85" s="12"/>
      <c r="R85" s="11"/>
      <c r="S85" s="37"/>
      <c r="T85" s="267"/>
      <c r="U85" s="76" t="str">
        <f t="shared" si="70"/>
        <v/>
      </c>
      <c r="V85" s="11"/>
      <c r="W85" s="228"/>
      <c r="X85" s="227"/>
      <c r="Y85" s="64" t="str">
        <f t="shared" si="47"/>
        <v/>
      </c>
      <c r="Z85" s="28"/>
      <c r="AA85" s="11"/>
      <c r="AB85" s="11"/>
      <c r="AC85" s="11"/>
      <c r="AD85" s="20"/>
      <c r="AE85" s="21"/>
      <c r="AG85" s="69" t="str">
        <f t="shared" si="48"/>
        <v/>
      </c>
      <c r="AH85" s="70" t="s">
        <v>131</v>
      </c>
      <c r="AI85" s="71" t="str">
        <f t="shared" si="49"/>
        <v/>
      </c>
      <c r="AJ85" s="72" t="str">
        <f t="shared" si="50"/>
        <v/>
      </c>
      <c r="AK85" s="73" t="str">
        <f t="shared" si="51"/>
        <v/>
      </c>
      <c r="AL85" s="73" t="str">
        <f t="shared" si="52"/>
        <v/>
      </c>
      <c r="AM85" s="74" t="s">
        <v>131</v>
      </c>
      <c r="AN85" s="75" t="s">
        <v>131</v>
      </c>
      <c r="AO85" s="76" t="str">
        <f t="shared" si="53"/>
        <v/>
      </c>
      <c r="AP85" s="73" t="str">
        <f t="shared" si="54"/>
        <v/>
      </c>
      <c r="AQ85" s="74" t="s">
        <v>131</v>
      </c>
      <c r="AR85" s="75" t="s">
        <v>131</v>
      </c>
      <c r="AS85" s="72" t="str">
        <f t="shared" si="55"/>
        <v/>
      </c>
      <c r="AT85" s="73" t="str">
        <f t="shared" si="56"/>
        <v/>
      </c>
      <c r="AU85" s="73" t="str">
        <f t="shared" si="57"/>
        <v/>
      </c>
      <c r="AV85" s="73" t="str">
        <f t="shared" si="58"/>
        <v/>
      </c>
      <c r="AW85" s="73" t="str">
        <f t="shared" si="59"/>
        <v/>
      </c>
      <c r="AX85" s="78" t="str">
        <f t="shared" si="60"/>
        <v/>
      </c>
      <c r="AY85" s="79" t="str">
        <f t="shared" si="61"/>
        <v/>
      </c>
      <c r="AZ85" s="280"/>
      <c r="BA85" s="138" t="str">
        <f t="shared" si="62"/>
        <v/>
      </c>
      <c r="BB85" s="139" t="str">
        <f t="shared" si="63"/>
        <v>Kategóriátlan</v>
      </c>
      <c r="BC85" s="134" t="str">
        <f t="shared" si="64"/>
        <v>Kategóriátlan</v>
      </c>
      <c r="BD85" s="371" t="str">
        <f t="shared" si="65"/>
        <v/>
      </c>
      <c r="BE85" s="378" t="str">
        <f t="shared" si="66"/>
        <v/>
      </c>
      <c r="BF85" s="389" t="str">
        <f t="shared" si="67"/>
        <v/>
      </c>
      <c r="BG85" s="392" t="str">
        <f t="shared" si="68"/>
        <v/>
      </c>
    </row>
    <row r="86" spans="1:59" ht="16.5" customHeight="1" x14ac:dyDescent="0.25">
      <c r="A86" s="405"/>
      <c r="B86" s="142"/>
      <c r="C86" s="1"/>
      <c r="D86" s="254"/>
      <c r="E86" s="432"/>
      <c r="F86" s="3"/>
      <c r="G86" s="3"/>
      <c r="H86" s="3"/>
      <c r="I86" s="18"/>
      <c r="J86" s="132"/>
      <c r="K86" s="254"/>
      <c r="L8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6" s="37"/>
      <c r="N86" s="217"/>
      <c r="O86" s="250" t="str">
        <f t="shared" si="69"/>
        <v/>
      </c>
      <c r="P86" s="212"/>
      <c r="Q86" s="12"/>
      <c r="R86" s="11"/>
      <c r="S86" s="37"/>
      <c r="T86" s="267"/>
      <c r="U86" s="76" t="str">
        <f t="shared" si="70"/>
        <v/>
      </c>
      <c r="V86" s="11"/>
      <c r="W86" s="228"/>
      <c r="X86" s="227"/>
      <c r="Y86" s="64" t="str">
        <f t="shared" si="47"/>
        <v/>
      </c>
      <c r="Z86" s="28"/>
      <c r="AA86" s="11"/>
      <c r="AB86" s="11"/>
      <c r="AC86" s="11"/>
      <c r="AD86" s="20"/>
      <c r="AE86" s="21"/>
      <c r="AG86" s="69" t="str">
        <f t="shared" si="48"/>
        <v/>
      </c>
      <c r="AH86" s="70" t="s">
        <v>131</v>
      </c>
      <c r="AI86" s="71" t="str">
        <f t="shared" si="49"/>
        <v/>
      </c>
      <c r="AJ86" s="72" t="str">
        <f t="shared" si="50"/>
        <v/>
      </c>
      <c r="AK86" s="73" t="str">
        <f t="shared" si="51"/>
        <v/>
      </c>
      <c r="AL86" s="73" t="str">
        <f t="shared" si="52"/>
        <v/>
      </c>
      <c r="AM86" s="74" t="s">
        <v>131</v>
      </c>
      <c r="AN86" s="75" t="s">
        <v>131</v>
      </c>
      <c r="AO86" s="76" t="str">
        <f t="shared" si="53"/>
        <v/>
      </c>
      <c r="AP86" s="73" t="str">
        <f t="shared" si="54"/>
        <v/>
      </c>
      <c r="AQ86" s="74" t="s">
        <v>131</v>
      </c>
      <c r="AR86" s="75" t="s">
        <v>131</v>
      </c>
      <c r="AS86" s="72" t="str">
        <f t="shared" si="55"/>
        <v/>
      </c>
      <c r="AT86" s="73" t="str">
        <f t="shared" si="56"/>
        <v/>
      </c>
      <c r="AU86" s="73" t="str">
        <f t="shared" si="57"/>
        <v/>
      </c>
      <c r="AV86" s="73" t="str">
        <f t="shared" si="58"/>
        <v/>
      </c>
      <c r="AW86" s="73" t="str">
        <f t="shared" si="59"/>
        <v/>
      </c>
      <c r="AX86" s="78" t="str">
        <f t="shared" si="60"/>
        <v/>
      </c>
      <c r="AY86" s="79" t="str">
        <f t="shared" si="61"/>
        <v/>
      </c>
      <c r="AZ86" s="280"/>
      <c r="BA86" s="138" t="str">
        <f t="shared" si="62"/>
        <v/>
      </c>
      <c r="BB86" s="139" t="str">
        <f t="shared" si="63"/>
        <v>Kategóriátlan</v>
      </c>
      <c r="BC86" s="134" t="str">
        <f t="shared" si="64"/>
        <v>Kategóriátlan</v>
      </c>
      <c r="BD86" s="371" t="str">
        <f t="shared" si="65"/>
        <v/>
      </c>
      <c r="BE86" s="378" t="str">
        <f t="shared" si="66"/>
        <v/>
      </c>
      <c r="BF86" s="389" t="str">
        <f t="shared" si="67"/>
        <v/>
      </c>
      <c r="BG86" s="392" t="str">
        <f t="shared" si="68"/>
        <v/>
      </c>
    </row>
    <row r="87" spans="1:59" ht="16.5" customHeight="1" x14ac:dyDescent="0.25">
      <c r="A87" s="405"/>
      <c r="B87" s="142"/>
      <c r="C87" s="1"/>
      <c r="D87" s="254"/>
      <c r="E87" s="432"/>
      <c r="F87" s="3"/>
      <c r="G87" s="3"/>
      <c r="H87" s="3"/>
      <c r="I87" s="18"/>
      <c r="J87" s="132"/>
      <c r="K87" s="254"/>
      <c r="L8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7" s="37"/>
      <c r="N87" s="217"/>
      <c r="O87" s="250" t="str">
        <f t="shared" si="69"/>
        <v/>
      </c>
      <c r="P87" s="212"/>
      <c r="Q87" s="12"/>
      <c r="R87" s="11"/>
      <c r="S87" s="37"/>
      <c r="T87" s="267"/>
      <c r="U87" s="76" t="str">
        <f t="shared" si="70"/>
        <v/>
      </c>
      <c r="V87" s="11"/>
      <c r="W87" s="228"/>
      <c r="X87" s="227"/>
      <c r="Y87" s="64" t="str">
        <f t="shared" si="47"/>
        <v/>
      </c>
      <c r="Z87" s="28"/>
      <c r="AA87" s="11"/>
      <c r="AB87" s="11"/>
      <c r="AC87" s="11"/>
      <c r="AD87" s="20"/>
      <c r="AE87" s="21"/>
      <c r="AG87" s="69" t="str">
        <f t="shared" si="48"/>
        <v/>
      </c>
      <c r="AH87" s="70" t="s">
        <v>131</v>
      </c>
      <c r="AI87" s="71" t="str">
        <f t="shared" si="49"/>
        <v/>
      </c>
      <c r="AJ87" s="72" t="str">
        <f t="shared" si="50"/>
        <v/>
      </c>
      <c r="AK87" s="73" t="str">
        <f t="shared" si="51"/>
        <v/>
      </c>
      <c r="AL87" s="73" t="str">
        <f t="shared" si="52"/>
        <v/>
      </c>
      <c r="AM87" s="74" t="s">
        <v>131</v>
      </c>
      <c r="AN87" s="75" t="s">
        <v>131</v>
      </c>
      <c r="AO87" s="76" t="str">
        <f t="shared" si="53"/>
        <v/>
      </c>
      <c r="AP87" s="73" t="str">
        <f t="shared" si="54"/>
        <v/>
      </c>
      <c r="AQ87" s="74" t="s">
        <v>131</v>
      </c>
      <c r="AR87" s="75" t="s">
        <v>131</v>
      </c>
      <c r="AS87" s="72" t="str">
        <f t="shared" si="55"/>
        <v/>
      </c>
      <c r="AT87" s="73" t="str">
        <f t="shared" si="56"/>
        <v/>
      </c>
      <c r="AU87" s="73" t="str">
        <f t="shared" si="57"/>
        <v/>
      </c>
      <c r="AV87" s="73" t="str">
        <f t="shared" si="58"/>
        <v/>
      </c>
      <c r="AW87" s="73" t="str">
        <f t="shared" si="59"/>
        <v/>
      </c>
      <c r="AX87" s="78" t="str">
        <f t="shared" si="60"/>
        <v/>
      </c>
      <c r="AY87" s="79" t="str">
        <f t="shared" si="61"/>
        <v/>
      </c>
      <c r="AZ87" s="280"/>
      <c r="BA87" s="138" t="str">
        <f t="shared" si="62"/>
        <v/>
      </c>
      <c r="BB87" s="139" t="str">
        <f t="shared" si="63"/>
        <v>Kategóriátlan</v>
      </c>
      <c r="BC87" s="134" t="str">
        <f t="shared" si="64"/>
        <v>Kategóriátlan</v>
      </c>
      <c r="BD87" s="371" t="str">
        <f t="shared" si="65"/>
        <v/>
      </c>
      <c r="BE87" s="378" t="str">
        <f t="shared" si="66"/>
        <v/>
      </c>
      <c r="BF87" s="389" t="str">
        <f t="shared" si="67"/>
        <v/>
      </c>
      <c r="BG87" s="392" t="str">
        <f t="shared" si="68"/>
        <v/>
      </c>
    </row>
    <row r="88" spans="1:59" ht="16.5" customHeight="1" x14ac:dyDescent="0.25">
      <c r="A88" s="405"/>
      <c r="B88" s="142"/>
      <c r="C88" s="1"/>
      <c r="D88" s="254"/>
      <c r="E88" s="432"/>
      <c r="F88" s="3"/>
      <c r="G88" s="3"/>
      <c r="H88" s="3"/>
      <c r="I88" s="18"/>
      <c r="J88" s="132"/>
      <c r="K88" s="254"/>
      <c r="L8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8" s="37"/>
      <c r="N88" s="217"/>
      <c r="O88" s="250" t="str">
        <f t="shared" si="69"/>
        <v/>
      </c>
      <c r="P88" s="212"/>
      <c r="Q88" s="12"/>
      <c r="R88" s="11"/>
      <c r="S88" s="37"/>
      <c r="T88" s="267"/>
      <c r="U88" s="76" t="str">
        <f t="shared" si="70"/>
        <v/>
      </c>
      <c r="V88" s="11"/>
      <c r="W88" s="228"/>
      <c r="X88" s="227"/>
      <c r="Y88" s="64" t="str">
        <f t="shared" si="47"/>
        <v/>
      </c>
      <c r="Z88" s="28"/>
      <c r="AA88" s="11"/>
      <c r="AB88" s="11"/>
      <c r="AC88" s="11"/>
      <c r="AD88" s="20"/>
      <c r="AE88" s="21"/>
      <c r="AG88" s="69" t="str">
        <f t="shared" si="48"/>
        <v/>
      </c>
      <c r="AH88" s="70" t="s">
        <v>131</v>
      </c>
      <c r="AI88" s="71" t="str">
        <f t="shared" si="49"/>
        <v/>
      </c>
      <c r="AJ88" s="72" t="str">
        <f t="shared" si="50"/>
        <v/>
      </c>
      <c r="AK88" s="73" t="str">
        <f t="shared" si="51"/>
        <v/>
      </c>
      <c r="AL88" s="73" t="str">
        <f t="shared" si="52"/>
        <v/>
      </c>
      <c r="AM88" s="74" t="s">
        <v>131</v>
      </c>
      <c r="AN88" s="75" t="s">
        <v>131</v>
      </c>
      <c r="AO88" s="76" t="str">
        <f t="shared" si="53"/>
        <v/>
      </c>
      <c r="AP88" s="73" t="str">
        <f t="shared" si="54"/>
        <v/>
      </c>
      <c r="AQ88" s="74" t="s">
        <v>131</v>
      </c>
      <c r="AR88" s="75" t="s">
        <v>131</v>
      </c>
      <c r="AS88" s="72" t="str">
        <f t="shared" si="55"/>
        <v/>
      </c>
      <c r="AT88" s="73" t="str">
        <f t="shared" si="56"/>
        <v/>
      </c>
      <c r="AU88" s="73" t="str">
        <f t="shared" si="57"/>
        <v/>
      </c>
      <c r="AV88" s="73" t="str">
        <f t="shared" si="58"/>
        <v/>
      </c>
      <c r="AW88" s="73" t="str">
        <f t="shared" si="59"/>
        <v/>
      </c>
      <c r="AX88" s="78" t="str">
        <f t="shared" si="60"/>
        <v/>
      </c>
      <c r="AY88" s="79" t="str">
        <f t="shared" si="61"/>
        <v/>
      </c>
      <c r="AZ88" s="280"/>
      <c r="BA88" s="138" t="str">
        <f t="shared" si="62"/>
        <v/>
      </c>
      <c r="BB88" s="139" t="str">
        <f t="shared" si="63"/>
        <v>Kategóriátlan</v>
      </c>
      <c r="BC88" s="134" t="str">
        <f t="shared" si="64"/>
        <v>Kategóriátlan</v>
      </c>
      <c r="BD88" s="371" t="str">
        <f t="shared" si="65"/>
        <v/>
      </c>
      <c r="BE88" s="378" t="str">
        <f t="shared" si="66"/>
        <v/>
      </c>
      <c r="BF88" s="389" t="str">
        <f t="shared" si="67"/>
        <v/>
      </c>
      <c r="BG88" s="392" t="str">
        <f t="shared" si="68"/>
        <v/>
      </c>
    </row>
    <row r="89" spans="1:59" ht="16.5" customHeight="1" x14ac:dyDescent="0.25">
      <c r="A89" s="405"/>
      <c r="B89" s="142"/>
      <c r="C89" s="1"/>
      <c r="D89" s="254"/>
      <c r="E89" s="432"/>
      <c r="F89" s="3"/>
      <c r="G89" s="3"/>
      <c r="H89" s="3"/>
      <c r="I89" s="18"/>
      <c r="J89" s="132"/>
      <c r="K89" s="254"/>
      <c r="L8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89" s="37"/>
      <c r="N89" s="217"/>
      <c r="O89" s="250" t="str">
        <f t="shared" si="69"/>
        <v/>
      </c>
      <c r="P89" s="212"/>
      <c r="Q89" s="12"/>
      <c r="R89" s="11"/>
      <c r="S89" s="37"/>
      <c r="T89" s="267"/>
      <c r="U89" s="76" t="str">
        <f t="shared" si="70"/>
        <v/>
      </c>
      <c r="V89" s="11"/>
      <c r="W89" s="228"/>
      <c r="X89" s="227"/>
      <c r="Y89" s="64" t="str">
        <f t="shared" si="47"/>
        <v/>
      </c>
      <c r="Z89" s="28"/>
      <c r="AA89" s="11"/>
      <c r="AB89" s="11"/>
      <c r="AC89" s="11"/>
      <c r="AD89" s="20"/>
      <c r="AE89" s="21"/>
      <c r="AG89" s="69" t="str">
        <f t="shared" si="48"/>
        <v/>
      </c>
      <c r="AH89" s="70" t="s">
        <v>131</v>
      </c>
      <c r="AI89" s="71" t="str">
        <f t="shared" si="49"/>
        <v/>
      </c>
      <c r="AJ89" s="72" t="str">
        <f t="shared" si="50"/>
        <v/>
      </c>
      <c r="AK89" s="73" t="str">
        <f t="shared" si="51"/>
        <v/>
      </c>
      <c r="AL89" s="73" t="str">
        <f t="shared" si="52"/>
        <v/>
      </c>
      <c r="AM89" s="74" t="s">
        <v>131</v>
      </c>
      <c r="AN89" s="75" t="s">
        <v>131</v>
      </c>
      <c r="AO89" s="76" t="str">
        <f t="shared" si="53"/>
        <v/>
      </c>
      <c r="AP89" s="73" t="str">
        <f t="shared" si="54"/>
        <v/>
      </c>
      <c r="AQ89" s="74" t="s">
        <v>131</v>
      </c>
      <c r="AR89" s="75" t="s">
        <v>131</v>
      </c>
      <c r="AS89" s="72" t="str">
        <f t="shared" si="55"/>
        <v/>
      </c>
      <c r="AT89" s="73" t="str">
        <f t="shared" si="56"/>
        <v/>
      </c>
      <c r="AU89" s="73" t="str">
        <f t="shared" si="57"/>
        <v/>
      </c>
      <c r="AV89" s="73" t="str">
        <f t="shared" si="58"/>
        <v/>
      </c>
      <c r="AW89" s="73" t="str">
        <f t="shared" si="59"/>
        <v/>
      </c>
      <c r="AX89" s="78" t="str">
        <f t="shared" si="60"/>
        <v/>
      </c>
      <c r="AY89" s="79" t="str">
        <f t="shared" si="61"/>
        <v/>
      </c>
      <c r="AZ89" s="280"/>
      <c r="BA89" s="138" t="str">
        <f t="shared" si="62"/>
        <v/>
      </c>
      <c r="BB89" s="139" t="str">
        <f t="shared" si="63"/>
        <v>Kategóriátlan</v>
      </c>
      <c r="BC89" s="134" t="str">
        <f t="shared" si="64"/>
        <v>Kategóriátlan</v>
      </c>
      <c r="BD89" s="371" t="str">
        <f t="shared" si="65"/>
        <v/>
      </c>
      <c r="BE89" s="378" t="str">
        <f t="shared" si="66"/>
        <v/>
      </c>
      <c r="BF89" s="389" t="str">
        <f t="shared" si="67"/>
        <v/>
      </c>
      <c r="BG89" s="392" t="str">
        <f t="shared" si="68"/>
        <v/>
      </c>
    </row>
    <row r="90" spans="1:59" ht="16.5" customHeight="1" x14ac:dyDescent="0.25">
      <c r="A90" s="405"/>
      <c r="B90" s="142"/>
      <c r="C90" s="1"/>
      <c r="D90" s="254"/>
      <c r="E90" s="432"/>
      <c r="F90" s="3"/>
      <c r="G90" s="3"/>
      <c r="H90" s="3"/>
      <c r="I90" s="18"/>
      <c r="J90" s="132"/>
      <c r="K90" s="254"/>
      <c r="L90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0" s="37"/>
      <c r="N90" s="217"/>
      <c r="O90" s="250" t="str">
        <f t="shared" si="69"/>
        <v/>
      </c>
      <c r="P90" s="212"/>
      <c r="Q90" s="12"/>
      <c r="R90" s="11"/>
      <c r="S90" s="37"/>
      <c r="T90" s="267"/>
      <c r="U90" s="76" t="str">
        <f t="shared" si="70"/>
        <v/>
      </c>
      <c r="V90" s="11"/>
      <c r="W90" s="228"/>
      <c r="X90" s="227"/>
      <c r="Y90" s="64" t="str">
        <f t="shared" si="47"/>
        <v/>
      </c>
      <c r="Z90" s="28"/>
      <c r="AA90" s="11"/>
      <c r="AB90" s="11"/>
      <c r="AC90" s="11"/>
      <c r="AD90" s="20"/>
      <c r="AE90" s="21"/>
      <c r="AG90" s="69" t="str">
        <f t="shared" si="48"/>
        <v/>
      </c>
      <c r="AH90" s="70" t="s">
        <v>131</v>
      </c>
      <c r="AI90" s="71" t="str">
        <f t="shared" si="49"/>
        <v/>
      </c>
      <c r="AJ90" s="72" t="str">
        <f t="shared" si="50"/>
        <v/>
      </c>
      <c r="AK90" s="73" t="str">
        <f t="shared" si="51"/>
        <v/>
      </c>
      <c r="AL90" s="73" t="str">
        <f t="shared" si="52"/>
        <v/>
      </c>
      <c r="AM90" s="74" t="s">
        <v>131</v>
      </c>
      <c r="AN90" s="75" t="s">
        <v>131</v>
      </c>
      <c r="AO90" s="76" t="str">
        <f t="shared" si="53"/>
        <v/>
      </c>
      <c r="AP90" s="73" t="str">
        <f t="shared" si="54"/>
        <v/>
      </c>
      <c r="AQ90" s="74" t="s">
        <v>131</v>
      </c>
      <c r="AR90" s="75" t="s">
        <v>131</v>
      </c>
      <c r="AS90" s="72" t="str">
        <f t="shared" si="55"/>
        <v/>
      </c>
      <c r="AT90" s="73" t="str">
        <f t="shared" si="56"/>
        <v/>
      </c>
      <c r="AU90" s="73" t="str">
        <f t="shared" si="57"/>
        <v/>
      </c>
      <c r="AV90" s="73" t="str">
        <f t="shared" si="58"/>
        <v/>
      </c>
      <c r="AW90" s="73" t="str">
        <f t="shared" si="59"/>
        <v/>
      </c>
      <c r="AX90" s="78" t="str">
        <f t="shared" si="60"/>
        <v/>
      </c>
      <c r="AY90" s="79" t="str">
        <f t="shared" si="61"/>
        <v/>
      </c>
      <c r="AZ90" s="280"/>
      <c r="BA90" s="138" t="str">
        <f t="shared" si="62"/>
        <v/>
      </c>
      <c r="BB90" s="139" t="str">
        <f t="shared" si="63"/>
        <v>Kategóriátlan</v>
      </c>
      <c r="BC90" s="134" t="str">
        <f t="shared" si="64"/>
        <v>Kategóriátlan</v>
      </c>
      <c r="BD90" s="371" t="str">
        <f t="shared" si="65"/>
        <v/>
      </c>
      <c r="BE90" s="378" t="str">
        <f t="shared" si="66"/>
        <v/>
      </c>
      <c r="BF90" s="389" t="str">
        <f t="shared" si="67"/>
        <v/>
      </c>
      <c r="BG90" s="392" t="str">
        <f t="shared" si="68"/>
        <v/>
      </c>
    </row>
    <row r="91" spans="1:59" ht="16.5" customHeight="1" x14ac:dyDescent="0.25">
      <c r="A91" s="405"/>
      <c r="B91" s="142"/>
      <c r="C91" s="1"/>
      <c r="D91" s="254"/>
      <c r="E91" s="432"/>
      <c r="F91" s="3"/>
      <c r="G91" s="3"/>
      <c r="H91" s="3"/>
      <c r="I91" s="18"/>
      <c r="J91" s="132"/>
      <c r="K91" s="254"/>
      <c r="L91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1" s="37"/>
      <c r="N91" s="217"/>
      <c r="O91" s="250" t="str">
        <f t="shared" si="69"/>
        <v/>
      </c>
      <c r="P91" s="212"/>
      <c r="Q91" s="12"/>
      <c r="R91" s="11"/>
      <c r="S91" s="37"/>
      <c r="T91" s="267"/>
      <c r="U91" s="76" t="str">
        <f t="shared" si="70"/>
        <v/>
      </c>
      <c r="V91" s="11"/>
      <c r="W91" s="228"/>
      <c r="X91" s="227"/>
      <c r="Y91" s="64" t="str">
        <f t="shared" si="47"/>
        <v/>
      </c>
      <c r="Z91" s="28"/>
      <c r="AA91" s="11"/>
      <c r="AB91" s="11"/>
      <c r="AC91" s="11"/>
      <c r="AD91" s="20"/>
      <c r="AE91" s="21"/>
      <c r="AG91" s="69" t="str">
        <f t="shared" si="48"/>
        <v/>
      </c>
      <c r="AH91" s="70" t="s">
        <v>131</v>
      </c>
      <c r="AI91" s="71" t="str">
        <f t="shared" si="49"/>
        <v/>
      </c>
      <c r="AJ91" s="72" t="str">
        <f t="shared" si="50"/>
        <v/>
      </c>
      <c r="AK91" s="73" t="str">
        <f t="shared" si="51"/>
        <v/>
      </c>
      <c r="AL91" s="73" t="str">
        <f t="shared" si="52"/>
        <v/>
      </c>
      <c r="AM91" s="74" t="s">
        <v>131</v>
      </c>
      <c r="AN91" s="75" t="s">
        <v>131</v>
      </c>
      <c r="AO91" s="76" t="str">
        <f t="shared" si="53"/>
        <v/>
      </c>
      <c r="AP91" s="73" t="str">
        <f t="shared" si="54"/>
        <v/>
      </c>
      <c r="AQ91" s="74" t="s">
        <v>131</v>
      </c>
      <c r="AR91" s="75" t="s">
        <v>131</v>
      </c>
      <c r="AS91" s="72" t="str">
        <f t="shared" si="55"/>
        <v/>
      </c>
      <c r="AT91" s="73" t="str">
        <f t="shared" si="56"/>
        <v/>
      </c>
      <c r="AU91" s="73" t="str">
        <f t="shared" si="57"/>
        <v/>
      </c>
      <c r="AV91" s="73" t="str">
        <f t="shared" si="58"/>
        <v/>
      </c>
      <c r="AW91" s="73" t="str">
        <f t="shared" si="59"/>
        <v/>
      </c>
      <c r="AX91" s="78" t="str">
        <f t="shared" si="60"/>
        <v/>
      </c>
      <c r="AY91" s="79" t="str">
        <f t="shared" si="61"/>
        <v/>
      </c>
      <c r="AZ91" s="280"/>
      <c r="BA91" s="138" t="str">
        <f t="shared" si="62"/>
        <v/>
      </c>
      <c r="BB91" s="139" t="str">
        <f t="shared" si="63"/>
        <v>Kategóriátlan</v>
      </c>
      <c r="BC91" s="134" t="str">
        <f t="shared" si="64"/>
        <v>Kategóriátlan</v>
      </c>
      <c r="BD91" s="371" t="str">
        <f t="shared" si="65"/>
        <v/>
      </c>
      <c r="BE91" s="378" t="str">
        <f t="shared" si="66"/>
        <v/>
      </c>
      <c r="BF91" s="389" t="str">
        <f t="shared" si="67"/>
        <v/>
      </c>
      <c r="BG91" s="392" t="str">
        <f t="shared" si="68"/>
        <v/>
      </c>
    </row>
    <row r="92" spans="1:59" ht="16.5" customHeight="1" x14ac:dyDescent="0.25">
      <c r="A92" s="405"/>
      <c r="B92" s="142"/>
      <c r="C92" s="1"/>
      <c r="D92" s="254"/>
      <c r="E92" s="432"/>
      <c r="F92" s="3"/>
      <c r="G92" s="3"/>
      <c r="H92" s="3"/>
      <c r="I92" s="18"/>
      <c r="J92" s="132"/>
      <c r="K92" s="254"/>
      <c r="L92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2" s="37"/>
      <c r="N92" s="217"/>
      <c r="O92" s="250" t="str">
        <f t="shared" si="69"/>
        <v/>
      </c>
      <c r="P92" s="212"/>
      <c r="Q92" s="12"/>
      <c r="R92" s="11"/>
      <c r="S92" s="37"/>
      <c r="T92" s="267"/>
      <c r="U92" s="76" t="str">
        <f t="shared" si="70"/>
        <v/>
      </c>
      <c r="V92" s="11"/>
      <c r="W92" s="228"/>
      <c r="X92" s="227"/>
      <c r="Y92" s="64" t="str">
        <f t="shared" si="47"/>
        <v/>
      </c>
      <c r="Z92" s="28"/>
      <c r="AA92" s="11"/>
      <c r="AB92" s="11"/>
      <c r="AC92" s="11"/>
      <c r="AD92" s="20"/>
      <c r="AE92" s="21"/>
      <c r="AG92" s="69" t="str">
        <f t="shared" si="48"/>
        <v/>
      </c>
      <c r="AH92" s="70" t="s">
        <v>131</v>
      </c>
      <c r="AI92" s="71" t="str">
        <f t="shared" si="49"/>
        <v/>
      </c>
      <c r="AJ92" s="72" t="str">
        <f t="shared" si="50"/>
        <v/>
      </c>
      <c r="AK92" s="73" t="str">
        <f t="shared" si="51"/>
        <v/>
      </c>
      <c r="AL92" s="73" t="str">
        <f t="shared" si="52"/>
        <v/>
      </c>
      <c r="AM92" s="74" t="s">
        <v>131</v>
      </c>
      <c r="AN92" s="75" t="s">
        <v>131</v>
      </c>
      <c r="AO92" s="76" t="str">
        <f t="shared" si="53"/>
        <v/>
      </c>
      <c r="AP92" s="73" t="str">
        <f t="shared" si="54"/>
        <v/>
      </c>
      <c r="AQ92" s="74" t="s">
        <v>131</v>
      </c>
      <c r="AR92" s="75" t="s">
        <v>131</v>
      </c>
      <c r="AS92" s="72" t="str">
        <f t="shared" si="55"/>
        <v/>
      </c>
      <c r="AT92" s="73" t="str">
        <f t="shared" si="56"/>
        <v/>
      </c>
      <c r="AU92" s="73" t="str">
        <f t="shared" si="57"/>
        <v/>
      </c>
      <c r="AV92" s="73" t="str">
        <f t="shared" si="58"/>
        <v/>
      </c>
      <c r="AW92" s="73" t="str">
        <f t="shared" si="59"/>
        <v/>
      </c>
      <c r="AX92" s="78" t="str">
        <f t="shared" si="60"/>
        <v/>
      </c>
      <c r="AY92" s="79" t="str">
        <f t="shared" si="61"/>
        <v/>
      </c>
      <c r="AZ92" s="280"/>
      <c r="BA92" s="138" t="str">
        <f t="shared" si="62"/>
        <v/>
      </c>
      <c r="BB92" s="139" t="str">
        <f t="shared" si="63"/>
        <v>Kategóriátlan</v>
      </c>
      <c r="BC92" s="134" t="str">
        <f t="shared" si="64"/>
        <v>Kategóriátlan</v>
      </c>
      <c r="BD92" s="371" t="str">
        <f t="shared" si="65"/>
        <v/>
      </c>
      <c r="BE92" s="378" t="str">
        <f t="shared" si="66"/>
        <v/>
      </c>
      <c r="BF92" s="389" t="str">
        <f t="shared" si="67"/>
        <v/>
      </c>
      <c r="BG92" s="392" t="str">
        <f t="shared" si="68"/>
        <v/>
      </c>
    </row>
    <row r="93" spans="1:59" ht="16.5" customHeight="1" x14ac:dyDescent="0.25">
      <c r="A93" s="405"/>
      <c r="B93" s="142"/>
      <c r="C93" s="1"/>
      <c r="D93" s="254"/>
      <c r="E93" s="432"/>
      <c r="F93" s="3"/>
      <c r="G93" s="3"/>
      <c r="H93" s="3"/>
      <c r="I93" s="18"/>
      <c r="J93" s="132"/>
      <c r="K93" s="254"/>
      <c r="L93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3" s="37"/>
      <c r="N93" s="217"/>
      <c r="O93" s="250" t="str">
        <f t="shared" si="69"/>
        <v/>
      </c>
      <c r="P93" s="212"/>
      <c r="Q93" s="12"/>
      <c r="R93" s="11"/>
      <c r="S93" s="37"/>
      <c r="T93" s="267"/>
      <c r="U93" s="76" t="str">
        <f t="shared" si="70"/>
        <v/>
      </c>
      <c r="V93" s="11"/>
      <c r="W93" s="228"/>
      <c r="X93" s="227"/>
      <c r="Y93" s="64" t="str">
        <f t="shared" si="47"/>
        <v/>
      </c>
      <c r="Z93" s="28"/>
      <c r="AA93" s="11"/>
      <c r="AB93" s="11"/>
      <c r="AC93" s="11"/>
      <c r="AD93" s="20"/>
      <c r="AE93" s="21"/>
      <c r="AG93" s="69" t="str">
        <f t="shared" si="48"/>
        <v/>
      </c>
      <c r="AH93" s="70" t="s">
        <v>131</v>
      </c>
      <c r="AI93" s="71" t="str">
        <f t="shared" si="49"/>
        <v/>
      </c>
      <c r="AJ93" s="72" t="str">
        <f t="shared" si="50"/>
        <v/>
      </c>
      <c r="AK93" s="73" t="str">
        <f t="shared" si="51"/>
        <v/>
      </c>
      <c r="AL93" s="73" t="str">
        <f t="shared" si="52"/>
        <v/>
      </c>
      <c r="AM93" s="74" t="s">
        <v>131</v>
      </c>
      <c r="AN93" s="75" t="s">
        <v>131</v>
      </c>
      <c r="AO93" s="76" t="str">
        <f t="shared" si="53"/>
        <v/>
      </c>
      <c r="AP93" s="73" t="str">
        <f t="shared" si="54"/>
        <v/>
      </c>
      <c r="AQ93" s="74" t="s">
        <v>131</v>
      </c>
      <c r="AR93" s="75" t="s">
        <v>131</v>
      </c>
      <c r="AS93" s="72" t="str">
        <f t="shared" si="55"/>
        <v/>
      </c>
      <c r="AT93" s="73" t="str">
        <f t="shared" si="56"/>
        <v/>
      </c>
      <c r="AU93" s="73" t="str">
        <f t="shared" si="57"/>
        <v/>
      </c>
      <c r="AV93" s="73" t="str">
        <f t="shared" si="58"/>
        <v/>
      </c>
      <c r="AW93" s="73" t="str">
        <f t="shared" si="59"/>
        <v/>
      </c>
      <c r="AX93" s="78" t="str">
        <f t="shared" si="60"/>
        <v/>
      </c>
      <c r="AY93" s="79" t="str">
        <f t="shared" si="61"/>
        <v/>
      </c>
      <c r="AZ93" s="280"/>
      <c r="BA93" s="138" t="str">
        <f t="shared" si="62"/>
        <v/>
      </c>
      <c r="BB93" s="139" t="str">
        <f t="shared" si="63"/>
        <v>Kategóriátlan</v>
      </c>
      <c r="BC93" s="134" t="str">
        <f t="shared" si="64"/>
        <v>Kategóriátlan</v>
      </c>
      <c r="BD93" s="371" t="str">
        <f t="shared" si="65"/>
        <v/>
      </c>
      <c r="BE93" s="378" t="str">
        <f t="shared" si="66"/>
        <v/>
      </c>
      <c r="BF93" s="389" t="str">
        <f t="shared" si="67"/>
        <v/>
      </c>
      <c r="BG93" s="392" t="str">
        <f t="shared" si="68"/>
        <v/>
      </c>
    </row>
    <row r="94" spans="1:59" ht="16.5" customHeight="1" x14ac:dyDescent="0.25">
      <c r="A94" s="405"/>
      <c r="B94" s="142"/>
      <c r="C94" s="1"/>
      <c r="D94" s="254"/>
      <c r="E94" s="432"/>
      <c r="F94" s="3"/>
      <c r="G94" s="3"/>
      <c r="H94" s="3"/>
      <c r="I94" s="18"/>
      <c r="J94" s="132"/>
      <c r="K94" s="254"/>
      <c r="L94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4" s="37"/>
      <c r="N94" s="217"/>
      <c r="O94" s="250" t="str">
        <f t="shared" si="69"/>
        <v/>
      </c>
      <c r="P94" s="212"/>
      <c r="Q94" s="12"/>
      <c r="R94" s="11"/>
      <c r="S94" s="37"/>
      <c r="T94" s="267"/>
      <c r="U94" s="76" t="str">
        <f t="shared" si="70"/>
        <v/>
      </c>
      <c r="V94" s="11"/>
      <c r="W94" s="228"/>
      <c r="X94" s="227"/>
      <c r="Y94" s="64" t="str">
        <f t="shared" si="47"/>
        <v/>
      </c>
      <c r="Z94" s="28"/>
      <c r="AA94" s="11"/>
      <c r="AB94" s="11"/>
      <c r="AC94" s="11"/>
      <c r="AD94" s="20"/>
      <c r="AE94" s="21"/>
      <c r="AG94" s="69" t="str">
        <f t="shared" si="48"/>
        <v/>
      </c>
      <c r="AH94" s="70" t="s">
        <v>131</v>
      </c>
      <c r="AI94" s="71" t="str">
        <f t="shared" si="49"/>
        <v/>
      </c>
      <c r="AJ94" s="72" t="str">
        <f t="shared" si="50"/>
        <v/>
      </c>
      <c r="AK94" s="73" t="str">
        <f t="shared" si="51"/>
        <v/>
      </c>
      <c r="AL94" s="73" t="str">
        <f t="shared" si="52"/>
        <v/>
      </c>
      <c r="AM94" s="74" t="s">
        <v>131</v>
      </c>
      <c r="AN94" s="75" t="s">
        <v>131</v>
      </c>
      <c r="AO94" s="76" t="str">
        <f t="shared" si="53"/>
        <v/>
      </c>
      <c r="AP94" s="73" t="str">
        <f t="shared" si="54"/>
        <v/>
      </c>
      <c r="AQ94" s="74" t="s">
        <v>131</v>
      </c>
      <c r="AR94" s="75" t="s">
        <v>131</v>
      </c>
      <c r="AS94" s="72" t="str">
        <f t="shared" si="55"/>
        <v/>
      </c>
      <c r="AT94" s="73" t="str">
        <f t="shared" si="56"/>
        <v/>
      </c>
      <c r="AU94" s="73" t="str">
        <f t="shared" si="57"/>
        <v/>
      </c>
      <c r="AV94" s="73" t="str">
        <f t="shared" si="58"/>
        <v/>
      </c>
      <c r="AW94" s="73" t="str">
        <f t="shared" si="59"/>
        <v/>
      </c>
      <c r="AX94" s="78" t="str">
        <f t="shared" si="60"/>
        <v/>
      </c>
      <c r="AY94" s="79" t="str">
        <f t="shared" si="61"/>
        <v/>
      </c>
      <c r="AZ94" s="280"/>
      <c r="BA94" s="138" t="str">
        <f t="shared" si="62"/>
        <v/>
      </c>
      <c r="BB94" s="139" t="str">
        <f t="shared" si="63"/>
        <v>Kategóriátlan</v>
      </c>
      <c r="BC94" s="134" t="str">
        <f t="shared" si="64"/>
        <v>Kategóriátlan</v>
      </c>
      <c r="BD94" s="371" t="str">
        <f t="shared" si="65"/>
        <v/>
      </c>
      <c r="BE94" s="378" t="str">
        <f t="shared" si="66"/>
        <v/>
      </c>
      <c r="BF94" s="389" t="str">
        <f t="shared" si="67"/>
        <v/>
      </c>
      <c r="BG94" s="392" t="str">
        <f t="shared" si="68"/>
        <v/>
      </c>
    </row>
    <row r="95" spans="1:59" ht="16.5" customHeight="1" x14ac:dyDescent="0.25">
      <c r="A95" s="405"/>
      <c r="B95" s="142"/>
      <c r="C95" s="1"/>
      <c r="D95" s="254"/>
      <c r="E95" s="432"/>
      <c r="F95" s="3"/>
      <c r="G95" s="3"/>
      <c r="H95" s="3"/>
      <c r="I95" s="18"/>
      <c r="J95" s="132"/>
      <c r="K95" s="254"/>
      <c r="L95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5" s="37"/>
      <c r="N95" s="217"/>
      <c r="O95" s="250" t="str">
        <f t="shared" si="69"/>
        <v/>
      </c>
      <c r="P95" s="212"/>
      <c r="Q95" s="12"/>
      <c r="R95" s="11"/>
      <c r="S95" s="37"/>
      <c r="T95" s="267"/>
      <c r="U95" s="76" t="str">
        <f t="shared" si="70"/>
        <v/>
      </c>
      <c r="V95" s="11"/>
      <c r="W95" s="228"/>
      <c r="X95" s="227"/>
      <c r="Y95" s="64" t="str">
        <f t="shared" si="47"/>
        <v/>
      </c>
      <c r="Z95" s="28"/>
      <c r="AA95" s="11"/>
      <c r="AB95" s="11"/>
      <c r="AC95" s="11"/>
      <c r="AD95" s="20"/>
      <c r="AE95" s="21"/>
      <c r="AG95" s="69" t="str">
        <f t="shared" si="48"/>
        <v/>
      </c>
      <c r="AH95" s="70" t="s">
        <v>131</v>
      </c>
      <c r="AI95" s="71" t="str">
        <f t="shared" si="49"/>
        <v/>
      </c>
      <c r="AJ95" s="72" t="str">
        <f t="shared" si="50"/>
        <v/>
      </c>
      <c r="AK95" s="73" t="str">
        <f t="shared" si="51"/>
        <v/>
      </c>
      <c r="AL95" s="73" t="str">
        <f t="shared" si="52"/>
        <v/>
      </c>
      <c r="AM95" s="74" t="s">
        <v>131</v>
      </c>
      <c r="AN95" s="75" t="s">
        <v>131</v>
      </c>
      <c r="AO95" s="76" t="str">
        <f t="shared" si="53"/>
        <v/>
      </c>
      <c r="AP95" s="73" t="str">
        <f t="shared" si="54"/>
        <v/>
      </c>
      <c r="AQ95" s="74" t="s">
        <v>131</v>
      </c>
      <c r="AR95" s="75" t="s">
        <v>131</v>
      </c>
      <c r="AS95" s="72" t="str">
        <f t="shared" si="55"/>
        <v/>
      </c>
      <c r="AT95" s="73" t="str">
        <f t="shared" si="56"/>
        <v/>
      </c>
      <c r="AU95" s="73" t="str">
        <f t="shared" si="57"/>
        <v/>
      </c>
      <c r="AV95" s="73" t="str">
        <f t="shared" si="58"/>
        <v/>
      </c>
      <c r="AW95" s="73" t="str">
        <f t="shared" si="59"/>
        <v/>
      </c>
      <c r="AX95" s="78" t="str">
        <f t="shared" si="60"/>
        <v/>
      </c>
      <c r="AY95" s="79" t="str">
        <f t="shared" si="61"/>
        <v/>
      </c>
      <c r="AZ95" s="280"/>
      <c r="BA95" s="138" t="str">
        <f t="shared" si="62"/>
        <v/>
      </c>
      <c r="BB95" s="139" t="str">
        <f t="shared" si="63"/>
        <v>Kategóriátlan</v>
      </c>
      <c r="BC95" s="134" t="str">
        <f t="shared" si="64"/>
        <v>Kategóriátlan</v>
      </c>
      <c r="BD95" s="371" t="str">
        <f t="shared" si="65"/>
        <v/>
      </c>
      <c r="BE95" s="378" t="str">
        <f t="shared" si="66"/>
        <v/>
      </c>
      <c r="BF95" s="389" t="str">
        <f t="shared" si="67"/>
        <v/>
      </c>
      <c r="BG95" s="392" t="str">
        <f t="shared" si="68"/>
        <v/>
      </c>
    </row>
    <row r="96" spans="1:59" ht="16.5" customHeight="1" x14ac:dyDescent="0.25">
      <c r="A96" s="405"/>
      <c r="B96" s="142"/>
      <c r="C96" s="1"/>
      <c r="D96" s="254"/>
      <c r="E96" s="432"/>
      <c r="F96" s="3"/>
      <c r="G96" s="3"/>
      <c r="H96" s="3"/>
      <c r="I96" s="18"/>
      <c r="J96" s="132"/>
      <c r="K96" s="254"/>
      <c r="L96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6" s="37"/>
      <c r="N96" s="217"/>
      <c r="O96" s="250" t="str">
        <f t="shared" si="69"/>
        <v/>
      </c>
      <c r="P96" s="212"/>
      <c r="Q96" s="12"/>
      <c r="R96" s="11"/>
      <c r="S96" s="37"/>
      <c r="T96" s="267"/>
      <c r="U96" s="76" t="str">
        <f t="shared" si="70"/>
        <v/>
      </c>
      <c r="V96" s="11"/>
      <c r="W96" s="228"/>
      <c r="X96" s="227"/>
      <c r="Y96" s="64" t="str">
        <f t="shared" si="47"/>
        <v/>
      </c>
      <c r="Z96" s="28"/>
      <c r="AA96" s="11"/>
      <c r="AB96" s="11"/>
      <c r="AC96" s="11"/>
      <c r="AD96" s="20"/>
      <c r="AE96" s="21"/>
      <c r="AG96" s="69" t="str">
        <f t="shared" si="48"/>
        <v/>
      </c>
      <c r="AH96" s="70" t="s">
        <v>131</v>
      </c>
      <c r="AI96" s="71" t="str">
        <f t="shared" si="49"/>
        <v/>
      </c>
      <c r="AJ96" s="72" t="str">
        <f t="shared" si="50"/>
        <v/>
      </c>
      <c r="AK96" s="73" t="str">
        <f t="shared" si="51"/>
        <v/>
      </c>
      <c r="AL96" s="73" t="str">
        <f t="shared" si="52"/>
        <v/>
      </c>
      <c r="AM96" s="74" t="s">
        <v>131</v>
      </c>
      <c r="AN96" s="75" t="s">
        <v>131</v>
      </c>
      <c r="AO96" s="76" t="str">
        <f t="shared" si="53"/>
        <v/>
      </c>
      <c r="AP96" s="73" t="str">
        <f t="shared" si="54"/>
        <v/>
      </c>
      <c r="AQ96" s="74" t="s">
        <v>131</v>
      </c>
      <c r="AR96" s="75" t="s">
        <v>131</v>
      </c>
      <c r="AS96" s="72" t="str">
        <f t="shared" si="55"/>
        <v/>
      </c>
      <c r="AT96" s="73" t="str">
        <f t="shared" si="56"/>
        <v/>
      </c>
      <c r="AU96" s="73" t="str">
        <f t="shared" si="57"/>
        <v/>
      </c>
      <c r="AV96" s="73" t="str">
        <f t="shared" si="58"/>
        <v/>
      </c>
      <c r="AW96" s="73" t="str">
        <f t="shared" si="59"/>
        <v/>
      </c>
      <c r="AX96" s="78" t="str">
        <f t="shared" si="60"/>
        <v/>
      </c>
      <c r="AY96" s="79" t="str">
        <f t="shared" si="61"/>
        <v/>
      </c>
      <c r="AZ96" s="280"/>
      <c r="BA96" s="138" t="str">
        <f t="shared" si="62"/>
        <v/>
      </c>
      <c r="BB96" s="139" t="str">
        <f t="shared" si="63"/>
        <v>Kategóriátlan</v>
      </c>
      <c r="BC96" s="134" t="str">
        <f t="shared" si="64"/>
        <v>Kategóriátlan</v>
      </c>
      <c r="BD96" s="371" t="str">
        <f t="shared" si="65"/>
        <v/>
      </c>
      <c r="BE96" s="378" t="str">
        <f t="shared" si="66"/>
        <v/>
      </c>
      <c r="BF96" s="389" t="str">
        <f t="shared" si="67"/>
        <v/>
      </c>
      <c r="BG96" s="392" t="str">
        <f t="shared" si="68"/>
        <v/>
      </c>
    </row>
    <row r="97" spans="1:59" ht="16.5" customHeight="1" x14ac:dyDescent="0.25">
      <c r="A97" s="405"/>
      <c r="B97" s="142"/>
      <c r="C97" s="1"/>
      <c r="D97" s="254"/>
      <c r="E97" s="432"/>
      <c r="F97" s="3"/>
      <c r="G97" s="3"/>
      <c r="H97" s="3"/>
      <c r="I97" s="18"/>
      <c r="J97" s="132"/>
      <c r="K97" s="254"/>
      <c r="L97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7" s="37"/>
      <c r="N97" s="217"/>
      <c r="O97" s="250" t="str">
        <f t="shared" si="69"/>
        <v/>
      </c>
      <c r="P97" s="212"/>
      <c r="Q97" s="12"/>
      <c r="R97" s="11"/>
      <c r="S97" s="37"/>
      <c r="T97" s="267"/>
      <c r="U97" s="76" t="str">
        <f t="shared" si="70"/>
        <v/>
      </c>
      <c r="V97" s="11"/>
      <c r="W97" s="228"/>
      <c r="X97" s="227"/>
      <c r="Y97" s="64" t="str">
        <f t="shared" si="47"/>
        <v/>
      </c>
      <c r="Z97" s="28"/>
      <c r="AA97" s="11"/>
      <c r="AB97" s="11"/>
      <c r="AC97" s="11"/>
      <c r="AD97" s="20"/>
      <c r="AE97" s="21"/>
      <c r="AG97" s="69" t="str">
        <f t="shared" si="48"/>
        <v/>
      </c>
      <c r="AH97" s="70" t="s">
        <v>131</v>
      </c>
      <c r="AI97" s="71" t="str">
        <f t="shared" si="49"/>
        <v/>
      </c>
      <c r="AJ97" s="72" t="str">
        <f t="shared" si="50"/>
        <v/>
      </c>
      <c r="AK97" s="73" t="str">
        <f t="shared" si="51"/>
        <v/>
      </c>
      <c r="AL97" s="73" t="str">
        <f t="shared" si="52"/>
        <v/>
      </c>
      <c r="AM97" s="74" t="s">
        <v>131</v>
      </c>
      <c r="AN97" s="75" t="s">
        <v>131</v>
      </c>
      <c r="AO97" s="76" t="str">
        <f t="shared" si="53"/>
        <v/>
      </c>
      <c r="AP97" s="73" t="str">
        <f t="shared" si="54"/>
        <v/>
      </c>
      <c r="AQ97" s="74" t="s">
        <v>131</v>
      </c>
      <c r="AR97" s="75" t="s">
        <v>131</v>
      </c>
      <c r="AS97" s="72" t="str">
        <f t="shared" si="55"/>
        <v/>
      </c>
      <c r="AT97" s="73" t="str">
        <f t="shared" si="56"/>
        <v/>
      </c>
      <c r="AU97" s="73" t="str">
        <f t="shared" si="57"/>
        <v/>
      </c>
      <c r="AV97" s="73" t="str">
        <f t="shared" si="58"/>
        <v/>
      </c>
      <c r="AW97" s="73" t="str">
        <f t="shared" si="59"/>
        <v/>
      </c>
      <c r="AX97" s="78" t="str">
        <f t="shared" si="60"/>
        <v/>
      </c>
      <c r="AY97" s="79" t="str">
        <f t="shared" si="61"/>
        <v/>
      </c>
      <c r="AZ97" s="280"/>
      <c r="BA97" s="138" t="str">
        <f t="shared" si="62"/>
        <v/>
      </c>
      <c r="BB97" s="139" t="str">
        <f t="shared" si="63"/>
        <v>Kategóriátlan</v>
      </c>
      <c r="BC97" s="134" t="str">
        <f t="shared" si="64"/>
        <v>Kategóriátlan</v>
      </c>
      <c r="BD97" s="371" t="str">
        <f t="shared" si="65"/>
        <v/>
      </c>
      <c r="BE97" s="378" t="str">
        <f t="shared" si="66"/>
        <v/>
      </c>
      <c r="BF97" s="389" t="str">
        <f t="shared" si="67"/>
        <v/>
      </c>
      <c r="BG97" s="392" t="str">
        <f t="shared" si="68"/>
        <v/>
      </c>
    </row>
    <row r="98" spans="1:59" ht="16.5" customHeight="1" x14ac:dyDescent="0.25">
      <c r="A98" s="405"/>
      <c r="B98" s="142"/>
      <c r="C98" s="1"/>
      <c r="D98" s="254"/>
      <c r="E98" s="432"/>
      <c r="F98" s="3"/>
      <c r="G98" s="3"/>
      <c r="H98" s="3"/>
      <c r="I98" s="18"/>
      <c r="J98" s="132"/>
      <c r="K98" s="254"/>
      <c r="L98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8" s="37"/>
      <c r="N98" s="217"/>
      <c r="O98" s="250" t="str">
        <f t="shared" si="69"/>
        <v/>
      </c>
      <c r="P98" s="212"/>
      <c r="Q98" s="12"/>
      <c r="R98" s="11"/>
      <c r="S98" s="37"/>
      <c r="T98" s="267"/>
      <c r="U98" s="76" t="str">
        <f t="shared" si="70"/>
        <v/>
      </c>
      <c r="V98" s="11"/>
      <c r="W98" s="228"/>
      <c r="X98" s="227"/>
      <c r="Y98" s="64" t="str">
        <f t="shared" si="47"/>
        <v/>
      </c>
      <c r="Z98" s="28"/>
      <c r="AA98" s="11"/>
      <c r="AB98" s="11"/>
      <c r="AC98" s="11"/>
      <c r="AD98" s="20"/>
      <c r="AE98" s="21"/>
      <c r="AG98" s="69" t="str">
        <f t="shared" si="48"/>
        <v/>
      </c>
      <c r="AH98" s="70" t="s">
        <v>131</v>
      </c>
      <c r="AI98" s="71" t="str">
        <f t="shared" si="49"/>
        <v/>
      </c>
      <c r="AJ98" s="72" t="str">
        <f t="shared" si="50"/>
        <v/>
      </c>
      <c r="AK98" s="73" t="str">
        <f t="shared" si="51"/>
        <v/>
      </c>
      <c r="AL98" s="73" t="str">
        <f t="shared" si="52"/>
        <v/>
      </c>
      <c r="AM98" s="74" t="s">
        <v>131</v>
      </c>
      <c r="AN98" s="75" t="s">
        <v>131</v>
      </c>
      <c r="AO98" s="76" t="str">
        <f t="shared" si="53"/>
        <v/>
      </c>
      <c r="AP98" s="73" t="str">
        <f t="shared" si="54"/>
        <v/>
      </c>
      <c r="AQ98" s="74" t="s">
        <v>131</v>
      </c>
      <c r="AR98" s="75" t="s">
        <v>131</v>
      </c>
      <c r="AS98" s="72" t="str">
        <f t="shared" si="55"/>
        <v/>
      </c>
      <c r="AT98" s="73" t="str">
        <f t="shared" si="56"/>
        <v/>
      </c>
      <c r="AU98" s="73" t="str">
        <f t="shared" si="57"/>
        <v/>
      </c>
      <c r="AV98" s="73" t="str">
        <f t="shared" si="58"/>
        <v/>
      </c>
      <c r="AW98" s="73" t="str">
        <f t="shared" si="59"/>
        <v/>
      </c>
      <c r="AX98" s="78" t="str">
        <f t="shared" si="60"/>
        <v/>
      </c>
      <c r="AY98" s="79" t="str">
        <f t="shared" si="61"/>
        <v/>
      </c>
      <c r="AZ98" s="280"/>
      <c r="BA98" s="138" t="str">
        <f t="shared" si="62"/>
        <v/>
      </c>
      <c r="BB98" s="139" t="str">
        <f t="shared" si="63"/>
        <v>Kategóriátlan</v>
      </c>
      <c r="BC98" s="134" t="str">
        <f t="shared" si="64"/>
        <v>Kategóriátlan</v>
      </c>
      <c r="BD98" s="371" t="str">
        <f t="shared" si="65"/>
        <v/>
      </c>
      <c r="BE98" s="378" t="str">
        <f t="shared" si="66"/>
        <v/>
      </c>
      <c r="BF98" s="389" t="str">
        <f t="shared" si="67"/>
        <v/>
      </c>
      <c r="BG98" s="392" t="str">
        <f t="shared" si="68"/>
        <v/>
      </c>
    </row>
    <row r="99" spans="1:59" ht="16.5" customHeight="1" x14ac:dyDescent="0.25">
      <c r="A99" s="405"/>
      <c r="B99" s="142"/>
      <c r="C99" s="1"/>
      <c r="D99" s="254"/>
      <c r="E99" s="432"/>
      <c r="F99" s="3"/>
      <c r="G99" s="3"/>
      <c r="H99" s="3"/>
      <c r="I99" s="18"/>
      <c r="J99" s="132"/>
      <c r="K99" s="254"/>
      <c r="L99" s="410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99" s="37"/>
      <c r="N99" s="217"/>
      <c r="O99" s="250" t="str">
        <f t="shared" si="69"/>
        <v/>
      </c>
      <c r="P99" s="212"/>
      <c r="Q99" s="12"/>
      <c r="R99" s="11"/>
      <c r="S99" s="37"/>
      <c r="T99" s="267"/>
      <c r="U99" s="76" t="str">
        <f t="shared" si="70"/>
        <v/>
      </c>
      <c r="V99" s="11"/>
      <c r="W99" s="228"/>
      <c r="X99" s="227"/>
      <c r="Y99" s="64" t="str">
        <f t="shared" si="47"/>
        <v/>
      </c>
      <c r="Z99" s="28"/>
      <c r="AA99" s="11"/>
      <c r="AB99" s="11"/>
      <c r="AC99" s="11"/>
      <c r="AD99" s="20"/>
      <c r="AE99" s="21"/>
      <c r="AG99" s="69" t="str">
        <f t="shared" si="48"/>
        <v/>
      </c>
      <c r="AH99" s="70" t="s">
        <v>131</v>
      </c>
      <c r="AI99" s="71" t="str">
        <f t="shared" si="49"/>
        <v/>
      </c>
      <c r="AJ99" s="72" t="str">
        <f t="shared" si="50"/>
        <v/>
      </c>
      <c r="AK99" s="73" t="str">
        <f t="shared" si="51"/>
        <v/>
      </c>
      <c r="AL99" s="73" t="str">
        <f t="shared" si="52"/>
        <v/>
      </c>
      <c r="AM99" s="74" t="s">
        <v>131</v>
      </c>
      <c r="AN99" s="75" t="s">
        <v>131</v>
      </c>
      <c r="AO99" s="76" t="str">
        <f t="shared" si="53"/>
        <v/>
      </c>
      <c r="AP99" s="73" t="str">
        <f t="shared" si="54"/>
        <v/>
      </c>
      <c r="AQ99" s="74" t="s">
        <v>131</v>
      </c>
      <c r="AR99" s="75" t="s">
        <v>131</v>
      </c>
      <c r="AS99" s="72" t="str">
        <f t="shared" si="55"/>
        <v/>
      </c>
      <c r="AT99" s="73" t="str">
        <f t="shared" si="56"/>
        <v/>
      </c>
      <c r="AU99" s="73" t="str">
        <f t="shared" si="57"/>
        <v/>
      </c>
      <c r="AV99" s="73" t="str">
        <f t="shared" si="58"/>
        <v/>
      </c>
      <c r="AW99" s="73" t="str">
        <f t="shared" si="59"/>
        <v/>
      </c>
      <c r="AX99" s="78" t="str">
        <f t="shared" si="60"/>
        <v/>
      </c>
      <c r="AY99" s="79" t="str">
        <f t="shared" si="61"/>
        <v/>
      </c>
      <c r="AZ99" s="280"/>
      <c r="BA99" s="138" t="str">
        <f t="shared" si="62"/>
        <v/>
      </c>
      <c r="BB99" s="139" t="str">
        <f t="shared" si="63"/>
        <v>Kategóriátlan</v>
      </c>
      <c r="BC99" s="134" t="str">
        <f t="shared" si="64"/>
        <v>Kategóriátlan</v>
      </c>
      <c r="BD99" s="371" t="str">
        <f t="shared" si="65"/>
        <v/>
      </c>
      <c r="BE99" s="378" t="str">
        <f t="shared" si="66"/>
        <v/>
      </c>
      <c r="BF99" s="389" t="str">
        <f t="shared" si="67"/>
        <v/>
      </c>
      <c r="BG99" s="392" t="str">
        <f t="shared" si="68"/>
        <v/>
      </c>
    </row>
    <row r="100" spans="1:59" ht="16.5" customHeight="1" thickBot="1" x14ac:dyDescent="0.3">
      <c r="A100" s="406"/>
      <c r="B100" s="143"/>
      <c r="C100" s="2"/>
      <c r="D100" s="317"/>
      <c r="E100" s="433"/>
      <c r="F100" s="4"/>
      <c r="G100" s="4"/>
      <c r="H100" s="4"/>
      <c r="I100" s="19"/>
      <c r="J100" s="19"/>
      <c r="K100" s="317"/>
      <c r="L100" s="411" t="str">
        <f xml:space="preserve"> IF( INDEX(kozepkateg,ROW()-4,) = "", "",
          IF( INDEX(KATEGÓRIÁK!$E$2:$E$25,
                                MATCH(INDEX(kozepkateg,ROW()-4,),KATEGÓRIÁK!$D$2:$D$25,0),)="",
              "",
              INDEX(KATEGÓRIÁK!$E$2:$E$25,
                                MATCH(INDEX(kozepkateg,ROW()-4,),KATEGÓRIÁK!$D$2:$D$25,0),)
          )
    )</f>
        <v/>
      </c>
      <c r="M100" s="39"/>
      <c r="N100" s="218"/>
      <c r="O100" s="252" t="str">
        <f t="shared" si="69"/>
        <v/>
      </c>
      <c r="P100" s="213"/>
      <c r="Q100" s="13"/>
      <c r="R100" s="14"/>
      <c r="S100" s="39"/>
      <c r="T100" s="269"/>
      <c r="U100" s="89" t="str">
        <f t="shared" si="70"/>
        <v/>
      </c>
      <c r="V100" s="14"/>
      <c r="W100" s="30"/>
      <c r="X100" s="452"/>
      <c r="Y100" s="85" t="str">
        <f t="shared" si="47"/>
        <v/>
      </c>
      <c r="Z100" s="33"/>
      <c r="AA100" s="14"/>
      <c r="AB100" s="14"/>
      <c r="AC100" s="14"/>
      <c r="AD100" s="31"/>
      <c r="AE100" s="32"/>
      <c r="AG100" s="82" t="str">
        <f t="shared" si="48"/>
        <v/>
      </c>
      <c r="AH100" s="83" t="s">
        <v>131</v>
      </c>
      <c r="AI100" s="84" t="str">
        <f t="shared" si="49"/>
        <v/>
      </c>
      <c r="AJ100" s="85" t="str">
        <f t="shared" si="50"/>
        <v/>
      </c>
      <c r="AK100" s="86" t="str">
        <f t="shared" si="51"/>
        <v/>
      </c>
      <c r="AL100" s="86" t="str">
        <f t="shared" si="52"/>
        <v/>
      </c>
      <c r="AM100" s="87" t="s">
        <v>131</v>
      </c>
      <c r="AN100" s="88" t="s">
        <v>131</v>
      </c>
      <c r="AO100" s="89" t="str">
        <f t="shared" si="53"/>
        <v/>
      </c>
      <c r="AP100" s="86" t="str">
        <f t="shared" si="54"/>
        <v/>
      </c>
      <c r="AQ100" s="87" t="s">
        <v>131</v>
      </c>
      <c r="AR100" s="88" t="s">
        <v>131</v>
      </c>
      <c r="AS100" s="85" t="str">
        <f t="shared" si="55"/>
        <v/>
      </c>
      <c r="AT100" s="86" t="str">
        <f t="shared" si="56"/>
        <v/>
      </c>
      <c r="AU100" s="86" t="str">
        <f t="shared" si="57"/>
        <v/>
      </c>
      <c r="AV100" s="86" t="str">
        <f t="shared" si="58"/>
        <v/>
      </c>
      <c r="AW100" s="86" t="str">
        <f t="shared" si="59"/>
        <v/>
      </c>
      <c r="AX100" s="91" t="str">
        <f t="shared" si="60"/>
        <v/>
      </c>
      <c r="AY100" s="92" t="str">
        <f t="shared" si="61"/>
        <v/>
      </c>
      <c r="AZ100" s="280"/>
      <c r="BA100" s="140" t="str">
        <f t="shared" si="62"/>
        <v/>
      </c>
      <c r="BB100" s="141" t="str">
        <f t="shared" si="63"/>
        <v>Kategóriátlan</v>
      </c>
      <c r="BC100" s="135" t="str">
        <f t="shared" si="64"/>
        <v>Kategóriátlan</v>
      </c>
      <c r="BD100" s="373" t="str">
        <f t="shared" si="65"/>
        <v/>
      </c>
      <c r="BE100" s="380" t="str">
        <f t="shared" si="66"/>
        <v/>
      </c>
      <c r="BF100" s="391" t="str">
        <f t="shared" si="67"/>
        <v/>
      </c>
      <c r="BG100" s="394" t="str">
        <f t="shared" si="68"/>
        <v/>
      </c>
    </row>
    <row r="101" spans="1:59" ht="16.5" customHeight="1" thickTop="1" x14ac:dyDescent="0.25"/>
  </sheetData>
  <sheetProtection sheet="1" formatColumns="0" formatRows="0" sort="0" autoFilter="0"/>
  <mergeCells count="17">
    <mergeCell ref="BA1:BG1"/>
    <mergeCell ref="AQ2:AS2"/>
    <mergeCell ref="BD2:BG2"/>
    <mergeCell ref="N2:O2"/>
    <mergeCell ref="S2:U2"/>
    <mergeCell ref="W2:Y2"/>
    <mergeCell ref="AH2:AI2"/>
    <mergeCell ref="AM2:AO2"/>
    <mergeCell ref="AH3:AI3"/>
    <mergeCell ref="AM3:AO3"/>
    <mergeCell ref="A1:L3"/>
    <mergeCell ref="M1:AE1"/>
    <mergeCell ref="AG1:AY1"/>
    <mergeCell ref="AQ3:AS3"/>
    <mergeCell ref="N3:O3"/>
    <mergeCell ref="S3:U3"/>
    <mergeCell ref="W3:Y3"/>
  </mergeCells>
  <conditionalFormatting sqref="D5:D100">
    <cfRule type="expression" dxfId="37" priority="3">
      <formula>(OR(A5&lt;&gt;"",K5&lt;&gt;""))*(D5="")</formula>
    </cfRule>
  </conditionalFormatting>
  <conditionalFormatting sqref="M5:N100 P5:T100 A5:K100 Z5:AE100 V5:X100">
    <cfRule type="expression" dxfId="36" priority="11">
      <formula>MOD(ROW(),2)=0</formula>
    </cfRule>
  </conditionalFormatting>
  <conditionalFormatting sqref="M5:N100 P5:T100 G5:I100 Z5:AE100 V5:X100">
    <cfRule type="expression" dxfId="35" priority="8">
      <formula>(G5="")*($D5&lt;&gt;"")</formula>
    </cfRule>
  </conditionalFormatting>
  <conditionalFormatting sqref="A5:BG100">
    <cfRule type="expression" dxfId="34" priority="10">
      <formula>AND($A5="",$D5="",$K5="")</formula>
    </cfRule>
  </conditionalFormatting>
  <conditionalFormatting sqref="C5:C100">
    <cfRule type="expression" dxfId="33" priority="2">
      <formula>(OR(A5&lt;&gt;"",K5&lt;&gt;""))*(C5&lt;&gt;"")</formula>
    </cfRule>
  </conditionalFormatting>
  <conditionalFormatting sqref="L5:L100">
    <cfRule type="expression" dxfId="32" priority="1">
      <formula>L5&lt;&gt;""</formula>
    </cfRule>
  </conditionalFormatting>
  <conditionalFormatting sqref="D5:D100 K5:K100">
    <cfRule type="expression" dxfId="31" priority="9">
      <formula>$H5="Nő"</formula>
    </cfRule>
  </conditionalFormatting>
  <conditionalFormatting sqref="S5:S100">
    <cfRule type="expression" dxfId="30" priority="6">
      <formula>AND(S5&lt;&gt;"",NOT(OR(S5=12,S5=16,S5=20,S5=24)))</formula>
    </cfRule>
  </conditionalFormatting>
  <conditionalFormatting sqref="X5:X100">
    <cfRule type="expression" dxfId="29" priority="7">
      <formula>AND(X5&lt;&gt;"",LOWER(X5)&lt;&gt;"v",LOWER(X5)&lt;&gt;"ö")</formula>
    </cfRule>
  </conditionalFormatting>
  <conditionalFormatting sqref="K5:K100">
    <cfRule type="expression" dxfId="28" priority="4">
      <formula>(OR(D5&lt;&gt;"",A5&lt;&gt;""))*(K5="")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7C828E71-9797-4D35-A3EC-960AC3C8360B}">
            <xm:f>(K5&lt;&gt;"")*(COUNTIF(KATEGÓRIÁK!$D$2:$D$25,K5)=0)</xm:f>
            <x14:dxf>
              <numFmt numFmtId="172" formatCode="&quot;Nem létező kategórianév!!&quot;"/>
              <fill>
                <patternFill>
                  <bgColor rgb="FFFF0000"/>
                </patternFill>
              </fill>
            </x14:dxf>
          </x14:cfRule>
          <xm:sqref>K5:K100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U101"/>
  <sheetViews>
    <sheetView tabSelected="1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5" sqref="E5"/>
    </sheetView>
  </sheetViews>
  <sheetFormatPr defaultColWidth="8.7109375" defaultRowHeight="16.5" customHeight="1" x14ac:dyDescent="0.25"/>
  <cols>
    <col min="1" max="1" width="4.42578125" bestFit="1" customWidth="1"/>
    <col min="2" max="2" width="6" customWidth="1"/>
    <col min="3" max="3" width="12.140625" bestFit="1" customWidth="1"/>
    <col min="4" max="4" width="7.7109375" bestFit="1" customWidth="1"/>
    <col min="5" max="5" width="5.5703125" bestFit="1" customWidth="1"/>
    <col min="6" max="6" width="4.5703125" customWidth="1"/>
    <col min="7" max="7" width="7.85546875" bestFit="1" customWidth="1"/>
    <col min="8" max="8" width="6" bestFit="1" customWidth="1"/>
    <col min="9" max="9" width="6.7109375" customWidth="1"/>
    <col min="10" max="10" width="12" style="9" bestFit="1" customWidth="1"/>
    <col min="11" max="11" width="16.28515625" bestFit="1" customWidth="1"/>
    <col min="12" max="12" width="13.85546875" bestFit="1" customWidth="1"/>
    <col min="13" max="13" width="9.5703125" bestFit="1" customWidth="1"/>
    <col min="14" max="14" width="5.5703125" customWidth="1"/>
    <col min="15" max="15" width="10" customWidth="1"/>
    <col min="16" max="16" width="8.7109375" bestFit="1" customWidth="1"/>
    <col min="17" max="17" width="19.140625" bestFit="1" customWidth="1"/>
    <col min="18" max="18" width="8.85546875" bestFit="1" customWidth="1"/>
    <col min="19" max="19" width="7.140625" bestFit="1" customWidth="1"/>
    <col min="20" max="20" width="6.28515625" bestFit="1" customWidth="1"/>
    <col min="21" max="21" width="12.28515625" customWidth="1"/>
    <col min="22" max="22" width="8.85546875" bestFit="1" customWidth="1"/>
    <col min="23" max="24" width="12.28515625" bestFit="1" customWidth="1"/>
    <col min="25" max="25" width="11.85546875" bestFit="1" customWidth="1"/>
    <col min="26" max="26" width="6.28515625" bestFit="1" customWidth="1"/>
    <col min="27" max="27" width="4" bestFit="1" customWidth="1"/>
    <col min="28" max="28" width="12.28515625" bestFit="1" customWidth="1"/>
    <col min="29" max="29" width="15.28515625" customWidth="1"/>
    <col min="30" max="30" width="11.42578125" bestFit="1" customWidth="1"/>
    <col min="31" max="31" width="12.42578125" customWidth="1"/>
    <col min="32" max="32" width="13.5703125" bestFit="1" customWidth="1"/>
    <col min="33" max="33" width="10.85546875" customWidth="1"/>
    <col min="34" max="34" width="20.140625" bestFit="1" customWidth="1"/>
    <col min="35" max="35" width="9.5703125" bestFit="1" customWidth="1"/>
    <col min="36" max="36" width="8.7109375" customWidth="1"/>
    <col min="37" max="37" width="9.5703125" bestFit="1" customWidth="1"/>
    <col min="38" max="38" width="3.42578125" bestFit="1" customWidth="1"/>
    <col min="39" max="39" width="8.85546875" bestFit="1" customWidth="1"/>
    <col min="40" max="40" width="8.7109375" bestFit="1" customWidth="1"/>
    <col min="41" max="41" width="19.140625" bestFit="1" customWidth="1"/>
    <col min="42" max="42" width="8.85546875" bestFit="1" customWidth="1"/>
    <col min="43" max="43" width="7.140625" bestFit="1" customWidth="1"/>
    <col min="44" max="44" width="6.28515625" bestFit="1" customWidth="1"/>
    <col min="45" max="45" width="12.28515625" bestFit="1" customWidth="1"/>
    <col min="46" max="46" width="8.85546875" bestFit="1" customWidth="1"/>
    <col min="47" max="48" width="12.28515625" bestFit="1" customWidth="1"/>
    <col min="49" max="49" width="11.85546875" bestFit="1" customWidth="1"/>
    <col min="50" max="50" width="6.28515625" bestFit="1" customWidth="1"/>
    <col min="51" max="51" width="4.28515625" bestFit="1" customWidth="1"/>
    <col min="52" max="52" width="12.28515625" bestFit="1" customWidth="1"/>
    <col min="53" max="53" width="15.28515625" bestFit="1" customWidth="1"/>
    <col min="54" max="54" width="11.42578125" bestFit="1" customWidth="1"/>
    <col min="55" max="55" width="12.42578125" bestFit="1" customWidth="1"/>
    <col min="56" max="56" width="13.5703125" bestFit="1" customWidth="1"/>
    <col min="57" max="57" width="10.85546875" bestFit="1" customWidth="1"/>
    <col min="58" max="58" width="20.140625" bestFit="1" customWidth="1"/>
    <col min="59" max="59" width="9.5703125" bestFit="1" customWidth="1"/>
    <col min="61" max="61" width="11" bestFit="1" customWidth="1"/>
    <col min="62" max="62" width="3.42578125" bestFit="1" customWidth="1"/>
    <col min="63" max="64" width="11" bestFit="1" customWidth="1"/>
    <col min="65" max="65" width="19.140625" bestFit="1" customWidth="1"/>
    <col min="66" max="66" width="11" bestFit="1" customWidth="1"/>
    <col min="67" max="67" width="7.140625" bestFit="1" customWidth="1"/>
    <col min="68" max="68" width="6.28515625" bestFit="1" customWidth="1"/>
    <col min="69" max="69" width="12.28515625" bestFit="1" customWidth="1"/>
    <col min="70" max="70" width="11" bestFit="1" customWidth="1"/>
    <col min="71" max="72" width="12.28515625" bestFit="1" customWidth="1"/>
    <col min="73" max="73" width="11.85546875" bestFit="1" customWidth="1"/>
    <col min="74" max="74" width="6.28515625" bestFit="1" customWidth="1"/>
    <col min="75" max="75" width="4.28515625" bestFit="1" customWidth="1"/>
    <col min="76" max="76" width="12.28515625" bestFit="1" customWidth="1"/>
    <col min="77" max="77" width="15.28515625" bestFit="1" customWidth="1"/>
    <col min="78" max="78" width="11.42578125" bestFit="1" customWidth="1"/>
    <col min="79" max="79" width="12.42578125" bestFit="1" customWidth="1"/>
    <col min="80" max="80" width="13.5703125" bestFit="1" customWidth="1"/>
    <col min="81" max="81" width="11" bestFit="1" customWidth="1"/>
    <col min="82" max="82" width="20.140625" bestFit="1" customWidth="1"/>
    <col min="83" max="83" width="11" bestFit="1" customWidth="1"/>
    <col min="85" max="85" width="16.5703125" bestFit="1" customWidth="1"/>
    <col min="86" max="86" width="14" bestFit="1" customWidth="1"/>
    <col min="87" max="87" width="32.7109375" bestFit="1" customWidth="1"/>
    <col min="88" max="88" width="12.42578125" bestFit="1" customWidth="1"/>
    <col min="89" max="89" width="10.5703125" bestFit="1" customWidth="1"/>
    <col min="90" max="90" width="19.28515625" bestFit="1" customWidth="1"/>
    <col min="91" max="91" width="16" bestFit="1" customWidth="1"/>
    <col min="92" max="92" width="9.85546875" bestFit="1" customWidth="1"/>
    <col min="93" max="93" width="16.5703125" bestFit="1" customWidth="1"/>
    <col min="94" max="94" width="14.5703125" bestFit="1" customWidth="1"/>
    <col min="95" max="95" width="33.85546875" bestFit="1" customWidth="1"/>
    <col min="96" max="96" width="12.42578125" bestFit="1" customWidth="1"/>
    <col min="97" max="97" width="11" bestFit="1" customWidth="1"/>
    <col min="98" max="98" width="19.28515625" bestFit="1" customWidth="1"/>
    <col min="99" max="99" width="16" bestFit="1" customWidth="1"/>
    <col min="102" max="102" width="26.28515625" bestFit="1" customWidth="1"/>
    <col min="103" max="103" width="14.85546875" bestFit="1" customWidth="1"/>
    <col min="104" max="104" width="3.42578125" bestFit="1" customWidth="1"/>
    <col min="105" max="105" width="18.140625" bestFit="1" customWidth="1"/>
    <col min="106" max="106" width="15" bestFit="1" customWidth="1"/>
    <col min="107" max="107" width="19.140625" bestFit="1" customWidth="1"/>
    <col min="108" max="108" width="13.140625" bestFit="1" customWidth="1"/>
    <col min="109" max="109" width="7.140625" bestFit="1" customWidth="1"/>
    <col min="110" max="110" width="6.28515625" bestFit="1" customWidth="1"/>
    <col min="111" max="111" width="12.28515625" bestFit="1" customWidth="1"/>
    <col min="112" max="112" width="18" bestFit="1" customWidth="1"/>
    <col min="113" max="113" width="12.28515625" bestFit="1" customWidth="1"/>
    <col min="114" max="114" width="13.85546875" bestFit="1" customWidth="1"/>
    <col min="115" max="115" width="11.85546875" bestFit="1" customWidth="1"/>
    <col min="116" max="116" width="6.28515625" bestFit="1" customWidth="1"/>
    <col min="117" max="117" width="4.28515625" bestFit="1" customWidth="1"/>
    <col min="118" max="118" width="15.85546875" bestFit="1" customWidth="1"/>
    <col min="119" max="119" width="15.28515625" bestFit="1" customWidth="1"/>
    <col min="120" max="120" width="14.85546875" bestFit="1" customWidth="1"/>
    <col min="121" max="121" width="15.5703125" bestFit="1" customWidth="1"/>
    <col min="122" max="122" width="13.5703125" customWidth="1"/>
    <col min="123" max="123" width="15.28515625" bestFit="1" customWidth="1"/>
    <col min="124" max="124" width="20.140625" bestFit="1" customWidth="1"/>
    <col min="125" max="125" width="17" bestFit="1" customWidth="1"/>
  </cols>
  <sheetData>
    <row r="1" spans="1:125" ht="34.5" customHeight="1" thickBot="1" x14ac:dyDescent="0.3">
      <c r="A1" s="536" t="s">
        <v>226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8"/>
      <c r="M1" s="490" t="s">
        <v>78</v>
      </c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1"/>
      <c r="AK1" s="492" t="s">
        <v>79</v>
      </c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3"/>
      <c r="AZ1" s="493"/>
      <c r="BA1" s="493"/>
      <c r="BB1" s="493"/>
      <c r="BC1" s="493"/>
      <c r="BD1" s="493"/>
      <c r="BE1" s="493"/>
      <c r="BF1" s="493"/>
      <c r="BG1" s="494"/>
      <c r="BH1" s="280"/>
      <c r="BI1" s="518" t="s">
        <v>80</v>
      </c>
      <c r="BJ1" s="519"/>
      <c r="BK1" s="519"/>
      <c r="BL1" s="519"/>
      <c r="BM1" s="519"/>
      <c r="BN1" s="519"/>
      <c r="BO1" s="519"/>
      <c r="BP1" s="519"/>
      <c r="BQ1" s="519"/>
      <c r="BR1" s="519"/>
      <c r="BS1" s="519"/>
      <c r="BT1" s="519"/>
      <c r="BU1" s="519"/>
      <c r="BV1" s="519"/>
      <c r="BW1" s="519"/>
      <c r="BX1" s="519"/>
      <c r="BY1" s="519"/>
      <c r="BZ1" s="519"/>
      <c r="CA1" s="519"/>
      <c r="CB1" s="519"/>
      <c r="CC1" s="519"/>
      <c r="CD1" s="519"/>
      <c r="CE1" s="520"/>
      <c r="CF1" s="280"/>
      <c r="CG1" s="498" t="s">
        <v>85</v>
      </c>
      <c r="CH1" s="499"/>
      <c r="CI1" s="499"/>
      <c r="CJ1" s="499"/>
      <c r="CK1" s="499"/>
      <c r="CL1" s="499"/>
      <c r="CM1" s="500"/>
      <c r="CN1" s="280"/>
      <c r="CO1" s="514" t="s">
        <v>86</v>
      </c>
      <c r="CP1" s="515"/>
      <c r="CQ1" s="515"/>
      <c r="CR1" s="515"/>
      <c r="CS1" s="515"/>
      <c r="CT1" s="515"/>
      <c r="CU1" s="516"/>
      <c r="CV1" s="280"/>
      <c r="CW1" s="280"/>
      <c r="CX1" s="280"/>
      <c r="CY1" s="492" t="s">
        <v>102</v>
      </c>
      <c r="CZ1" s="493"/>
      <c r="DA1" s="493"/>
      <c r="DB1" s="493"/>
      <c r="DC1" s="493"/>
      <c r="DD1" s="493"/>
      <c r="DE1" s="493"/>
      <c r="DF1" s="493"/>
      <c r="DG1" s="493"/>
      <c r="DH1" s="493"/>
      <c r="DI1" s="493"/>
      <c r="DJ1" s="493"/>
      <c r="DK1" s="493"/>
      <c r="DL1" s="493"/>
      <c r="DM1" s="493"/>
      <c r="DN1" s="493"/>
      <c r="DO1" s="493"/>
      <c r="DP1" s="493"/>
      <c r="DQ1" s="493"/>
      <c r="DR1" s="493"/>
      <c r="DS1" s="493"/>
      <c r="DT1" s="493"/>
      <c r="DU1" s="494"/>
    </row>
    <row r="2" spans="1:125" ht="16.5" customHeight="1" x14ac:dyDescent="0.25">
      <c r="A2" s="539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1"/>
      <c r="M2" s="407" t="s">
        <v>146</v>
      </c>
      <c r="N2" s="507" t="s">
        <v>147</v>
      </c>
      <c r="O2" s="508"/>
      <c r="P2" s="180" t="s">
        <v>116</v>
      </c>
      <c r="Q2" s="179" t="s">
        <v>74</v>
      </c>
      <c r="R2" s="40" t="s">
        <v>62</v>
      </c>
      <c r="S2" s="501" t="s">
        <v>154</v>
      </c>
      <c r="T2" s="502"/>
      <c r="U2" s="503"/>
      <c r="V2" s="40" t="s">
        <v>63</v>
      </c>
      <c r="W2" s="521" t="s">
        <v>64</v>
      </c>
      <c r="X2" s="522"/>
      <c r="Y2" s="417" t="s">
        <v>65</v>
      </c>
      <c r="Z2" s="501" t="s">
        <v>66</v>
      </c>
      <c r="AA2" s="502"/>
      <c r="AB2" s="503"/>
      <c r="AC2" s="40" t="s">
        <v>67</v>
      </c>
      <c r="AD2" s="40" t="s">
        <v>68</v>
      </c>
      <c r="AE2" s="440" t="s">
        <v>69</v>
      </c>
      <c r="AF2" s="440" t="s">
        <v>70</v>
      </c>
      <c r="AG2" s="440" t="s">
        <v>71</v>
      </c>
      <c r="AH2" s="177" t="s">
        <v>155</v>
      </c>
      <c r="AI2" s="41" t="s">
        <v>148</v>
      </c>
      <c r="AK2" s="220" t="s">
        <v>146</v>
      </c>
      <c r="AL2" s="507" t="s">
        <v>147</v>
      </c>
      <c r="AM2" s="508"/>
      <c r="AN2" s="180" t="s">
        <v>116</v>
      </c>
      <c r="AO2" s="179" t="s">
        <v>74</v>
      </c>
      <c r="AP2" s="40" t="s">
        <v>62</v>
      </c>
      <c r="AQ2" s="501" t="s">
        <v>154</v>
      </c>
      <c r="AR2" s="502"/>
      <c r="AS2" s="503"/>
      <c r="AT2" s="40" t="s">
        <v>64</v>
      </c>
      <c r="AU2" s="521" t="s">
        <v>64</v>
      </c>
      <c r="AV2" s="522"/>
      <c r="AW2" s="419" t="s">
        <v>65</v>
      </c>
      <c r="AX2" s="501" t="s">
        <v>66</v>
      </c>
      <c r="AY2" s="502"/>
      <c r="AZ2" s="503"/>
      <c r="BA2" s="40" t="s">
        <v>67</v>
      </c>
      <c r="BB2" s="40" t="s">
        <v>68</v>
      </c>
      <c r="BC2" s="40" t="s">
        <v>69</v>
      </c>
      <c r="BD2" s="440" t="s">
        <v>70</v>
      </c>
      <c r="BE2" s="178" t="s">
        <v>71</v>
      </c>
      <c r="BF2" s="177" t="s">
        <v>155</v>
      </c>
      <c r="BG2" s="41" t="s">
        <v>148</v>
      </c>
      <c r="BH2" s="280"/>
      <c r="BI2" s="220" t="s">
        <v>149</v>
      </c>
      <c r="BJ2" s="507" t="s">
        <v>150</v>
      </c>
      <c r="BK2" s="508"/>
      <c r="BL2" s="180" t="s">
        <v>151</v>
      </c>
      <c r="BM2" s="179" t="s">
        <v>152</v>
      </c>
      <c r="BN2" s="40" t="s">
        <v>153</v>
      </c>
      <c r="BO2" s="501" t="s">
        <v>156</v>
      </c>
      <c r="BP2" s="502"/>
      <c r="BQ2" s="503"/>
      <c r="BR2" s="40" t="s">
        <v>157</v>
      </c>
      <c r="BS2" s="521" t="s">
        <v>158</v>
      </c>
      <c r="BT2" s="522"/>
      <c r="BU2" s="419" t="s">
        <v>159</v>
      </c>
      <c r="BV2" s="501" t="s">
        <v>160</v>
      </c>
      <c r="BW2" s="502"/>
      <c r="BX2" s="503"/>
      <c r="BY2" s="40" t="s">
        <v>161</v>
      </c>
      <c r="BZ2" s="40" t="s">
        <v>162</v>
      </c>
      <c r="CA2" s="40" t="s">
        <v>163</v>
      </c>
      <c r="CB2" s="440" t="s">
        <v>164</v>
      </c>
      <c r="CC2" s="178" t="s">
        <v>165</v>
      </c>
      <c r="CD2" s="177" t="s">
        <v>166</v>
      </c>
      <c r="CE2" s="41" t="s">
        <v>167</v>
      </c>
      <c r="CF2" s="280"/>
      <c r="CG2" s="115" t="s">
        <v>84</v>
      </c>
      <c r="CH2" s="116" t="s">
        <v>83</v>
      </c>
      <c r="CI2" s="117" t="s">
        <v>82</v>
      </c>
      <c r="CJ2" s="504" t="s">
        <v>90</v>
      </c>
      <c r="CK2" s="505"/>
      <c r="CL2" s="505"/>
      <c r="CM2" s="506"/>
      <c r="CN2" s="280"/>
      <c r="CO2" s="115" t="s">
        <v>87</v>
      </c>
      <c r="CP2" s="116" t="s">
        <v>88</v>
      </c>
      <c r="CQ2" s="117" t="s">
        <v>27</v>
      </c>
      <c r="CR2" s="504" t="s">
        <v>89</v>
      </c>
      <c r="CS2" s="505"/>
      <c r="CT2" s="505"/>
      <c r="CU2" s="506"/>
      <c r="CV2" s="280"/>
      <c r="CW2" s="280"/>
      <c r="CX2" s="280"/>
      <c r="CY2" s="220" t="s">
        <v>146</v>
      </c>
      <c r="CZ2" s="507" t="s">
        <v>147</v>
      </c>
      <c r="DA2" s="508"/>
      <c r="DB2" s="180" t="s">
        <v>116</v>
      </c>
      <c r="DC2" s="179" t="s">
        <v>74</v>
      </c>
      <c r="DD2" s="40" t="s">
        <v>62</v>
      </c>
      <c r="DE2" s="501" t="s">
        <v>154</v>
      </c>
      <c r="DF2" s="502"/>
      <c r="DG2" s="503"/>
      <c r="DH2" s="40" t="s">
        <v>63</v>
      </c>
      <c r="DI2" s="521" t="s">
        <v>64</v>
      </c>
      <c r="DJ2" s="522"/>
      <c r="DK2" s="442" t="s">
        <v>65</v>
      </c>
      <c r="DL2" s="501" t="s">
        <v>66</v>
      </c>
      <c r="DM2" s="502"/>
      <c r="DN2" s="503"/>
      <c r="DO2" s="40" t="s">
        <v>67</v>
      </c>
      <c r="DP2" s="40" t="s">
        <v>68</v>
      </c>
      <c r="DQ2" s="40" t="s">
        <v>69</v>
      </c>
      <c r="DR2" s="440" t="s">
        <v>70</v>
      </c>
      <c r="DS2" s="178" t="s">
        <v>71</v>
      </c>
      <c r="DT2" s="177" t="s">
        <v>155</v>
      </c>
      <c r="DU2" s="41" t="s">
        <v>73</v>
      </c>
    </row>
    <row r="3" spans="1:125" ht="16.5" customHeight="1" x14ac:dyDescent="0.25">
      <c r="A3" s="539"/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1"/>
      <c r="M3" s="408" t="s">
        <v>5</v>
      </c>
      <c r="N3" s="485" t="s">
        <v>39</v>
      </c>
      <c r="O3" s="486"/>
      <c r="P3" s="175" t="s">
        <v>59</v>
      </c>
      <c r="Q3" s="42" t="s">
        <v>6</v>
      </c>
      <c r="R3" s="43" t="s">
        <v>40</v>
      </c>
      <c r="S3" s="487" t="s">
        <v>17</v>
      </c>
      <c r="T3" s="488"/>
      <c r="U3" s="489"/>
      <c r="V3" s="44" t="s">
        <v>42</v>
      </c>
      <c r="W3" s="517" t="s">
        <v>72</v>
      </c>
      <c r="X3" s="517"/>
      <c r="Y3" s="418" t="s">
        <v>188</v>
      </c>
      <c r="Z3" s="495" t="s">
        <v>43</v>
      </c>
      <c r="AA3" s="496"/>
      <c r="AB3" s="497"/>
      <c r="AC3" s="46" t="s">
        <v>41</v>
      </c>
      <c r="AD3" s="45" t="s">
        <v>10</v>
      </c>
      <c r="AE3" s="120" t="s">
        <v>7</v>
      </c>
      <c r="AF3" s="43" t="s">
        <v>142</v>
      </c>
      <c r="AG3" s="47" t="s">
        <v>44</v>
      </c>
      <c r="AH3" s="48" t="s">
        <v>45</v>
      </c>
      <c r="AI3" s="49" t="s">
        <v>8</v>
      </c>
      <c r="AK3" s="221" t="s">
        <v>5</v>
      </c>
      <c r="AL3" s="485" t="s">
        <v>39</v>
      </c>
      <c r="AM3" s="486"/>
      <c r="AN3" s="175" t="s">
        <v>59</v>
      </c>
      <c r="AO3" s="42" t="s">
        <v>6</v>
      </c>
      <c r="AP3" s="43" t="s">
        <v>40</v>
      </c>
      <c r="AQ3" s="487" t="s">
        <v>17</v>
      </c>
      <c r="AR3" s="488"/>
      <c r="AS3" s="489"/>
      <c r="AT3" s="44" t="s">
        <v>42</v>
      </c>
      <c r="AU3" s="517" t="s">
        <v>72</v>
      </c>
      <c r="AV3" s="517"/>
      <c r="AW3" s="418" t="s">
        <v>188</v>
      </c>
      <c r="AX3" s="495" t="s">
        <v>43</v>
      </c>
      <c r="AY3" s="496"/>
      <c r="AZ3" s="497"/>
      <c r="BA3" s="46" t="s">
        <v>41</v>
      </c>
      <c r="BB3" s="45" t="s">
        <v>10</v>
      </c>
      <c r="BC3" s="120" t="s">
        <v>7</v>
      </c>
      <c r="BD3" s="43" t="s">
        <v>142</v>
      </c>
      <c r="BE3" s="47" t="s">
        <v>44</v>
      </c>
      <c r="BF3" s="48" t="s">
        <v>45</v>
      </c>
      <c r="BG3" s="49" t="s">
        <v>8</v>
      </c>
      <c r="BH3" s="280"/>
      <c r="BI3" s="221" t="s">
        <v>5</v>
      </c>
      <c r="BJ3" s="485" t="s">
        <v>39</v>
      </c>
      <c r="BK3" s="486"/>
      <c r="BL3" s="175" t="s">
        <v>59</v>
      </c>
      <c r="BM3" s="42" t="s">
        <v>6</v>
      </c>
      <c r="BN3" s="43" t="s">
        <v>40</v>
      </c>
      <c r="BO3" s="487" t="s">
        <v>17</v>
      </c>
      <c r="BP3" s="488"/>
      <c r="BQ3" s="489"/>
      <c r="BR3" s="44" t="s">
        <v>42</v>
      </c>
      <c r="BS3" s="517" t="s">
        <v>72</v>
      </c>
      <c r="BT3" s="517"/>
      <c r="BU3" s="418" t="s">
        <v>188</v>
      </c>
      <c r="BV3" s="495" t="s">
        <v>43</v>
      </c>
      <c r="BW3" s="496"/>
      <c r="BX3" s="497"/>
      <c r="BY3" s="46" t="s">
        <v>41</v>
      </c>
      <c r="BZ3" s="45" t="s">
        <v>10</v>
      </c>
      <c r="CA3" s="120" t="s">
        <v>7</v>
      </c>
      <c r="CB3" s="43" t="s">
        <v>142</v>
      </c>
      <c r="CC3" s="47" t="s">
        <v>44</v>
      </c>
      <c r="CD3" s="48" t="s">
        <v>45</v>
      </c>
      <c r="CE3" s="49" t="s">
        <v>8</v>
      </c>
      <c r="CF3" s="280"/>
      <c r="CG3" s="118" t="s">
        <v>18</v>
      </c>
      <c r="CH3" s="119" t="s">
        <v>9</v>
      </c>
      <c r="CI3" s="119" t="s">
        <v>81</v>
      </c>
      <c r="CJ3" s="120" t="s">
        <v>95</v>
      </c>
      <c r="CK3" s="120" t="s">
        <v>96</v>
      </c>
      <c r="CL3" s="120" t="s">
        <v>97</v>
      </c>
      <c r="CM3" s="121" t="s">
        <v>98</v>
      </c>
      <c r="CN3" s="280"/>
      <c r="CO3" s="126" t="s">
        <v>18</v>
      </c>
      <c r="CP3" s="127" t="s">
        <v>9</v>
      </c>
      <c r="CQ3" s="127" t="s">
        <v>81</v>
      </c>
      <c r="CR3" s="120" t="s">
        <v>95</v>
      </c>
      <c r="CS3" s="120" t="s">
        <v>96</v>
      </c>
      <c r="CT3" s="120" t="s">
        <v>97</v>
      </c>
      <c r="CU3" s="121" t="s">
        <v>98</v>
      </c>
      <c r="CV3" s="280"/>
      <c r="CW3" s="280"/>
      <c r="CX3" s="280"/>
      <c r="CY3" s="221" t="s">
        <v>5</v>
      </c>
      <c r="CZ3" s="485" t="s">
        <v>39</v>
      </c>
      <c r="DA3" s="486"/>
      <c r="DB3" s="175" t="s">
        <v>59</v>
      </c>
      <c r="DC3" s="42" t="s">
        <v>6</v>
      </c>
      <c r="DD3" s="43" t="s">
        <v>40</v>
      </c>
      <c r="DE3" s="487" t="s">
        <v>17</v>
      </c>
      <c r="DF3" s="488"/>
      <c r="DG3" s="489"/>
      <c r="DH3" s="44" t="s">
        <v>42</v>
      </c>
      <c r="DI3" s="517" t="s">
        <v>72</v>
      </c>
      <c r="DJ3" s="517"/>
      <c r="DK3" s="443" t="s">
        <v>188</v>
      </c>
      <c r="DL3" s="495" t="s">
        <v>43</v>
      </c>
      <c r="DM3" s="496"/>
      <c r="DN3" s="497"/>
      <c r="DO3" s="46" t="s">
        <v>41</v>
      </c>
      <c r="DP3" s="45" t="s">
        <v>10</v>
      </c>
      <c r="DQ3" s="470" t="s">
        <v>7</v>
      </c>
      <c r="DR3" s="43" t="s">
        <v>142</v>
      </c>
      <c r="DS3" s="47" t="s">
        <v>44</v>
      </c>
      <c r="DT3" s="48" t="s">
        <v>45</v>
      </c>
      <c r="DU3" s="49" t="s">
        <v>8</v>
      </c>
    </row>
    <row r="4" spans="1:125" ht="16.5" customHeight="1" thickBot="1" x14ac:dyDescent="0.3">
      <c r="A4" s="144" t="s">
        <v>11</v>
      </c>
      <c r="B4" s="145" t="s">
        <v>118</v>
      </c>
      <c r="C4" s="146" t="s">
        <v>124</v>
      </c>
      <c r="D4" s="147" t="s">
        <v>3</v>
      </c>
      <c r="E4" s="151" t="s">
        <v>4</v>
      </c>
      <c r="F4" s="150" t="s">
        <v>13</v>
      </c>
      <c r="G4" s="148" t="s">
        <v>14</v>
      </c>
      <c r="H4" s="148" t="s">
        <v>12</v>
      </c>
      <c r="I4" s="148" t="s">
        <v>55</v>
      </c>
      <c r="J4" s="148" t="s">
        <v>57</v>
      </c>
      <c r="K4" s="147" t="s">
        <v>2</v>
      </c>
      <c r="L4" s="203" t="s">
        <v>34</v>
      </c>
      <c r="M4" s="409" t="s">
        <v>48</v>
      </c>
      <c r="N4" s="214" t="s">
        <v>47</v>
      </c>
      <c r="O4" s="51" t="s">
        <v>46</v>
      </c>
      <c r="P4" s="209" t="s">
        <v>19</v>
      </c>
      <c r="Q4" s="52" t="s">
        <v>49</v>
      </c>
      <c r="R4" s="53" t="s">
        <v>49</v>
      </c>
      <c r="S4" s="54" t="s">
        <v>77</v>
      </c>
      <c r="T4" s="54" t="s">
        <v>51</v>
      </c>
      <c r="U4" s="55" t="s">
        <v>61</v>
      </c>
      <c r="V4" s="56" t="s">
        <v>49</v>
      </c>
      <c r="W4" s="57" t="s">
        <v>75</v>
      </c>
      <c r="X4" s="58" t="s">
        <v>61</v>
      </c>
      <c r="Y4" s="219" t="s">
        <v>50</v>
      </c>
      <c r="Z4" s="60" t="s">
        <v>51</v>
      </c>
      <c r="AA4" s="60" t="s">
        <v>76</v>
      </c>
      <c r="AB4" s="61" t="s">
        <v>61</v>
      </c>
      <c r="AC4" s="62" t="s">
        <v>49</v>
      </c>
      <c r="AD4" s="59" t="s">
        <v>50</v>
      </c>
      <c r="AE4" s="439" t="s">
        <v>49</v>
      </c>
      <c r="AF4" s="438" t="s">
        <v>19</v>
      </c>
      <c r="AG4" s="63" t="s">
        <v>50</v>
      </c>
      <c r="AH4" s="204" t="s">
        <v>60</v>
      </c>
      <c r="AI4" s="205" t="s">
        <v>132</v>
      </c>
      <c r="AK4" s="222" t="str">
        <f t="shared" ref="AK4:BG4" si="0">M4</f>
        <v>darab +2</v>
      </c>
      <c r="AL4" s="214" t="str">
        <f t="shared" si="0"/>
        <v>kg</v>
      </c>
      <c r="AM4" s="51" t="str">
        <f t="shared" si="0"/>
        <v>arány +2</v>
      </c>
      <c r="AN4" s="209" t="str">
        <f t="shared" si="0"/>
        <v>pont +1</v>
      </c>
      <c r="AO4" s="52" t="str">
        <f t="shared" si="0"/>
        <v>darab +1</v>
      </c>
      <c r="AP4" s="53" t="str">
        <f t="shared" si="0"/>
        <v>darab +1</v>
      </c>
      <c r="AQ4" s="54" t="str">
        <f t="shared" si="0"/>
        <v>bell kg</v>
      </c>
      <c r="AR4" s="54" t="str">
        <f t="shared" si="0"/>
        <v>darab</v>
      </c>
      <c r="AS4" s="55" t="str">
        <f t="shared" si="0"/>
        <v>spec.pont +1</v>
      </c>
      <c r="AT4" s="56" t="str">
        <f t="shared" si="0"/>
        <v>darab +1</v>
      </c>
      <c r="AU4" s="57" t="str">
        <f t="shared" si="0"/>
        <v>teljesítmény</v>
      </c>
      <c r="AV4" s="58" t="str">
        <f t="shared" si="0"/>
        <v>spec.pont +1</v>
      </c>
      <c r="AW4" s="219" t="str">
        <f t="shared" si="0"/>
        <v>méter +1</v>
      </c>
      <c r="AX4" s="60" t="str">
        <f t="shared" si="0"/>
        <v>darab</v>
      </c>
      <c r="AY4" s="60" t="str">
        <f t="shared" si="0"/>
        <v>v/ö</v>
      </c>
      <c r="AZ4" s="61" t="str">
        <f t="shared" si="0"/>
        <v>spec.pont +1</v>
      </c>
      <c r="BA4" s="62" t="str">
        <f t="shared" si="0"/>
        <v>darab +1</v>
      </c>
      <c r="BB4" s="59" t="str">
        <f t="shared" si="0"/>
        <v>méter +1</v>
      </c>
      <c r="BC4" s="439" t="str">
        <f t="shared" si="0"/>
        <v>darab +1</v>
      </c>
      <c r="BD4" s="438" t="str">
        <f t="shared" si="0"/>
        <v>pont +1</v>
      </c>
      <c r="BE4" s="63" t="str">
        <f t="shared" si="0"/>
        <v>méter +1</v>
      </c>
      <c r="BF4" s="204" t="str">
        <f t="shared" si="0"/>
        <v>másodperc -1</v>
      </c>
      <c r="BG4" s="205" t="str">
        <f t="shared" si="0"/>
        <v>perc -2</v>
      </c>
      <c r="BH4" s="280"/>
      <c r="BI4" s="222" t="str">
        <f t="shared" ref="BI4:CE4" si="1">M4</f>
        <v>darab +2</v>
      </c>
      <c r="BJ4" s="214" t="str">
        <f t="shared" si="1"/>
        <v>kg</v>
      </c>
      <c r="BK4" s="51" t="str">
        <f t="shared" si="1"/>
        <v>arány +2</v>
      </c>
      <c r="BL4" s="209" t="str">
        <f t="shared" si="1"/>
        <v>pont +1</v>
      </c>
      <c r="BM4" s="52" t="str">
        <f t="shared" si="1"/>
        <v>darab +1</v>
      </c>
      <c r="BN4" s="53" t="str">
        <f t="shared" si="1"/>
        <v>darab +1</v>
      </c>
      <c r="BO4" s="54" t="str">
        <f t="shared" si="1"/>
        <v>bell kg</v>
      </c>
      <c r="BP4" s="54" t="str">
        <f t="shared" si="1"/>
        <v>darab</v>
      </c>
      <c r="BQ4" s="55" t="str">
        <f t="shared" si="1"/>
        <v>spec.pont +1</v>
      </c>
      <c r="BR4" s="56" t="str">
        <f t="shared" si="1"/>
        <v>darab +1</v>
      </c>
      <c r="BS4" s="57" t="str">
        <f t="shared" si="1"/>
        <v>teljesítmény</v>
      </c>
      <c r="BT4" s="58" t="str">
        <f t="shared" si="1"/>
        <v>spec.pont +1</v>
      </c>
      <c r="BU4" s="219" t="str">
        <f t="shared" si="1"/>
        <v>méter +1</v>
      </c>
      <c r="BV4" s="60" t="str">
        <f t="shared" si="1"/>
        <v>darab</v>
      </c>
      <c r="BW4" s="60" t="str">
        <f t="shared" si="1"/>
        <v>v/ö</v>
      </c>
      <c r="BX4" s="61" t="str">
        <f t="shared" si="1"/>
        <v>spec.pont +1</v>
      </c>
      <c r="BY4" s="62" t="str">
        <f t="shared" si="1"/>
        <v>darab +1</v>
      </c>
      <c r="BZ4" s="59" t="str">
        <f t="shared" si="1"/>
        <v>méter +1</v>
      </c>
      <c r="CA4" s="439" t="str">
        <f t="shared" si="1"/>
        <v>darab +1</v>
      </c>
      <c r="CB4" s="438" t="str">
        <f t="shared" si="1"/>
        <v>pont +1</v>
      </c>
      <c r="CC4" s="63" t="str">
        <f t="shared" si="1"/>
        <v>méter +1</v>
      </c>
      <c r="CD4" s="204" t="str">
        <f t="shared" si="1"/>
        <v>másodperc -1</v>
      </c>
      <c r="CE4" s="205" t="str">
        <f t="shared" si="1"/>
        <v>perc -2</v>
      </c>
      <c r="CF4" s="280"/>
      <c r="CG4" s="122" t="s">
        <v>19</v>
      </c>
      <c r="CH4" s="56" t="s">
        <v>101</v>
      </c>
      <c r="CI4" s="56"/>
      <c r="CJ4" s="123" t="s">
        <v>91</v>
      </c>
      <c r="CK4" s="124" t="s">
        <v>92</v>
      </c>
      <c r="CL4" s="124" t="s">
        <v>93</v>
      </c>
      <c r="CM4" s="125" t="s">
        <v>94</v>
      </c>
      <c r="CN4" s="280"/>
      <c r="CO4" s="128" t="s">
        <v>19</v>
      </c>
      <c r="CP4" s="129" t="s">
        <v>101</v>
      </c>
      <c r="CQ4" s="129"/>
      <c r="CR4" s="123" t="s">
        <v>91</v>
      </c>
      <c r="CS4" s="124" t="s">
        <v>92</v>
      </c>
      <c r="CT4" s="124" t="s">
        <v>93</v>
      </c>
      <c r="CU4" s="125" t="s">
        <v>94</v>
      </c>
      <c r="CV4" s="280"/>
      <c r="CW4" s="280"/>
      <c r="CX4" s="280"/>
      <c r="CY4" s="222" t="str">
        <f t="shared" ref="CY4:DK4" si="2">BI4</f>
        <v>darab +2</v>
      </c>
      <c r="CZ4" s="214" t="str">
        <f t="shared" si="2"/>
        <v>kg</v>
      </c>
      <c r="DA4" s="51" t="str">
        <f t="shared" si="2"/>
        <v>arány +2</v>
      </c>
      <c r="DB4" s="209" t="str">
        <f t="shared" si="2"/>
        <v>pont +1</v>
      </c>
      <c r="DC4" s="52" t="str">
        <f t="shared" si="2"/>
        <v>darab +1</v>
      </c>
      <c r="DD4" s="53" t="str">
        <f t="shared" si="2"/>
        <v>darab +1</v>
      </c>
      <c r="DE4" s="54" t="str">
        <f t="shared" si="2"/>
        <v>bell kg</v>
      </c>
      <c r="DF4" s="54" t="str">
        <f t="shared" si="2"/>
        <v>darab</v>
      </c>
      <c r="DG4" s="55" t="str">
        <f t="shared" si="2"/>
        <v>spec.pont +1</v>
      </c>
      <c r="DH4" s="56" t="str">
        <f t="shared" si="2"/>
        <v>darab +1</v>
      </c>
      <c r="DI4" s="57" t="str">
        <f t="shared" si="2"/>
        <v>teljesítmény</v>
      </c>
      <c r="DJ4" s="58" t="str">
        <f t="shared" si="2"/>
        <v>spec.pont +1</v>
      </c>
      <c r="DK4" s="469" t="str">
        <f t="shared" si="2"/>
        <v>méter +1</v>
      </c>
      <c r="DL4" s="60" t="str">
        <f t="shared" ref="DL4:DQ4" si="3">BV4</f>
        <v>darab</v>
      </c>
      <c r="DM4" s="60" t="str">
        <f t="shared" si="3"/>
        <v>v/ö</v>
      </c>
      <c r="DN4" s="61" t="str">
        <f t="shared" si="3"/>
        <v>spec.pont +1</v>
      </c>
      <c r="DO4" s="62" t="str">
        <f t="shared" si="3"/>
        <v>darab +1</v>
      </c>
      <c r="DP4" s="59" t="str">
        <f t="shared" si="3"/>
        <v>méter +1</v>
      </c>
      <c r="DQ4" s="471" t="str">
        <f t="shared" si="3"/>
        <v>darab +1</v>
      </c>
      <c r="DR4" s="472" t="s">
        <v>19</v>
      </c>
      <c r="DS4" s="63" t="str">
        <f t="shared" ref="DS4:DU4" si="4">CC4</f>
        <v>méter +1</v>
      </c>
      <c r="DT4" s="204" t="str">
        <f t="shared" si="4"/>
        <v>másodperc -1</v>
      </c>
      <c r="DU4" s="205" t="str">
        <f t="shared" si="4"/>
        <v>perc -2</v>
      </c>
    </row>
    <row r="5" spans="1:125" ht="16.5" customHeight="1" thickTop="1" thickBot="1" x14ac:dyDescent="0.35">
      <c r="A5" s="404">
        <v>58</v>
      </c>
      <c r="B5" s="142">
        <v>0.438194444444444</v>
      </c>
      <c r="C5" s="1"/>
      <c r="D5" s="253" t="s">
        <v>270</v>
      </c>
      <c r="E5" s="318"/>
      <c r="F5" s="1"/>
      <c r="G5" s="1">
        <v>2000</v>
      </c>
      <c r="H5" s="1" t="s">
        <v>0</v>
      </c>
      <c r="I5" s="16">
        <v>78.599999999999994</v>
      </c>
      <c r="J5" s="132" t="s">
        <v>24</v>
      </c>
      <c r="K5" s="253" t="s">
        <v>196</v>
      </c>
      <c r="L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5" s="208">
        <v>18</v>
      </c>
      <c r="N5" s="215">
        <v>90</v>
      </c>
      <c r="O5" s="248">
        <f t="shared" ref="O5:O35" si="5">IF( AND( I5&lt;&gt;"",
                  N5&lt;&gt;""),
           N5/I5,
           ""
        )</f>
        <v>1.1450381679389314</v>
      </c>
      <c r="P5" s="210">
        <v>8</v>
      </c>
      <c r="Q5" s="22">
        <v>88</v>
      </c>
      <c r="R5" s="10">
        <v>22</v>
      </c>
      <c r="S5" s="38">
        <v>24</v>
      </c>
      <c r="T5" s="266">
        <v>23</v>
      </c>
      <c r="U5" s="81">
        <f t="shared" ref="U5:U35" si="6">IF( AND( T5&lt;&gt;"",
                   S5&lt;&gt;""),
            IF(T5&gt;=8,5000,0) +
             ( (S5/4) * 100 ) +
             T5,
          ""
         )</f>
        <v>5623</v>
      </c>
      <c r="V5" s="10">
        <v>30</v>
      </c>
      <c r="W5" s="34" t="s">
        <v>210</v>
      </c>
      <c r="X5" s="80">
        <f t="shared" ref="X5:X35" si="7">IF( W5&lt;&gt;"",
            IF( OR( LEFT(W5)="k",
                                   LEFT(W5)="K"),
                     5000,
                     0
            ) +
            IF( LEN(W5)&gt;3,
                     500 + 30 - VALUE( MID( W5,2,2) ),
                     VALUE( RIGHT( W5,LEN(W5)-1) )
            ),
            ""
          )</f>
        <v>5519</v>
      </c>
      <c r="Y5" s="444">
        <v>7</v>
      </c>
      <c r="Z5" s="34">
        <v>45</v>
      </c>
      <c r="AA5" s="35" t="s">
        <v>206</v>
      </c>
      <c r="AB5" s="80">
        <f t="shared" ref="AB5:AB35" si="8" xml:space="preserve"> IF( AND( Z5&lt;&gt;"",
                   AA5&lt;&gt;""),
            Z5 +
              IF( Z5&gt;=20, 5000, 0) +
              IF( AA5="v", 500, 0),
            ""
          )</f>
        <v>5545</v>
      </c>
      <c r="AC5" s="10">
        <v>42</v>
      </c>
      <c r="AD5" s="15">
        <v>19.510000000000002</v>
      </c>
      <c r="AE5" s="10">
        <v>62</v>
      </c>
      <c r="AF5" s="10">
        <v>4</v>
      </c>
      <c r="AG5" s="10">
        <v>12.5</v>
      </c>
      <c r="AH5" s="23">
        <v>21</v>
      </c>
      <c r="AI5" s="24">
        <v>78</v>
      </c>
      <c r="AK5" s="69">
        <f t="shared" ref="AK5:AK35" si="9" xml:space="preserve"> IF( INDEX(hosszkateg,ROW()-4)="", "",
          IF( M5 = "", "Hiányzik!",
                IF( M5 = "n.a.", 0,
                        VALUE( RIGHT(AK$4,1) ) *
                          (
                            COUNTIF( hosszkateg, INDEX(hosszkateg,ROW()-4,) ) -
                            COUNTIFS( hosszkateg, INDEX(hosszkateg,ROW()-4,),
                                                              M$5:M$100, IF( LEFT( RIGHT(AK$4,2), 1) = "+",
                                                                                                "&gt;"&amp;M5, "&lt;"&amp;M5)
                                                            )
                          )
                      )
                )
          )</f>
        <v>6</v>
      </c>
      <c r="AL5" s="475" t="s">
        <v>131</v>
      </c>
      <c r="AM5" s="340">
        <f t="shared" ref="AM5:AM35" si="10" xml:space="preserve"> IF( INDEX(hosszkateg,ROW()-4)="", "",
          IF( O5 = "", "Hiányzik!",
                IF( O5 = "n.a.", 0,
                        VALUE( RIGHT(AM$4,1) ) *
                          (
                            COUNTIF( hosszkateg, INDEX(hosszkateg,ROW()-4,) ) -
                            COUNTIFS( hosszkateg, INDEX(hosszkateg,ROW()-4,),
                                                              O$5:O$100, IF( LEFT( RIGHT(AM$4,2), 1) = "+",
                                                                                                "&gt;"&amp;O5, "&lt;"&amp;O5)
                                                            )
                          )
                      )
                )
          )</f>
        <v>4</v>
      </c>
      <c r="AN5" s="72">
        <f t="shared" ref="AN5:AN35" si="11" xml:space="preserve"> IF( INDEX(hosszkateg,ROW()-4)="", "",
          IF( P5 = "", "Hiányzik!",
                IF( P5 = "n.a.", 0,
                        VALUE( RIGHT(AN$4,1) ) *
                          (
                            COUNTIF( hosszkateg, INDEX(hosszkateg,ROW()-4,) ) -
                            COUNTIFS( hosszkateg, INDEX(hosszkateg,ROW()-4,),
                                                              P$5:P$100, IF( LEFT( RIGHT(AN$4,2), 1) = "+",
                                                                                                "&gt;"&amp;P5, "&lt;"&amp;P5)
                                                            )
                          )
                      )
                )
          )</f>
        <v>5</v>
      </c>
      <c r="AO5" s="73">
        <f t="shared" ref="AO5:AO35" si="12" xml:space="preserve"> IF( INDEX(hosszkateg,ROW()-4)="", "",
          IF( Q5 = "", "Hiányzik!",
                IF( Q5 = "n.a.", 0,
                        VALUE( RIGHT(AO$4,1) ) *
                          (
                            COUNTIF( hosszkateg, INDEX(hosszkateg,ROW()-4,) ) -
                            COUNTIFS( hosszkateg, INDEX(hosszkateg,ROW()-4,),
                                                              Q$5:Q$100, IF( LEFT( RIGHT(AO$4,2), 1) = "+",
                                                                                                "&gt;"&amp;Q5, "&lt;"&amp;Q5)
                                                            )
                          )
                      )
                )
          )</f>
        <v>3</v>
      </c>
      <c r="AP5" s="73">
        <f t="shared" ref="AP5:AP35" si="13" xml:space="preserve"> IF( INDEX(hosszkateg,ROW()-4)="", "",
          IF( R5 = "", "Hiányzik!",
                IF( R5 = "n.a.", 0,
                        VALUE( RIGHT(AP$4,1) ) *
                          (
                            COUNTIF( hosszkateg, INDEX(hosszkateg,ROW()-4,) ) -
                            COUNTIFS( hosszkateg, INDEX(hosszkateg,ROW()-4,),
                                                              R$5:R$100, IF( LEFT( RIGHT(AP$4,2), 1) = "+",
                                                                                                "&gt;"&amp;R5, "&lt;"&amp;R5)
                                                            )
                          )
                      )
                )
          )</f>
        <v>5</v>
      </c>
      <c r="AQ5" s="477" t="s">
        <v>131</v>
      </c>
      <c r="AR5" s="478" t="s">
        <v>131</v>
      </c>
      <c r="AS5" s="341">
        <f t="shared" ref="AS5:AS35" si="14" xml:space="preserve"> IF( INDEX(hosszkateg,ROW()-4)="", "",
          IF( U5 = "", "Hiányzik!",
                IF( U5 = "n.a.", 0,
                        VALUE( RIGHT(AS$4,1) ) *
                          (
                            COUNTIF( hosszkateg, INDEX(hosszkateg,ROW()-4,) ) -
                            COUNTIFS( hosszkateg, INDEX(hosszkateg,ROW()-4,),
                                                              U$5:U$100, IF( LEFT( RIGHT(AS$4,2), 1) = "+",
                                                                                                "&gt;"&amp;U5, "&lt;"&amp;U5)
                                                            )
                          )
                      )
                )
          )</f>
        <v>5</v>
      </c>
      <c r="AT5" s="73">
        <f t="shared" ref="AT5:AT35" si="15" xml:space="preserve"> IF( INDEX(hosszkateg,ROW()-4)="", "",
          IF( V5 = "", "Hiányzik!",
                IF( V5 = "n.a.", 0,
                        VALUE( RIGHT(AT$4,1) ) *
                          (
                            COUNTIF( hosszkateg, INDEX(hosszkateg,ROW()-4,) ) -
                            COUNTIFS( hosszkateg, INDEX(hosszkateg,ROW()-4,),
                                                              V$5:V$100, IF( LEFT( RIGHT(AT$4,2), 1) = "+",
                                                                                                "&gt;"&amp;V5, "&lt;"&amp;V5)
                                                            )
                          )
                      )
                )
          )</f>
        <v>4</v>
      </c>
      <c r="AU5" s="477" t="s">
        <v>131</v>
      </c>
      <c r="AV5" s="342">
        <f t="shared" ref="AV5:AV35" si="16" xml:space="preserve"> IF( INDEX(hosszkateg,ROW()-4)="", "",
          IF( X5 = "", "Hiányzik!",
                IF( X5 = "n.a.", 0,
                        VALUE( RIGHT(AV$4,1) ) *
                          (
                            COUNTIF( hosszkateg, INDEX(hosszkateg,ROW()-4,) ) -
                            COUNTIFS( hosszkateg, INDEX(hosszkateg,ROW()-4,),
                                                              X$5:X$100, IF( LEFT( RIGHT(AV$4,2), 1) = "+",
                                                                                                "&gt;"&amp;X5, "&lt;"&amp;X5)
                                                            )
                          )
                      )
                )
          )</f>
        <v>5</v>
      </c>
      <c r="AW5" s="342">
        <f t="shared" ref="AW5:AW35" si="17" xml:space="preserve"> IF( INDEX(hosszkateg,ROW()-4)="", "",
          IF( Y5 = "", "Hiányzik!",
                IF( Y5 = "n.a.", 0,
                        VALUE( RIGHT(AW$4,1) ) *
                          (
                            COUNTIF( hosszkateg, INDEX(hosszkateg,ROW()-4,) ) -
                            COUNTIFS( hosszkateg, INDEX(hosszkateg,ROW()-4,),
                                                              Y$5:Y$100, IF( LEFT( RIGHT(AW$4,2), 1) = "+",
                                                                                                "&gt;"&amp;Y5, "&lt;"&amp;Y5)
                                                            )
                          )
                      )
                )
          )</f>
        <v>3</v>
      </c>
      <c r="AX5" s="477" t="s">
        <v>131</v>
      </c>
      <c r="AY5" s="478" t="s">
        <v>131</v>
      </c>
      <c r="AZ5" s="342">
        <f t="shared" ref="AZ5:AZ35" si="18" xml:space="preserve"> IF( INDEX(hosszkateg,ROW()-4)="", "",
          IF( AB5 = "", "Hiányzik!",
                IF( AB5 = "n.a.", 0,
                        VALUE( RIGHT(AZ$4,1) ) *
                          (
                            COUNTIF( hosszkateg, INDEX(hosszkateg,ROW()-4,) ) -
                            COUNTIFS( hosszkateg, INDEX(hosszkateg,ROW()-4,),
                                                              AB$5:AB$100, IF( LEFT( RIGHT(AZ$4,2), 1) = "+",
                                                                                                "&gt;"&amp;AB5, "&lt;"&amp;AB5)
                                                            )
                          )
                      )
                )
          )</f>
        <v>4</v>
      </c>
      <c r="BA5" s="73">
        <f t="shared" ref="BA5:BA35" si="19" xml:space="preserve"> IF( INDEX(hosszkateg,ROW()-4)="", "",
          IF( AC5 = "", "Hiányzik!",
                IF( AC5 = "n.a.", 0,
                        VALUE( RIGHT(BA$4,1) ) *
                          (
                            COUNTIF( hosszkateg, INDEX(hosszkateg,ROW()-4,) ) -
                            COUNTIFS( hosszkateg, INDEX(hosszkateg,ROW()-4,),
                                                              AC$5:AC$100, IF( LEFT( RIGHT(BA$4,2), 1) = "+",
                                                                                                "&gt;"&amp;AC5, "&lt;"&amp;AC5)
                                                            )
                          )
                      )
                )
          )</f>
        <v>5</v>
      </c>
      <c r="BB5" s="77">
        <f t="shared" ref="BB5:BB35" si="20" xml:space="preserve"> IF( INDEX(hosszkateg,ROW()-4)="", "",
          IF( AD5 = "", "Hiányzik!",
                IF( AD5 = "n.a.", 0,
                        VALUE( RIGHT(BB$4,1) ) *
                          (
                            COUNTIF( hosszkateg, INDEX(hosszkateg,ROW()-4,) ) -
                            COUNTIFS( hosszkateg, INDEX(hosszkateg,ROW()-4,),
                                                              AD$5:AD$100, IF( LEFT( RIGHT(BB$4,2), 1) = "+",
                                                                                                "&gt;"&amp;AD5, "&lt;"&amp;AD5)
                                                            )
                          )
                      )
                )
          )</f>
        <v>5</v>
      </c>
      <c r="BC5" s="73">
        <f t="shared" ref="BC5:BC35" si="21" xml:space="preserve"> IF( INDEX(hosszkateg,ROW()-4)="", "",
          IF( AE5 = "", "Hiányzik!",
                IF( AE5 = "n.a.", 0,
                        VALUE( RIGHT(BC$4,1) ) *
                          (
                            COUNTIF( hosszkateg, INDEX(hosszkateg,ROW()-4,) ) -
                            COUNTIFS( hosszkateg, INDEX(hosszkateg,ROW()-4,),
                                                              AE$5:AE$100, IF( LEFT( RIGHT(BC$4,2), 1) = "+",
                                                                                                "&gt;"&amp;AE5, "&lt;"&amp;AE5)
                                                            )
                          )
                      )
                )
          )</f>
        <v>3</v>
      </c>
      <c r="BD5" s="73">
        <f t="shared" ref="BD5:BD35" si="22" xml:space="preserve"> IF( INDEX(hosszkateg,ROW()-4)="", "",
          IF( AF5 = "", "Hiányzik!",
                IF( AF5 = "n.a.", 0,
                        VALUE( RIGHT(BD$4,1) ) *
                          (
                            COUNTIF( hosszkateg, INDEX(hosszkateg,ROW()-4,) ) -
                            COUNTIFS( hosszkateg, INDEX(hosszkateg,ROW()-4,),
                                                              AF$5:AF$100, IF( LEFT( RIGHT(BD$4,2), 1) = "+",
                                                                                                "&gt;"&amp;AF5, "&lt;"&amp;AF5)
                                                            )
                          )
                      )
                )
          )</f>
        <v>4</v>
      </c>
      <c r="BE5" s="73">
        <f t="shared" ref="BE5:BE35" si="23" xml:space="preserve"> IF( INDEX(hosszkateg,ROW()-4)="", "",
          IF( AG5 = "", "Hiányzik!",
                IF( AG5 = "n.a.", 0,
                        VALUE( RIGHT(BE$4,1) ) *
                          (
                            COUNTIF( hosszkateg, INDEX(hosszkateg,ROW()-4,) ) -
                            COUNTIFS( hosszkateg, INDEX(hosszkateg,ROW()-4,),
                                                              AG$5:AG$100, IF( LEFT( RIGHT(BE$4,2), 1) = "+",
                                                                                                "&gt;"&amp;AG5, "&lt;"&amp;AG5)
                                                            )
                          )
                      )
                )
          )</f>
        <v>4</v>
      </c>
      <c r="BF5" s="78">
        <f t="shared" ref="BF5:BF35" si="24" xml:space="preserve"> IF( INDEX(hosszkateg,ROW()-4)="", "",
          IF( AH5 = "", "Hiányzik!",
                IF( AH5 = "n.a.", 0,
                        VALUE( RIGHT(BF$4,1) ) *
                          (
                            COUNTIF( hosszkateg, INDEX(hosszkateg,ROW()-4,) ) -
                            COUNTIFS( hosszkateg, INDEX(hosszkateg,ROW()-4,),
                                                              AH$5:AH$100, IF( LEFT( RIGHT(BF$4,2), 1) = "+",
                                                                                                "&gt;"&amp;AH5, "&lt;"&amp;AH5)
                                                            )
                          )
                      )
                )
          )</f>
        <v>5</v>
      </c>
      <c r="BG5" s="79">
        <f t="shared" ref="BG5:BG35" si="25" xml:space="preserve"> IF( INDEX(hosszkateg,ROW()-4)="", "",
          IF( AI5 = "", "Hiányzik!",
                IF( AI5 = "n.a.", 0,
                        VALUE( RIGHT(BG$4,1) ) *
                          (
                            COUNTIF( hosszkateg, INDEX(hosszkateg,ROW()-4,) ) -
                            COUNTIFS( hosszkateg, INDEX(hosszkateg,ROW()-4,),
                                                              AI$5:AI$100, IF( LEFT( RIGHT(BG$4,2), 1) = "+",
                                                                                                "&gt;"&amp;AI5, "&lt;"&amp;AI5)
                                                            )
                          )
                      )
                )
          )</f>
        <v>10</v>
      </c>
      <c r="BH5" s="280"/>
      <c r="BI5" s="93">
        <f t="shared" ref="BI5:BI35" si="26" xml:space="preserve"> IF( INDEX(abszolutkateg,ROW()-4)="", "",
          IF( M5 = "", "Hiányzik!",
                IF( M5 = "n.a.", 0,
                        VALUE( RIGHT(BI$4,1) ) *
                          (
                            COUNTIF( abszolutkateg, INDEX(abszolutkateg,ROW()-4,) ) -
                            COUNTIFS( abszolutkateg, INDEX(abszolutkateg,ROW()-4,),
                                                              M$5:M$100, IF( LEFT( RIGHT(BI$4,2), 1) = "+",
                                                                                                "&gt;"&amp;M5, "&lt;"&amp;M5)
                                                            )
                          )
                      )
                )
          )</f>
        <v>30</v>
      </c>
      <c r="BJ5" s="94" t="s">
        <v>131</v>
      </c>
      <c r="BK5" s="95">
        <f t="shared" ref="BK5:BK35" si="27" xml:space="preserve"> IF( INDEX(abszolutkateg,ROW()-4)="", "",
          IF( O5 = "", "Hiányzik!",
                IF( O5 = "n.a.", 0,
                        VALUE( RIGHT(BK$4,1) ) *
                          (
                            COUNTIF( abszolutkateg, INDEX(abszolutkateg,ROW()-4,) ) -
                            COUNTIFS( abszolutkateg, INDEX(abszolutkateg,ROW()-4,),
                                                              O$5:O$100, IF( LEFT( RIGHT(BK$4,2), 1) = "+",
                                                                                                "&gt;"&amp;O5, "&lt;"&amp;O5)
                                                            )
                          )
                      )
                )
          )</f>
        <v>34</v>
      </c>
      <c r="BL5" s="96">
        <f t="shared" ref="BL5:BL35" si="28" xml:space="preserve"> IF( INDEX(abszolutkateg,ROW()-4)="", "",
          IF( P5 = "", "Hiányzik!",
                IF( P5 = "n.a.", 0,
                        VALUE( RIGHT(BL$4,1) ) *
                          (
                            COUNTIF( abszolutkateg, INDEX(abszolutkateg,ROW()-4,) ) -
                            COUNTIFS( abszolutkateg, INDEX(abszolutkateg,ROW()-4,),
                                                              P$5:P$100, IF( LEFT( RIGHT(BL$4,2), 1) = "+",
                                                                                                "&gt;"&amp;P5, "&lt;"&amp;P5)
                                                            )
                          )
                      )
                )
          )</f>
        <v>19</v>
      </c>
      <c r="BM5" s="97">
        <f t="shared" ref="BM5:BM35" si="29" xml:space="preserve"> IF( INDEX(abszolutkateg,ROW()-4)="", "",
          IF( Q5 = "", "Hiányzik!",
                IF( Q5 = "n.a.", 0,
                        VALUE( RIGHT(BM$4,1) ) *
                          (
                            COUNTIF( abszolutkateg, INDEX(abszolutkateg,ROW()-4,) ) -
                            COUNTIFS( abszolutkateg, INDEX(abszolutkateg,ROW()-4,),
                                                              Q$5:Q$100, IF( LEFT( RIGHT(BM$4,2), 1) = "+",
                                                                                                "&gt;"&amp;Q5, "&lt;"&amp;Q5)
                                                            )
                          )
                      )
                )
          )</f>
        <v>18</v>
      </c>
      <c r="BN5" s="97">
        <f t="shared" ref="BN5:BN35" si="30" xml:space="preserve"> IF( INDEX(abszolutkateg,ROW()-4)="", "",
          IF( R5 = "", "Hiányzik!",
                IF( R5 = "n.a.", 0,
                        VALUE( RIGHT(BN$4,1) ) *
                          (
                            COUNTIF( abszolutkateg, INDEX(abszolutkateg,ROW()-4,) ) -
                            COUNTIFS( abszolutkateg, INDEX(abszolutkateg,ROW()-4,),
                                                              R$5:R$100, IF( LEFT( RIGHT(BN$4,2), 1) = "+",
                                                                                                "&gt;"&amp;R5, "&lt;"&amp;R5)
                                                            )
                          )
                      )
                )
          )</f>
        <v>19</v>
      </c>
      <c r="BO5" s="98" t="s">
        <v>131</v>
      </c>
      <c r="BP5" s="99" t="s">
        <v>131</v>
      </c>
      <c r="BQ5" s="100">
        <f t="shared" ref="BQ5:BQ35" si="31" xml:space="preserve"> IF( INDEX(abszolutkateg,ROW()-4)="", "",
          IF( U5 = "", "Hiányzik!",
                IF( U5 = "n.a.", 0,
                        VALUE( RIGHT(BQ$4,1) ) *
                          (
                            COUNTIF( abszolutkateg, INDEX(abszolutkateg,ROW()-4,) ) -
                            COUNTIFS( abszolutkateg, INDEX(abszolutkateg,ROW()-4,),
                                                              U$5:U$100, IF( LEFT( RIGHT(BQ$4,2), 1) = "+",
                                                                                                "&gt;"&amp;U5, "&lt;"&amp;U5)
                                                            )
                          )
                      )
                )
          )</f>
        <v>19</v>
      </c>
      <c r="BR5" s="97">
        <f t="shared" ref="BR5:BR35" si="32" xml:space="preserve"> IF( INDEX(abszolutkateg,ROW()-4)="", "",
          IF( V5 = "", "Hiányzik!",
                IF( V5 = "n.a.", 0,
                        VALUE( RIGHT(BR$4,1) ) *
                          (
                            COUNTIF( abszolutkateg, INDEX(abszolutkateg,ROW()-4,) ) -
                            COUNTIFS( abszolutkateg, INDEX(abszolutkateg,ROW()-4,),
                                                              V$5:V$100, IF( LEFT( RIGHT(BR$4,2), 1) = "+",
                                                                                                "&gt;"&amp;V5, "&lt;"&amp;V5)
                                                            )
                          )
                      )
                )
          )</f>
        <v>18</v>
      </c>
      <c r="BS5" s="98" t="s">
        <v>131</v>
      </c>
      <c r="BT5" s="96">
        <f t="shared" ref="BT5:BT35" si="33" xml:space="preserve"> IF( INDEX(abszolutkateg,ROW()-4)="", "",
          IF( X5 = "", "Hiányzik!",
                IF( X5 = "n.a.", 0,
                        VALUE( RIGHT(BT$4,1) ) *
                          (
                            COUNTIF( abszolutkateg, INDEX(abszolutkateg,ROW()-4,) ) -
                            COUNTIFS( abszolutkateg, INDEX(abszolutkateg,ROW()-4,),
                                                              X$5:X$100, IF( LEFT( RIGHT(BT$4,2), 1) = "+",
                                                                                                "&gt;"&amp;X5, "&lt;"&amp;X5)
                                                            )
                          )
                      )
                )
          )</f>
        <v>20</v>
      </c>
      <c r="BU5" s="96">
        <f t="shared" ref="BU5:BU35" si="34" xml:space="preserve"> IF( INDEX(abszolutkateg,ROW()-4)="", "",
          IF( Y5 = "", "Hiányzik!",
                IF( Y5 = "n.a.", 0,
                        VALUE( RIGHT(BU$4,1) ) *
                          (
                            COUNTIF( abszolutkateg, INDEX(abszolutkateg,ROW()-4,) ) -
                            COUNTIFS( abszolutkateg, INDEX(abszolutkateg,ROW()-4,),
                                                              Y$5:Y$100, IF( LEFT( RIGHT(BU$4,2), 1) = "+",
                                                                                                "&gt;"&amp;Y5, "&lt;"&amp;Y5)
                                                            )
                          )
                      )
                )
          )</f>
        <v>13</v>
      </c>
      <c r="BV5" s="98" t="s">
        <v>131</v>
      </c>
      <c r="BW5" s="99" t="s">
        <v>131</v>
      </c>
      <c r="BX5" s="96">
        <f t="shared" ref="BX5:BX35" si="35" xml:space="preserve"> IF( INDEX(abszolutkateg,ROW()-4)="", "",
          IF( AB5 = "", "Hiányzik!",
                IF( AB5 = "n.a.", 0,
                        VALUE( RIGHT(BX$4,1) ) *
                          (
                            COUNTIF( abszolutkateg, INDEX(abszolutkateg,ROW()-4,) ) -
                            COUNTIFS( abszolutkateg, INDEX(abszolutkateg,ROW()-4,),
                                                              AB$5:AB$100, IF( LEFT( RIGHT(BX$4,2), 1) = "+",
                                                                                                "&gt;"&amp;AB5, "&lt;"&amp;AB5)
                                                            )
                          )
                      )
                )
          )</f>
        <v>18</v>
      </c>
      <c r="BY5" s="97">
        <f t="shared" ref="BY5:BY35" si="36" xml:space="preserve"> IF( INDEX(abszolutkateg,ROW()-4)="", "",
          IF( AC5 = "", "Hiányzik!",
                IF( AC5 = "n.a.", 0,
                        VALUE( RIGHT(BY$4,1) ) *
                          (
                            COUNTIF( abszolutkateg, INDEX(abszolutkateg,ROW()-4,) ) -
                            COUNTIFS( abszolutkateg, INDEX(abszolutkateg,ROW()-4,),
                                                              AC$5:AC$100, IF( LEFT( RIGHT(BY$4,2), 1) = "+",
                                                                                                "&gt;"&amp;AC5, "&lt;"&amp;AC5)
                                                            )
                          )
                      )
                )
          )</f>
        <v>19</v>
      </c>
      <c r="BZ5" s="101">
        <f t="shared" ref="BZ5:BZ35" si="37" xml:space="preserve"> IF( INDEX(abszolutkateg,ROW()-4)="", "",
          IF( AD5 = "", "Hiányzik!",
                IF( AD5 = "n.a.", 0,
                        VALUE( RIGHT(BZ$4,1) ) *
                          (
                            COUNTIF( abszolutkateg, INDEX(abszolutkateg,ROW()-4,) ) -
                            COUNTIFS( abszolutkateg, INDEX(abszolutkateg,ROW()-4,),
                                                              AD$5:AD$100, IF( LEFT( RIGHT(BZ$4,2), 1) = "+",
                                                                                                "&gt;"&amp;AD5, "&lt;"&amp;AD5)
                                                            )
                          )
                      )
                )
          )</f>
        <v>20</v>
      </c>
      <c r="CA5" s="97">
        <f t="shared" ref="CA5:CA35" si="38" xml:space="preserve"> IF( INDEX(abszolutkateg,ROW()-4)="", "",
          IF( AE5 = "", "Hiányzik!",
                IF( AE5 = "n.a.", 0,
                        VALUE( RIGHT(CA$4,1) ) *
                          (
                            COUNTIF( abszolutkateg, INDEX(abszolutkateg,ROW()-4,) ) -
                            COUNTIFS( abszolutkateg, INDEX(abszolutkateg,ROW()-4,),
                                                              AE$5:AE$100, IF( LEFT( RIGHT(CA$4,2), 1) = "+",
                                                                                                "&gt;"&amp;AE5, "&lt;"&amp;AE5)
                                                            )
                          )
                      )
                )
          )</f>
        <v>17</v>
      </c>
      <c r="CB5" s="97">
        <f t="shared" ref="CB5:CB35" si="39" xml:space="preserve"> IF( INDEX(abszolutkateg,ROW()-4)="", "",
          IF( AF5 = "", "Hiányzik!",
                IF( AF5 = "n.a.", 0,
                        VALUE( RIGHT(CB$4,1) ) *
                          (
                            COUNTIF( abszolutkateg, INDEX(abszolutkateg,ROW()-4,) ) -
                            COUNTIFS( abszolutkateg, INDEX(abszolutkateg,ROW()-4,),
                                                              AF$5:AF$100, IF( LEFT( RIGHT(CB$4,2), 1) = "+",
                                                                                                "&gt;"&amp;AF5, "&lt;"&amp;AF5)
                                                            )
                          )
                      )
                )
          )</f>
        <v>17</v>
      </c>
      <c r="CC5" s="97">
        <f t="shared" ref="CC5:CC35" si="40" xml:space="preserve"> IF( INDEX(abszolutkateg,ROW()-4)="", "",
          IF( AG5 = "", "Hiányzik!",
                IF( AG5 = "n.a.", 0,
                        VALUE( RIGHT(CC$4,1) ) *
                          (
                            COUNTIF( abszolutkateg, INDEX(abszolutkateg,ROW()-4,) ) -
                            COUNTIFS( abszolutkateg, INDEX(abszolutkateg,ROW()-4,),
                                                              AG$5:AG$100, IF( LEFT( RIGHT(CC$4,2), 1) = "+",
                                                                                                "&gt;"&amp;AG5, "&lt;"&amp;AG5)
                                                            )
                          )
                      )
                )
          )</f>
        <v>13</v>
      </c>
      <c r="CD5" s="102">
        <f t="shared" ref="CD5:CD35" si="41" xml:space="preserve"> IF( INDEX(abszolutkateg,ROW()-4)="", "",
          IF( AH5 = "", "Hiányzik!",
                IF( AH5 = "n.a.", 0,
                        VALUE( RIGHT(CD$4,1) ) *
                          (
                            COUNTIF( abszolutkateg, INDEX(abszolutkateg,ROW()-4,) ) -
                            COUNTIFS( abszolutkateg, INDEX(abszolutkateg,ROW()-4,),
                                                              AH$5:AH$100, IF( LEFT( RIGHT(CD$4,2), 1) = "+",
                                                                                                "&gt;"&amp;AH5, "&lt;"&amp;AH5)
                                                            )
                          )
                      )
                )
          )</f>
        <v>20</v>
      </c>
      <c r="CE5" s="103">
        <f t="shared" ref="CE5:CE35" si="42" xml:space="preserve"> IF( INDEX(abszolutkateg,ROW()-4)="", "",
          IF( AI5 = "", "Hiányzik!",
                IF( AI5 = "n.a.", 0,
                        VALUE( RIGHT(CE$4,1) ) *
                          (
                            COUNTIF( abszolutkateg, INDEX(abszolutkateg,ROW()-4,) ) -
                            COUNTIFS( abszolutkateg, INDEX(abszolutkateg,ROW()-4,),
                                                              AI$5:AI$100, IF( LEFT( RIGHT(CE$4,2), 1) = "+",
                                                                                                "&gt;"&amp;AI5, "&lt;"&amp;AI5)
                                                            )
                          )
                      )
                )
          )</f>
        <v>38</v>
      </c>
      <c r="CF5" s="280"/>
      <c r="CG5" s="136">
        <f t="shared" ref="CG5:CG35" si="43" xml:space="preserve"> IF( AND( INDEX(hosszkateg,ROW()-4,)&lt;&gt;"",
                   COUNTIF(AK5:BG5,"Hiányzik!") = 0),
            SUM(AK5:BG5),
            ""
          )</f>
        <v>80</v>
      </c>
      <c r="CH5" s="137">
        <f t="shared" ref="CH5:CH35" si="44" xml:space="preserve"> IF( INDEX(hosszkateg,ROW()-4,)="", "Kategóriátlan",
             IF( CG5="", "Hiányzó adat!",
                    1 + COUNTIFS(hosszkateg,INDEX(hosszkateg,ROW()-4,),CG$5:CG$100,"&gt;"&amp;CG5) +
                           COUNTIFS(hosszkateg,INDEX(hosszkateg,ROW()-4,),CG$5:CG$100,"="&amp;CG5,AI$5:AI$100,"&lt;"&amp;AI5) +
                           COUNTIFS(hosszkateg,INDEX(hosszkateg,ROW()-4,),CG$5:CG$100,"="&amp;CG5,AI$5:AI$100,"="&amp;AI5,M$5:M$100,"&gt;"&amp;M5) +
                           COUNTIFS(hosszkateg,INDEX(hosszkateg,ROW()-4,),CG$5:CG$100,"="&amp;CG5,AI$5:AI$100,"="&amp;AI5,M$5:M$100,"="&amp;M5,O$5:O$100,"&gt;"&amp;O5) +
                           COUNTIFS(hosszkateg,INDEX(hosszkateg,ROW()-4,),CG$5:CG$100,"="&amp;CG5,AI$5:AI$100,"="&amp;AI5,M$5:M$100,"="&amp;M5,O$5:O$100,"="&amp;O5,
                             I$5:I$100,"&lt;"&amp;I5)
             )
   )</f>
        <v>1</v>
      </c>
      <c r="CI5" s="133" t="str">
        <f t="shared" ref="CI5:CI35" si="45" xml:space="preserve"> IF( INDEX(hosszkateg,ROW()-4,)="", "Kategóriátlan",
           IF( COUNTIFS(hosszkateg,INDEX(hosszkateg,ROW()-4,),CH$5:CH$100,"Hiányzó adat!") = 0,
                   "A(z) "&amp; INDEX(hosszkateg,ROW()-4,) &amp;" kategória kész!",
                   "Még nincs kész."
           )
   )</f>
        <v>A(z) Felnőtt Férfi kategória kész!</v>
      </c>
      <c r="CJ5" s="371" t="str">
        <f t="shared" ref="CJ5:CJ35" si="46" xml:space="preserve"> IF( AND( CH5&lt;&gt;"Kategóriátlan",
                     CG5&lt;&gt;"",
                     COUNTIFS(hosszkateg,INDEX(hosszkateg,ROW()-4,),
                             CG$5:CG$100,"="&amp;CG5)
                     &gt; 1
                 ),
            AI5,
            ""
          )</f>
        <v/>
      </c>
      <c r="CK5" s="378" t="str">
        <f t="shared" ref="CK5:CK35" si="47" xml:space="preserve"> IF( AND( CH5&lt;&gt;"Kategóriátlan",
                     CJ5&lt;&gt;"",
                     COUNTIFS(hosszkateg,INDEX(hosszkateg,ROW()-4,),
                             CG$5:CG$100,"="&amp;CG5,
                             AI$5:AI$100,"="&amp;AI5
                     )
                     &gt; 1
                 ),
            M5,
            ""
          )</f>
        <v/>
      </c>
      <c r="CL5" s="389" t="str">
        <f t="shared" ref="CL5:CL35" si="48" xml:space="preserve"> IF( AND( CH5&lt;&gt;"Kategóriátlan",
                     CK5&lt;&gt;"",
                     COUNTIFS(hosszkateg,INDEX(hosszkateg,ROW()-4,),
                             CG$5:CG$100,"="&amp;CG5,
                             AI$5:AI$100,"="&amp;AI5,
                             M$5:M$100,"="&amp;M5
                     )
                     &gt; 1
                 ),
            O5,
            ""
          )</f>
        <v/>
      </c>
      <c r="CM5" s="392" t="str">
        <f t="shared" ref="CM5:CM35" si="49" xml:space="preserve"> IF( AND( CH5&lt;&gt;"Kategóriátlan",
                     CL5&lt;&gt;"",
                     COUNTIFS(hosszkateg,INDEX(hosszkateg,ROW()-4,),
                             CG$5:CG$100,"="&amp;CG5,
                             AI$5:AI$100,"="&amp;AI5,
                             M$5:M$100,"="&amp;M5,
                             O$5:O$100,"="&amp;O5
                     )
                     &gt; 1
                 ),
            I5,
            ""
          )</f>
        <v/>
      </c>
      <c r="CN5" s="280"/>
      <c r="CO5" s="270">
        <f t="shared" ref="CO5:CO35" si="50" xml:space="preserve"> IF( AND( INDEX(abszolutkateg,ROW()-4,)&lt;&gt;"",
                   COUNTIF(BI5:CE5,"Hiányzik!") = 0),
            SUM(BI5:CE5),
            ""
          )</f>
        <v>352</v>
      </c>
      <c r="CP5" s="271">
        <f t="shared" ref="CP5:CP35" si="51" xml:space="preserve"> IF( INDEX(abszolutkateg,ROW()-4,)="", "Kategóriátlan",
             IF( CO5="", "Hiányzó adat!",
                    1 + COUNTIFS(abszolutkateg,INDEX(abszolutkateg,ROW()-4,),CO$5:CO$100,"&gt;"&amp;CO5) +
                           COUNTIFS(abszolutkateg,INDEX(abszolutkateg,ROW()-4,),CO$5:CO$100,"="&amp;CO5,AI$5:AI$100,"&lt;"&amp;AI5) +
                           COUNTIFS(abszolutkateg,INDEX(abszolutkateg,ROW()-4,),CO$5:CO$100,"="&amp;CO5,AI$5:AI$100,"="&amp;AI5,M$5:M$100,"&gt;"&amp;M5) +
                           COUNTIFS(abszolutkateg,INDEX(abszolutkateg,ROW()-4,),CO$5:CO$100,"="&amp;CO5,AI$5:AI$100,"="&amp;AI5,M$5:M$100,"="&amp;M5,O$5:O$100,"&gt;"&amp;O5) +
                           COUNTIFS(abszolutkateg,INDEX(abszolutkateg,ROW()-4,),CO$5:CO$100,"="&amp;CO5,AI$5:AI$100,"="&amp;AI5,M$5:M$100,"="&amp;M5,O$5:O$100,"="&amp;O5,
                             I$5:I$100,"&lt;"&amp;I5)
             )
   )</f>
        <v>1</v>
      </c>
      <c r="CQ5" s="271" t="str">
        <f t="shared" ref="CQ5:CQ35" si="52" xml:space="preserve"> IF( INDEX(abszolutkateg,ROW()-4,)="", "Kategóriátlan",
           IF( COUNTIFS(abszolutkateg,INDEX(abszolutkateg,ROW()-4,),CP$5:CP$100,"Hiányzó adat!") = 0,
                   "A(z) "&amp; INDEX(abszolutkateg,ROW()-4,) &amp;" kategória kész!",
                   "Még nincs kész."
           )
   )</f>
        <v>A(z) Abszolút Férfi kategória kész!</v>
      </c>
      <c r="CR5" s="374" t="str">
        <f xml:space="preserve"> IF( AND( CP5&lt;&gt;"Kategóriátlan",
                     CO5&lt;&gt;"",
                     COUNTIFS(abszolutkateg,INDEX(abszolutkateg,ROW()-4,),
                             CO$5:CO$100,"="&amp;CO5)
                     &gt; 1
                 ),
            AI5,
            ""
          )</f>
        <v/>
      </c>
      <c r="CS5" s="381" t="str">
        <f xml:space="preserve"> IF( AND( CP5&lt;&gt;"Kategóriátlan",
                     CR5&lt;&gt;"",
                     COUNTIFS(abszolutkateg,INDEX(abszolutkateg,ROW()-4,),
                             CO$5:CO$100,"="&amp;CO5,
                             AI$5:AI$100,"="&amp;AI5
                     )
                     &gt; 1
                 ),
            M5,
            ""
          )</f>
        <v/>
      </c>
      <c r="CT5" s="385" t="str">
        <f xml:space="preserve"> IF( AND( CP5&lt;&gt;"Kategóriátlan",
                     CS5&lt;&gt;"",
                     COUNTIFS(abszolutkateg,INDEX(abszolutkateg,ROW()-4,),
                             CO$5:CO$100,"="&amp;CO5,
                             AI$5:AI$100,"="&amp;AI5,
                             M$5:M$100,"="&amp;M5
                     )
                     &gt; 1
                 ),
            O5,
            ""
          )</f>
        <v/>
      </c>
      <c r="CU5" s="395" t="str">
        <f xml:space="preserve"> IF( AND( CP5&lt;&gt;"Kategóriátlan",
                     CT5&lt;&gt;"",
                     COUNTIFS(abszolutkateg,INDEX(abszolutkateg,ROW()-4,),
                             CO$5:CO$100,"="&amp;CO5,
                             AI$5:AI$100,"="&amp;AI5,
                             M$5:M$100,"="&amp;M5,
                             O$5:O$100,"="&amp;O5
                     )
                     &gt; 1
                 ),
            I5,
            ""
          )</f>
        <v/>
      </c>
      <c r="CV5" s="280"/>
      <c r="CW5" s="280"/>
      <c r="CX5" s="304" t="s">
        <v>103</v>
      </c>
      <c r="CY5" s="305">
        <f>MAX(M$5:M$100)</f>
        <v>24</v>
      </c>
      <c r="CZ5" s="306"/>
      <c r="DA5" s="305">
        <f>MAX(O$5:O$100)</f>
        <v>1.3123359580052494</v>
      </c>
      <c r="DB5" s="305">
        <f>MAX(P$5:P$100)</f>
        <v>11</v>
      </c>
      <c r="DC5" s="305">
        <f>MAX(Q$5:Q$100)</f>
        <v>122</v>
      </c>
      <c r="DD5" s="305">
        <f>MAX(R$5:R$100)</f>
        <v>24</v>
      </c>
      <c r="DE5" s="306"/>
      <c r="DF5" s="307"/>
      <c r="DG5" s="305">
        <f>MAX(U$5:U$100)</f>
        <v>5629</v>
      </c>
      <c r="DH5" s="305">
        <f>MAX(V$5:V$100)</f>
        <v>41</v>
      </c>
      <c r="DI5" s="306"/>
      <c r="DJ5" s="305">
        <f>MAX(X$5:X$100)</f>
        <v>5519</v>
      </c>
      <c r="DK5" s="305">
        <f>MAX(Y$5:Y$100)</f>
        <v>13.2</v>
      </c>
      <c r="DL5" s="306"/>
      <c r="DM5" s="306"/>
      <c r="DN5" s="308">
        <f t="shared" ref="DN5:DS5" si="53">MAX(AB$5:AB$100)</f>
        <v>5549</v>
      </c>
      <c r="DO5" s="308">
        <f t="shared" si="53"/>
        <v>43</v>
      </c>
      <c r="DP5" s="308">
        <f t="shared" si="53"/>
        <v>19.510000000000002</v>
      </c>
      <c r="DQ5" s="308">
        <f t="shared" si="53"/>
        <v>73</v>
      </c>
      <c r="DR5" s="308">
        <f t="shared" si="53"/>
        <v>8</v>
      </c>
      <c r="DS5" s="308">
        <f t="shared" si="53"/>
        <v>24</v>
      </c>
      <c r="DT5" s="308">
        <f>MIN(AH$5:AH$100)</f>
        <v>21</v>
      </c>
      <c r="DU5" s="356">
        <f>MIN(AI$5:AI$100)</f>
        <v>76</v>
      </c>
    </row>
    <row r="6" spans="1:125" ht="16.5" customHeight="1" thickTop="1" thickBot="1" x14ac:dyDescent="0.3">
      <c r="A6" s="404">
        <v>59</v>
      </c>
      <c r="B6" s="142">
        <v>0.41666666666666669</v>
      </c>
      <c r="C6" s="1"/>
      <c r="D6" s="253" t="s">
        <v>271</v>
      </c>
      <c r="E6" s="318"/>
      <c r="F6" s="1"/>
      <c r="G6" s="1">
        <v>1996</v>
      </c>
      <c r="H6" s="1" t="s">
        <v>0</v>
      </c>
      <c r="I6" s="16">
        <v>80.2</v>
      </c>
      <c r="J6" s="132" t="s">
        <v>24</v>
      </c>
      <c r="K6" s="253" t="s">
        <v>196</v>
      </c>
      <c r="L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6" s="36">
        <v>24</v>
      </c>
      <c r="N6" s="216">
        <v>100</v>
      </c>
      <c r="O6" s="249">
        <f t="shared" si="5"/>
        <v>1.2468827930174564</v>
      </c>
      <c r="P6" s="211">
        <v>4</v>
      </c>
      <c r="Q6" s="12">
        <v>122</v>
      </c>
      <c r="R6" s="11">
        <v>22</v>
      </c>
      <c r="S6" s="37">
        <v>20</v>
      </c>
      <c r="T6" s="267">
        <v>28</v>
      </c>
      <c r="U6" s="76">
        <f t="shared" si="6"/>
        <v>5528</v>
      </c>
      <c r="V6" s="10">
        <v>38</v>
      </c>
      <c r="W6" s="26" t="s">
        <v>205</v>
      </c>
      <c r="X6" s="72">
        <f t="shared" si="7"/>
        <v>5518</v>
      </c>
      <c r="Y6" s="445">
        <v>2.4</v>
      </c>
      <c r="Z6" s="26">
        <v>49</v>
      </c>
      <c r="AA6" s="27" t="s">
        <v>206</v>
      </c>
      <c r="AB6" s="72">
        <f t="shared" si="8"/>
        <v>5549</v>
      </c>
      <c r="AC6" s="11">
        <v>36</v>
      </c>
      <c r="AD6" s="17">
        <v>14.82</v>
      </c>
      <c r="AE6" s="11">
        <v>65</v>
      </c>
      <c r="AF6" s="11">
        <v>1</v>
      </c>
      <c r="AG6" s="11">
        <v>12</v>
      </c>
      <c r="AH6" s="20">
        <v>27</v>
      </c>
      <c r="AI6" s="21">
        <v>91</v>
      </c>
      <c r="AJ6" s="25"/>
      <c r="AK6" s="69">
        <f t="shared" si="9"/>
        <v>10</v>
      </c>
      <c r="AL6" s="476" t="s">
        <v>131</v>
      </c>
      <c r="AM6" s="71">
        <f t="shared" si="10"/>
        <v>8</v>
      </c>
      <c r="AN6" s="72">
        <f t="shared" si="11"/>
        <v>4</v>
      </c>
      <c r="AO6" s="73">
        <f t="shared" si="12"/>
        <v>5</v>
      </c>
      <c r="AP6" s="73">
        <f t="shared" si="13"/>
        <v>5</v>
      </c>
      <c r="AQ6" s="476" t="s">
        <v>131</v>
      </c>
      <c r="AR6" s="479" t="s">
        <v>131</v>
      </c>
      <c r="AS6" s="76">
        <f t="shared" si="14"/>
        <v>4</v>
      </c>
      <c r="AT6" s="73">
        <f t="shared" si="15"/>
        <v>5</v>
      </c>
      <c r="AU6" s="476" t="s">
        <v>131</v>
      </c>
      <c r="AV6" s="72">
        <f t="shared" si="16"/>
        <v>4</v>
      </c>
      <c r="AW6" s="78">
        <f t="shared" si="17"/>
        <v>1</v>
      </c>
      <c r="AX6" s="476" t="s">
        <v>131</v>
      </c>
      <c r="AY6" s="479" t="s">
        <v>131</v>
      </c>
      <c r="AZ6" s="72">
        <f t="shared" si="18"/>
        <v>5</v>
      </c>
      <c r="BA6" s="73">
        <f t="shared" si="19"/>
        <v>4</v>
      </c>
      <c r="BB6" s="77">
        <f t="shared" si="20"/>
        <v>4</v>
      </c>
      <c r="BC6" s="73">
        <f t="shared" si="21"/>
        <v>5</v>
      </c>
      <c r="BD6" s="73">
        <f t="shared" si="22"/>
        <v>1</v>
      </c>
      <c r="BE6" s="73">
        <f t="shared" si="23"/>
        <v>3</v>
      </c>
      <c r="BF6" s="78">
        <f t="shared" si="24"/>
        <v>3</v>
      </c>
      <c r="BG6" s="79">
        <f t="shared" si="25"/>
        <v>4</v>
      </c>
      <c r="BH6" s="303"/>
      <c r="BI6" s="93">
        <f t="shared" si="26"/>
        <v>40</v>
      </c>
      <c r="BJ6" s="343" t="s">
        <v>131</v>
      </c>
      <c r="BK6" s="95">
        <f t="shared" si="27"/>
        <v>38</v>
      </c>
      <c r="BL6" s="96">
        <f t="shared" si="28"/>
        <v>12</v>
      </c>
      <c r="BM6" s="97">
        <f t="shared" si="29"/>
        <v>20</v>
      </c>
      <c r="BN6" s="97">
        <f t="shared" si="30"/>
        <v>19</v>
      </c>
      <c r="BO6" s="344" t="s">
        <v>131</v>
      </c>
      <c r="BP6" s="345" t="s">
        <v>131</v>
      </c>
      <c r="BQ6" s="100">
        <f t="shared" si="31"/>
        <v>15</v>
      </c>
      <c r="BR6" s="97">
        <f t="shared" si="32"/>
        <v>20</v>
      </c>
      <c r="BS6" s="344" t="s">
        <v>131</v>
      </c>
      <c r="BT6" s="96">
        <f t="shared" si="33"/>
        <v>19</v>
      </c>
      <c r="BU6" s="102">
        <f t="shared" si="34"/>
        <v>3</v>
      </c>
      <c r="BV6" s="344" t="s">
        <v>131</v>
      </c>
      <c r="BW6" s="345" t="s">
        <v>131</v>
      </c>
      <c r="BX6" s="96">
        <f t="shared" si="35"/>
        <v>20</v>
      </c>
      <c r="BY6" s="97">
        <f t="shared" si="36"/>
        <v>16</v>
      </c>
      <c r="BZ6" s="101">
        <f t="shared" si="37"/>
        <v>14</v>
      </c>
      <c r="CA6" s="97">
        <f t="shared" si="38"/>
        <v>20</v>
      </c>
      <c r="CB6" s="97">
        <f t="shared" si="39"/>
        <v>7</v>
      </c>
      <c r="CC6" s="97">
        <f t="shared" si="40"/>
        <v>12</v>
      </c>
      <c r="CD6" s="102">
        <f t="shared" si="41"/>
        <v>16</v>
      </c>
      <c r="CE6" s="103">
        <f t="shared" si="42"/>
        <v>28</v>
      </c>
      <c r="CF6" s="303"/>
      <c r="CG6" s="138">
        <f t="shared" si="43"/>
        <v>75</v>
      </c>
      <c r="CH6" s="139">
        <f t="shared" si="44"/>
        <v>2</v>
      </c>
      <c r="CI6" s="134" t="str">
        <f t="shared" si="45"/>
        <v>A(z) Felnőtt Férfi kategória kész!</v>
      </c>
      <c r="CJ6" s="371" t="str">
        <f t="shared" si="46"/>
        <v/>
      </c>
      <c r="CK6" s="378" t="str">
        <f t="shared" si="47"/>
        <v/>
      </c>
      <c r="CL6" s="389" t="str">
        <f t="shared" si="48"/>
        <v/>
      </c>
      <c r="CM6" s="392" t="str">
        <f t="shared" si="49"/>
        <v/>
      </c>
      <c r="CN6" s="303"/>
      <c r="CO6" s="272">
        <f t="shared" si="50"/>
        <v>319</v>
      </c>
      <c r="CP6" s="273">
        <f t="shared" si="51"/>
        <v>2</v>
      </c>
      <c r="CQ6" s="273" t="str">
        <f t="shared" si="52"/>
        <v>A(z) Abszolút Férfi kategória kész!</v>
      </c>
      <c r="CR6" s="375" t="str">
        <f xml:space="preserve"> IF( AND( CP6&lt;&gt;"Kategóriátlan",
                     CO6&lt;&gt;"",
                     COUNTIFS(hosszkateg,INDEX(hosszkateg,ROW()-4,),
                             CO$5:CO$100,"="&amp;CO6)
                     &gt; 1
                 ),
            AI6,
            ""
          )</f>
        <v/>
      </c>
      <c r="CS6" s="382" t="str">
        <f xml:space="preserve"> IF( AND( CP6&lt;&gt;"Kategóriátlan",
                     CR6&lt;&gt;"",
                     COUNTIFS(hosszkateg,INDEX(hosszkateg,ROW()-4,),
                             CO$5:CO$100,"="&amp;CO6,
                             AI$5:AI$100,"="&amp;AI6
                     )
                     &gt; 1
                 ),
            M6,
            ""
          )</f>
        <v/>
      </c>
      <c r="CT6" s="386" t="str">
        <f xml:space="preserve"> IF( AND( CP6&lt;&gt;"Kategóriátlan",
                     CS6&lt;&gt;"",
                     COUNTIFS(hosszkateg,INDEX(hosszkateg,ROW()-4,),
                             CO$5:CO$100,"="&amp;CO6,
                             AI$5:AI$100,"="&amp;AI6,
                             M$5:M$100,"="&amp;M6
                     )
                     &gt; 1
                 ),
            O6,
            ""
          )</f>
        <v/>
      </c>
      <c r="CU6" s="396" t="str">
        <f xml:space="preserve"> IF( AND( CP6&lt;&gt;"Kategóriátlan",
                     CT6&lt;&gt;"",
                     COUNTIFS(hosszkateg,INDEX(hosszkateg,ROW()-4,),
                             CO$5:CO$100,"="&amp;CO6,
                             AI$5:AI$100,"="&amp;AI6,
                             M$5:M$100,"="&amp;M6,
                             O$5:O$100,"="&amp;O6
                     )
                     &gt; 1
                 ),
            I6,
            ""
          )</f>
        <v/>
      </c>
      <c r="CV6" s="280"/>
      <c r="CW6" s="280"/>
      <c r="CX6" s="309" t="s">
        <v>104</v>
      </c>
      <c r="CY6" s="310"/>
      <c r="CZ6" s="311"/>
      <c r="DA6" s="312"/>
      <c r="DB6" s="313"/>
      <c r="DC6" s="313"/>
      <c r="DD6" s="313"/>
      <c r="DE6" s="311"/>
      <c r="DF6" s="314"/>
      <c r="DG6" s="312"/>
      <c r="DH6" s="313"/>
      <c r="DI6" s="311"/>
      <c r="DJ6" s="312"/>
      <c r="DK6" s="314"/>
      <c r="DL6" s="312"/>
      <c r="DM6" s="313"/>
      <c r="DN6" s="313"/>
      <c r="DO6" s="313"/>
      <c r="DP6" s="313"/>
      <c r="DQ6" s="313"/>
      <c r="DR6" s="313"/>
      <c r="DS6" s="313"/>
      <c r="DT6" s="313"/>
      <c r="DU6" s="315"/>
    </row>
    <row r="7" spans="1:125" ht="16.5" customHeight="1" thickTop="1" x14ac:dyDescent="0.25">
      <c r="A7" s="405">
        <v>57</v>
      </c>
      <c r="B7" s="142">
        <v>0.420833333333333</v>
      </c>
      <c r="C7" s="1"/>
      <c r="D7" s="253" t="s">
        <v>272</v>
      </c>
      <c r="E7" s="319"/>
      <c r="F7" s="3"/>
      <c r="G7" s="3">
        <v>2000</v>
      </c>
      <c r="H7" s="1" t="s">
        <v>0</v>
      </c>
      <c r="I7" s="18">
        <v>66.2</v>
      </c>
      <c r="J7" s="132" t="s">
        <v>24</v>
      </c>
      <c r="K7" s="253" t="s">
        <v>196</v>
      </c>
      <c r="L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7" s="37">
        <v>21</v>
      </c>
      <c r="N7" s="217">
        <v>80</v>
      </c>
      <c r="O7" s="250">
        <f t="shared" si="5"/>
        <v>1.2084592145015105</v>
      </c>
      <c r="P7" s="211">
        <v>1</v>
      </c>
      <c r="Q7" s="12">
        <v>108</v>
      </c>
      <c r="R7" s="11">
        <v>20</v>
      </c>
      <c r="S7" s="37">
        <v>16</v>
      </c>
      <c r="T7" s="267">
        <v>27</v>
      </c>
      <c r="U7" s="76">
        <f t="shared" si="6"/>
        <v>5427</v>
      </c>
      <c r="V7" s="10">
        <v>29</v>
      </c>
      <c r="W7" s="26" t="s">
        <v>207</v>
      </c>
      <c r="X7" s="72">
        <f t="shared" si="7"/>
        <v>5514</v>
      </c>
      <c r="Y7" s="445">
        <v>11.1</v>
      </c>
      <c r="Z7" s="26">
        <v>43</v>
      </c>
      <c r="AA7" s="27" t="s">
        <v>206</v>
      </c>
      <c r="AB7" s="72">
        <f t="shared" si="8"/>
        <v>5543</v>
      </c>
      <c r="AC7" s="11">
        <v>32</v>
      </c>
      <c r="AD7" s="17">
        <v>14.02</v>
      </c>
      <c r="AE7" s="11">
        <v>64</v>
      </c>
      <c r="AF7" s="11">
        <v>6</v>
      </c>
      <c r="AG7" s="11">
        <v>4.5</v>
      </c>
      <c r="AH7" s="20">
        <v>27</v>
      </c>
      <c r="AI7" s="21">
        <v>90.5</v>
      </c>
      <c r="AK7" s="69">
        <f t="shared" si="9"/>
        <v>8</v>
      </c>
      <c r="AL7" s="70" t="s">
        <v>131</v>
      </c>
      <c r="AM7" s="71">
        <f t="shared" si="10"/>
        <v>6</v>
      </c>
      <c r="AN7" s="72">
        <f t="shared" si="11"/>
        <v>2</v>
      </c>
      <c r="AO7" s="73">
        <f t="shared" si="12"/>
        <v>4</v>
      </c>
      <c r="AP7" s="73">
        <f t="shared" si="13"/>
        <v>3</v>
      </c>
      <c r="AQ7" s="74" t="s">
        <v>131</v>
      </c>
      <c r="AR7" s="75" t="s">
        <v>131</v>
      </c>
      <c r="AS7" s="76">
        <f t="shared" si="14"/>
        <v>3</v>
      </c>
      <c r="AT7" s="73">
        <f t="shared" si="15"/>
        <v>3</v>
      </c>
      <c r="AU7" s="74" t="s">
        <v>131</v>
      </c>
      <c r="AV7" s="72">
        <f t="shared" si="16"/>
        <v>2</v>
      </c>
      <c r="AW7" s="78">
        <f t="shared" si="17"/>
        <v>4</v>
      </c>
      <c r="AX7" s="74" t="s">
        <v>131</v>
      </c>
      <c r="AY7" s="75" t="s">
        <v>131</v>
      </c>
      <c r="AZ7" s="72">
        <f t="shared" si="18"/>
        <v>3</v>
      </c>
      <c r="BA7" s="73">
        <f t="shared" si="19"/>
        <v>3</v>
      </c>
      <c r="BB7" s="77">
        <f t="shared" si="20"/>
        <v>2</v>
      </c>
      <c r="BC7" s="73">
        <f t="shared" si="21"/>
        <v>4</v>
      </c>
      <c r="BD7" s="73">
        <f t="shared" si="22"/>
        <v>5</v>
      </c>
      <c r="BE7" s="73">
        <f t="shared" si="23"/>
        <v>1</v>
      </c>
      <c r="BF7" s="78">
        <f t="shared" si="24"/>
        <v>3</v>
      </c>
      <c r="BG7" s="79">
        <f t="shared" si="25"/>
        <v>6</v>
      </c>
      <c r="BH7" s="280"/>
      <c r="BI7" s="93">
        <f t="shared" si="26"/>
        <v>38</v>
      </c>
      <c r="BJ7" s="94" t="s">
        <v>131</v>
      </c>
      <c r="BK7" s="95">
        <f t="shared" si="27"/>
        <v>36</v>
      </c>
      <c r="BL7" s="96">
        <f t="shared" si="28"/>
        <v>5</v>
      </c>
      <c r="BM7" s="97">
        <f t="shared" si="29"/>
        <v>19</v>
      </c>
      <c r="BN7" s="97">
        <f t="shared" si="30"/>
        <v>16</v>
      </c>
      <c r="BO7" s="98" t="s">
        <v>131</v>
      </c>
      <c r="BP7" s="99" t="s">
        <v>131</v>
      </c>
      <c r="BQ7" s="100">
        <f t="shared" si="31"/>
        <v>13</v>
      </c>
      <c r="BR7" s="97">
        <f t="shared" si="32"/>
        <v>17</v>
      </c>
      <c r="BS7" s="98" t="s">
        <v>131</v>
      </c>
      <c r="BT7" s="96">
        <f t="shared" si="33"/>
        <v>16</v>
      </c>
      <c r="BU7" s="102">
        <f t="shared" si="34"/>
        <v>18</v>
      </c>
      <c r="BV7" s="98" t="s">
        <v>131</v>
      </c>
      <c r="BW7" s="99" t="s">
        <v>131</v>
      </c>
      <c r="BX7" s="96">
        <f t="shared" si="35"/>
        <v>16</v>
      </c>
      <c r="BY7" s="97">
        <f t="shared" si="36"/>
        <v>15</v>
      </c>
      <c r="BZ7" s="101">
        <f t="shared" si="37"/>
        <v>10</v>
      </c>
      <c r="CA7" s="97">
        <f t="shared" si="38"/>
        <v>18</v>
      </c>
      <c r="CB7" s="97">
        <f t="shared" si="39"/>
        <v>18</v>
      </c>
      <c r="CC7" s="97">
        <f t="shared" si="40"/>
        <v>5</v>
      </c>
      <c r="CD7" s="102">
        <f t="shared" si="41"/>
        <v>16</v>
      </c>
      <c r="CE7" s="103">
        <f t="shared" si="42"/>
        <v>30</v>
      </c>
      <c r="CF7" s="280"/>
      <c r="CG7" s="138">
        <f t="shared" si="43"/>
        <v>62</v>
      </c>
      <c r="CH7" s="139">
        <f t="shared" si="44"/>
        <v>3</v>
      </c>
      <c r="CI7" s="134" t="str">
        <f t="shared" si="45"/>
        <v>A(z) Felnőtt Férfi kategória kész!</v>
      </c>
      <c r="CJ7" s="371" t="str">
        <f t="shared" si="46"/>
        <v/>
      </c>
      <c r="CK7" s="378" t="str">
        <f t="shared" si="47"/>
        <v/>
      </c>
      <c r="CL7" s="389" t="str">
        <f t="shared" si="48"/>
        <v/>
      </c>
      <c r="CM7" s="392" t="str">
        <f t="shared" si="49"/>
        <v/>
      </c>
      <c r="CN7" s="280"/>
      <c r="CO7" s="272">
        <f t="shared" si="50"/>
        <v>306</v>
      </c>
      <c r="CP7" s="273">
        <f t="shared" si="51"/>
        <v>3</v>
      </c>
      <c r="CQ7" s="273" t="str">
        <f t="shared" si="52"/>
        <v>A(z) Abszolút Férfi kategória kész!</v>
      </c>
      <c r="CR7" s="375" t="str">
        <f xml:space="preserve"> IF( AND( CP7&lt;&gt;"Kategóriátlan",
                     CO7&lt;&gt;"",
                     COUNTIFS(hosszkateg,INDEX(hosszkateg,ROW()-4,),
                             CO$5:CO$100,"="&amp;CO7)
                     &gt; 1
                 ),
            AI7,
            ""
          )</f>
        <v/>
      </c>
      <c r="CS7" s="382" t="str">
        <f xml:space="preserve"> IF( AND( CP7&lt;&gt;"Kategóriátlan",
                     CR7&lt;&gt;"",
                     COUNTIFS(hosszkateg,INDEX(hosszkateg,ROW()-4,),
                             CO$5:CO$100,"="&amp;CO7,
                             AI$5:AI$100,"="&amp;AI7
                     )
                     &gt; 1
                 ),
            M7,
            ""
          )</f>
        <v/>
      </c>
      <c r="CT7" s="386" t="str">
        <f xml:space="preserve"> IF( AND( CP7&lt;&gt;"Kategóriátlan",
                     CS7&lt;&gt;"",
                     COUNTIFS(hosszkateg,INDEX(hosszkateg,ROW()-4,),
                             CO$5:CO$100,"="&amp;CO7,
                             AI$5:AI$100,"="&amp;AI7,
                             M$5:M$100,"="&amp;M7
                     )
                     &gt; 1
                 ),
            O7,
            ""
          )</f>
        <v/>
      </c>
      <c r="CU7" s="396" t="str">
        <f xml:space="preserve"> IF( AND( CP7&lt;&gt;"Kategóriátlan",
                     CT7&lt;&gt;"",
                     COUNTIFS(hosszkateg,INDEX(hosszkateg,ROW()-4,),
                             CO$5:CO$100,"="&amp;CO7,
                             AI$5:AI$100,"="&amp;AI7,
                             M$5:M$100,"="&amp;M7,
                             O$5:O$100,"="&amp;O7
                     )
                     &gt; 1
                 ),
            I7,
            ""
          )</f>
        <v/>
      </c>
      <c r="CV7" s="280"/>
      <c r="CW7" s="280"/>
      <c r="CX7" s="309" t="s">
        <v>106</v>
      </c>
      <c r="CY7" s="352">
        <f>COUNTIF(M$5:M$100,CY5)</f>
        <v>1</v>
      </c>
      <c r="CZ7" s="353"/>
      <c r="DA7" s="354">
        <f>COUNTIF(O$5:O$100,DA5)</f>
        <v>1</v>
      </c>
      <c r="DB7" s="354">
        <f>COUNTIF(P$5:P$100,DB5)</f>
        <v>1</v>
      </c>
      <c r="DC7" s="354">
        <f>COUNTIF(Q$5:Q$100,DC5)</f>
        <v>1</v>
      </c>
      <c r="DD7" s="354">
        <f>COUNTIF(R$5:R$100,DD5)</f>
        <v>1</v>
      </c>
      <c r="DE7" s="353"/>
      <c r="DF7" s="355"/>
      <c r="DG7" s="354">
        <f>COUNTIF(U$5:U$100,DG5)</f>
        <v>1</v>
      </c>
      <c r="DH7" s="354">
        <f>COUNTIF(V$5:V$100,DH5)</f>
        <v>1</v>
      </c>
      <c r="DI7" s="353"/>
      <c r="DJ7" s="354">
        <f>COUNTIF(X$5:X$100,DJ5)</f>
        <v>1</v>
      </c>
      <c r="DK7" s="354">
        <f>COUNTIF(Y$5:Y$100,DK5)</f>
        <v>1</v>
      </c>
      <c r="DL7" s="353"/>
      <c r="DM7" s="353"/>
      <c r="DN7" s="316">
        <f t="shared" ref="DN7:DU7" si="54">COUNTIF(AB$5:AB$100,DN5)</f>
        <v>2</v>
      </c>
      <c r="DO7" s="316">
        <f t="shared" si="54"/>
        <v>1</v>
      </c>
      <c r="DP7" s="316">
        <f t="shared" si="54"/>
        <v>1</v>
      </c>
      <c r="DQ7" s="316">
        <f t="shared" si="54"/>
        <v>1</v>
      </c>
      <c r="DR7" s="316">
        <f t="shared" si="54"/>
        <v>1</v>
      </c>
      <c r="DS7" s="316">
        <f t="shared" si="54"/>
        <v>1</v>
      </c>
      <c r="DT7" s="316">
        <f t="shared" si="54"/>
        <v>1</v>
      </c>
      <c r="DU7" s="357">
        <f t="shared" si="54"/>
        <v>1</v>
      </c>
    </row>
    <row r="8" spans="1:125" ht="16.5" customHeight="1" thickBot="1" x14ac:dyDescent="0.3">
      <c r="A8" s="405">
        <v>60</v>
      </c>
      <c r="B8" s="142">
        <v>0.44236111111111098</v>
      </c>
      <c r="C8" s="1"/>
      <c r="D8" s="253" t="s">
        <v>273</v>
      </c>
      <c r="E8" s="319"/>
      <c r="F8" s="3"/>
      <c r="G8" s="3">
        <v>1991</v>
      </c>
      <c r="H8" s="3" t="s">
        <v>0</v>
      </c>
      <c r="I8" s="18">
        <v>76.2</v>
      </c>
      <c r="J8" s="132" t="s">
        <v>24</v>
      </c>
      <c r="K8" s="253" t="s">
        <v>196</v>
      </c>
      <c r="L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8" s="37">
        <v>9</v>
      </c>
      <c r="N8" s="217">
        <v>100</v>
      </c>
      <c r="O8" s="250">
        <f t="shared" si="5"/>
        <v>1.3123359580052494</v>
      </c>
      <c r="P8" s="211">
        <v>2</v>
      </c>
      <c r="Q8" s="12">
        <v>52</v>
      </c>
      <c r="R8" s="11">
        <v>19</v>
      </c>
      <c r="S8" s="37">
        <v>16</v>
      </c>
      <c r="T8" s="267">
        <v>22</v>
      </c>
      <c r="U8" s="76">
        <f t="shared" si="6"/>
        <v>5422</v>
      </c>
      <c r="V8" s="10">
        <v>23</v>
      </c>
      <c r="W8" s="26" t="s">
        <v>209</v>
      </c>
      <c r="X8" s="72">
        <f t="shared" si="7"/>
        <v>5512</v>
      </c>
      <c r="Y8" s="445">
        <v>5</v>
      </c>
      <c r="Z8" s="26">
        <v>43</v>
      </c>
      <c r="AA8" s="27" t="s">
        <v>212</v>
      </c>
      <c r="AB8" s="72">
        <f t="shared" si="8"/>
        <v>5043</v>
      </c>
      <c r="AC8" s="11">
        <v>29</v>
      </c>
      <c r="AD8" s="17">
        <v>14.47</v>
      </c>
      <c r="AE8" s="11">
        <v>57</v>
      </c>
      <c r="AF8" s="11">
        <v>4</v>
      </c>
      <c r="AG8" s="11">
        <v>11</v>
      </c>
      <c r="AH8" s="20">
        <v>29</v>
      </c>
      <c r="AI8" s="21">
        <v>83</v>
      </c>
      <c r="AK8" s="69">
        <f t="shared" si="9"/>
        <v>2</v>
      </c>
      <c r="AL8" s="70" t="s">
        <v>131</v>
      </c>
      <c r="AM8" s="71">
        <f t="shared" si="10"/>
        <v>10</v>
      </c>
      <c r="AN8" s="72">
        <f t="shared" si="11"/>
        <v>3</v>
      </c>
      <c r="AO8" s="73">
        <f t="shared" si="12"/>
        <v>1</v>
      </c>
      <c r="AP8" s="73">
        <f t="shared" si="13"/>
        <v>1</v>
      </c>
      <c r="AQ8" s="74" t="s">
        <v>131</v>
      </c>
      <c r="AR8" s="75" t="s">
        <v>131</v>
      </c>
      <c r="AS8" s="76">
        <f t="shared" si="14"/>
        <v>2</v>
      </c>
      <c r="AT8" s="73">
        <f t="shared" si="15"/>
        <v>1</v>
      </c>
      <c r="AU8" s="74" t="s">
        <v>131</v>
      </c>
      <c r="AV8" s="72">
        <f t="shared" si="16"/>
        <v>1</v>
      </c>
      <c r="AW8" s="78">
        <f t="shared" si="17"/>
        <v>2</v>
      </c>
      <c r="AX8" s="74" t="s">
        <v>131</v>
      </c>
      <c r="AY8" s="75" t="s">
        <v>131</v>
      </c>
      <c r="AZ8" s="72">
        <f t="shared" si="18"/>
        <v>2</v>
      </c>
      <c r="BA8" s="73">
        <f t="shared" si="19"/>
        <v>2</v>
      </c>
      <c r="BB8" s="77">
        <f t="shared" si="20"/>
        <v>3</v>
      </c>
      <c r="BC8" s="73">
        <f t="shared" si="21"/>
        <v>1</v>
      </c>
      <c r="BD8" s="73">
        <f t="shared" si="22"/>
        <v>4</v>
      </c>
      <c r="BE8" s="73">
        <f t="shared" si="23"/>
        <v>2</v>
      </c>
      <c r="BF8" s="78">
        <f t="shared" si="24"/>
        <v>1</v>
      </c>
      <c r="BG8" s="79">
        <f t="shared" si="25"/>
        <v>8</v>
      </c>
      <c r="BH8" s="280"/>
      <c r="BI8" s="93">
        <f t="shared" si="26"/>
        <v>6</v>
      </c>
      <c r="BJ8" s="94" t="s">
        <v>131</v>
      </c>
      <c r="BK8" s="95">
        <f t="shared" si="27"/>
        <v>40</v>
      </c>
      <c r="BL8" s="96">
        <f t="shared" si="28"/>
        <v>7</v>
      </c>
      <c r="BM8" s="97">
        <f t="shared" si="29"/>
        <v>3</v>
      </c>
      <c r="BN8" s="97">
        <f t="shared" si="30"/>
        <v>12</v>
      </c>
      <c r="BO8" s="98" t="s">
        <v>131</v>
      </c>
      <c r="BP8" s="99" t="s">
        <v>131</v>
      </c>
      <c r="BQ8" s="100">
        <f t="shared" si="31"/>
        <v>11</v>
      </c>
      <c r="BR8" s="97">
        <f t="shared" si="32"/>
        <v>12</v>
      </c>
      <c r="BS8" s="98" t="s">
        <v>131</v>
      </c>
      <c r="BT8" s="96">
        <f t="shared" si="33"/>
        <v>14</v>
      </c>
      <c r="BU8" s="102">
        <f t="shared" si="34"/>
        <v>10</v>
      </c>
      <c r="BV8" s="98" t="s">
        <v>131</v>
      </c>
      <c r="BW8" s="99" t="s">
        <v>131</v>
      </c>
      <c r="BX8" s="96">
        <f t="shared" si="35"/>
        <v>4</v>
      </c>
      <c r="BY8" s="97">
        <f t="shared" si="36"/>
        <v>12</v>
      </c>
      <c r="BZ8" s="101">
        <f t="shared" si="37"/>
        <v>13</v>
      </c>
      <c r="CA8" s="97">
        <f t="shared" si="38"/>
        <v>13</v>
      </c>
      <c r="CB8" s="97">
        <f t="shared" si="39"/>
        <v>17</v>
      </c>
      <c r="CC8" s="97">
        <f t="shared" si="40"/>
        <v>11</v>
      </c>
      <c r="CD8" s="102">
        <f t="shared" si="41"/>
        <v>12</v>
      </c>
      <c r="CE8" s="103">
        <f t="shared" si="42"/>
        <v>36</v>
      </c>
      <c r="CF8" s="280"/>
      <c r="CG8" s="138">
        <f t="shared" si="43"/>
        <v>46</v>
      </c>
      <c r="CH8" s="139">
        <f t="shared" si="44"/>
        <v>4</v>
      </c>
      <c r="CI8" s="134" t="str">
        <f t="shared" si="45"/>
        <v>A(z) Felnőtt Férfi kategória kész!</v>
      </c>
      <c r="CJ8" s="371" t="str">
        <f t="shared" si="46"/>
        <v/>
      </c>
      <c r="CK8" s="378" t="str">
        <f t="shared" si="47"/>
        <v/>
      </c>
      <c r="CL8" s="389" t="str">
        <f t="shared" si="48"/>
        <v/>
      </c>
      <c r="CM8" s="392" t="str">
        <f t="shared" si="49"/>
        <v/>
      </c>
      <c r="CN8" s="280"/>
      <c r="CO8" s="272">
        <f t="shared" si="50"/>
        <v>233</v>
      </c>
      <c r="CP8" s="273">
        <f t="shared" si="51"/>
        <v>10</v>
      </c>
      <c r="CQ8" s="273" t="str">
        <f t="shared" si="52"/>
        <v>A(z) Abszolút Férfi kategória kész!</v>
      </c>
      <c r="CR8" s="375" t="str">
        <f t="shared" ref="CR8:CR14" si="55" xml:space="preserve"> IF( AND( CP8&lt;&gt;"Kategóriátlan",
                     CO8&lt;&gt;"",
                     COUNTIFS(abszolutkateg,INDEX(abszolutkateg,ROW()-4,),
                             CO$5:CO$100,"="&amp;CO8)
                     &gt; 1
                 ),
            AI8,
            ""
          )</f>
        <v/>
      </c>
      <c r="CS8" s="382" t="str">
        <f t="shared" ref="CS8:CS14" si="56" xml:space="preserve"> IF( AND( CP8&lt;&gt;"Kategóriátlan",
                     CR8&lt;&gt;"",
                     COUNTIFS(abszolutkateg,INDEX(abszolutkateg,ROW()-4,),
                             CO$5:CO$100,"="&amp;CO8,
                             AI$5:AI$100,"="&amp;AI8
                     )
                     &gt; 1
                 ),
            M8,
            ""
          )</f>
        <v/>
      </c>
      <c r="CT8" s="386" t="str">
        <f t="shared" ref="CT8:CT14" si="57" xml:space="preserve"> IF( AND( CP8&lt;&gt;"Kategóriátlan",
                     CS8&lt;&gt;"",
                     COUNTIFS(abszolutkateg,INDEX(abszolutkateg,ROW()-4,),
                             CO$5:CO$100,"="&amp;CO8,
                             AI$5:AI$100,"="&amp;AI8,
                             M$5:M$100,"="&amp;M8
                     )
                     &gt; 1
                 ),
            O8,
            ""
          )</f>
        <v/>
      </c>
      <c r="CU8" s="396" t="str">
        <f t="shared" ref="CU8:CU14" si="58" xml:space="preserve"> IF( AND( CP8&lt;&gt;"Kategóriátlan",
                     CT8&lt;&gt;"",
                     COUNTIFS(abszolutkateg,INDEX(abszolutkateg,ROW()-4,),
                             CO$5:CO$100,"="&amp;CO8,
                             AI$5:AI$100,"="&amp;AI8,
                             M$5:M$100,"="&amp;M8,
                             O$5:O$100,"="&amp;O8
                     )
                     &gt; 1
                 ),
            I8,
            ""
          )</f>
        <v/>
      </c>
      <c r="CV8" s="280"/>
      <c r="CW8" s="280"/>
      <c r="CX8" s="346" t="s">
        <v>105</v>
      </c>
      <c r="CY8" s="348" t="str">
        <f>INDEX($D$5:$D$100,MATCH(CY$5,M$5:M$100,0),)</f>
        <v>NÉV43</v>
      </c>
      <c r="CZ8" s="349"/>
      <c r="DA8" s="348" t="str">
        <f>INDEX($D$5:$D$100,MATCH(DA5,O$5:O$100,0),)</f>
        <v>NÉV45</v>
      </c>
      <c r="DB8" s="348" t="str">
        <f>INDEX($D$5:$D$100,MATCH(DB5,P$5:P$100,0),)</f>
        <v>NÉV58</v>
      </c>
      <c r="DC8" s="348" t="str">
        <f>INDEX($D$5:$D$100,MATCH(DC5,Q$5:Q$100,0),)</f>
        <v>NÉV43</v>
      </c>
      <c r="DD8" s="348" t="str">
        <f>INDEX($D$5:$D$100,MATCH(DD5,R$5:R$100,0),)</f>
        <v>NÉV68</v>
      </c>
      <c r="DE8" s="349"/>
      <c r="DF8" s="350"/>
      <c r="DG8" s="348" t="str">
        <f>INDEX($D$5:$D$100,MATCH(DG5,U$5:U$100,0),)</f>
        <v>NÉV62</v>
      </c>
      <c r="DH8" s="348" t="str">
        <f>INDEX($D$5:$D$100,MATCH(DH5,V$5:V$100,0),)</f>
        <v>NÉV54</v>
      </c>
      <c r="DI8" s="349"/>
      <c r="DJ8" s="348" t="str">
        <f>INDEX($D$5:$D$100,MATCH(DJ5,X$5:X$100,0),)</f>
        <v>NÉV42</v>
      </c>
      <c r="DK8" s="348" t="str">
        <f>INDEX($D$5:$D$100,MATCH(DK5,Y$5:Y$100,0),)</f>
        <v>NÉV63</v>
      </c>
      <c r="DL8" s="348"/>
      <c r="DM8" s="351"/>
      <c r="DN8" s="347" t="str">
        <f t="shared" ref="DN8:DU8" si="59">INDEX($D$5:$D$100,MATCH(DN5,AB$5:AB$100,0),)</f>
        <v>NÉV43</v>
      </c>
      <c r="DO8" s="347" t="str">
        <f t="shared" si="59"/>
        <v>NÉV64</v>
      </c>
      <c r="DP8" s="347" t="str">
        <f t="shared" si="59"/>
        <v>NÉV42</v>
      </c>
      <c r="DQ8" s="347" t="str">
        <f t="shared" si="59"/>
        <v>NÉV54</v>
      </c>
      <c r="DR8" s="347" t="str">
        <f t="shared" si="59"/>
        <v>NÉV63</v>
      </c>
      <c r="DS8" s="347" t="str">
        <f t="shared" si="59"/>
        <v>NÉV70</v>
      </c>
      <c r="DT8" s="347" t="str">
        <f t="shared" si="59"/>
        <v>NÉV42</v>
      </c>
      <c r="DU8" s="358" t="str">
        <f t="shared" si="59"/>
        <v>NÉV63</v>
      </c>
    </row>
    <row r="9" spans="1:125" ht="16.5" customHeight="1" x14ac:dyDescent="0.25">
      <c r="A9" s="404">
        <v>56</v>
      </c>
      <c r="B9" s="142">
        <v>0.42708333333333298</v>
      </c>
      <c r="C9" s="1"/>
      <c r="D9" s="253" t="s">
        <v>274</v>
      </c>
      <c r="E9" s="318"/>
      <c r="F9" s="1"/>
      <c r="G9" s="1">
        <v>2002</v>
      </c>
      <c r="H9" s="1" t="s">
        <v>0</v>
      </c>
      <c r="I9" s="16">
        <v>62.2</v>
      </c>
      <c r="J9" s="132" t="s">
        <v>24</v>
      </c>
      <c r="K9" s="253" t="s">
        <v>196</v>
      </c>
      <c r="L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9" s="36">
        <v>12</v>
      </c>
      <c r="N9" s="216">
        <v>50</v>
      </c>
      <c r="O9" s="249">
        <f t="shared" si="5"/>
        <v>0.8038585209003215</v>
      </c>
      <c r="P9" s="211">
        <v>1</v>
      </c>
      <c r="Q9" s="12">
        <v>68</v>
      </c>
      <c r="R9" s="11">
        <v>20</v>
      </c>
      <c r="S9" s="37">
        <v>8</v>
      </c>
      <c r="T9" s="267">
        <v>34</v>
      </c>
      <c r="U9" s="76">
        <f t="shared" si="6"/>
        <v>5234</v>
      </c>
      <c r="V9" s="10">
        <v>27</v>
      </c>
      <c r="W9" s="26" t="s">
        <v>213</v>
      </c>
      <c r="X9" s="72">
        <f t="shared" si="7"/>
        <v>5515</v>
      </c>
      <c r="Y9" s="445">
        <v>11.5</v>
      </c>
      <c r="Z9" s="26">
        <v>42</v>
      </c>
      <c r="AA9" s="27" t="s">
        <v>212</v>
      </c>
      <c r="AB9" s="72">
        <f t="shared" si="8"/>
        <v>5042</v>
      </c>
      <c r="AC9" s="11">
        <v>22</v>
      </c>
      <c r="AD9" s="17">
        <v>11.42</v>
      </c>
      <c r="AE9" s="11">
        <v>60</v>
      </c>
      <c r="AF9" s="11">
        <v>3</v>
      </c>
      <c r="AG9" s="11">
        <v>14</v>
      </c>
      <c r="AH9" s="20">
        <v>24</v>
      </c>
      <c r="AI9" s="21">
        <v>95</v>
      </c>
      <c r="AK9" s="69">
        <f t="shared" si="9"/>
        <v>4</v>
      </c>
      <c r="AL9" s="70" t="s">
        <v>131</v>
      </c>
      <c r="AM9" s="71">
        <f t="shared" si="10"/>
        <v>2</v>
      </c>
      <c r="AN9" s="72">
        <f t="shared" si="11"/>
        <v>2</v>
      </c>
      <c r="AO9" s="73">
        <f t="shared" si="12"/>
        <v>2</v>
      </c>
      <c r="AP9" s="73">
        <f t="shared" si="13"/>
        <v>3</v>
      </c>
      <c r="AQ9" s="74" t="s">
        <v>131</v>
      </c>
      <c r="AR9" s="75" t="s">
        <v>131</v>
      </c>
      <c r="AS9" s="76">
        <f t="shared" si="14"/>
        <v>1</v>
      </c>
      <c r="AT9" s="73">
        <f t="shared" si="15"/>
        <v>2</v>
      </c>
      <c r="AU9" s="74" t="s">
        <v>131</v>
      </c>
      <c r="AV9" s="72">
        <f t="shared" si="16"/>
        <v>3</v>
      </c>
      <c r="AW9" s="78">
        <f t="shared" si="17"/>
        <v>5</v>
      </c>
      <c r="AX9" s="74" t="s">
        <v>131</v>
      </c>
      <c r="AY9" s="75" t="s">
        <v>131</v>
      </c>
      <c r="AZ9" s="72">
        <f t="shared" si="18"/>
        <v>1</v>
      </c>
      <c r="BA9" s="73">
        <f t="shared" si="19"/>
        <v>1</v>
      </c>
      <c r="BB9" s="77">
        <f t="shared" si="20"/>
        <v>1</v>
      </c>
      <c r="BC9" s="73">
        <f t="shared" si="21"/>
        <v>2</v>
      </c>
      <c r="BD9" s="73">
        <f t="shared" si="22"/>
        <v>2</v>
      </c>
      <c r="BE9" s="73">
        <f t="shared" si="23"/>
        <v>5</v>
      </c>
      <c r="BF9" s="78">
        <f t="shared" si="24"/>
        <v>4</v>
      </c>
      <c r="BG9" s="79">
        <f t="shared" si="25"/>
        <v>2</v>
      </c>
      <c r="BH9" s="280"/>
      <c r="BI9" s="93">
        <f t="shared" si="26"/>
        <v>12</v>
      </c>
      <c r="BJ9" s="94" t="s">
        <v>131</v>
      </c>
      <c r="BK9" s="95">
        <f t="shared" si="27"/>
        <v>10</v>
      </c>
      <c r="BL9" s="96">
        <f t="shared" si="28"/>
        <v>5</v>
      </c>
      <c r="BM9" s="97">
        <f t="shared" si="29"/>
        <v>13</v>
      </c>
      <c r="BN9" s="97">
        <f t="shared" si="30"/>
        <v>16</v>
      </c>
      <c r="BO9" s="98" t="s">
        <v>131</v>
      </c>
      <c r="BP9" s="99" t="s">
        <v>131</v>
      </c>
      <c r="BQ9" s="100">
        <f t="shared" si="31"/>
        <v>3</v>
      </c>
      <c r="BR9" s="97">
        <f t="shared" si="32"/>
        <v>16</v>
      </c>
      <c r="BS9" s="98" t="s">
        <v>131</v>
      </c>
      <c r="BT9" s="96">
        <f t="shared" si="33"/>
        <v>17</v>
      </c>
      <c r="BU9" s="102">
        <f t="shared" si="34"/>
        <v>19</v>
      </c>
      <c r="BV9" s="98" t="s">
        <v>131</v>
      </c>
      <c r="BW9" s="99" t="s">
        <v>131</v>
      </c>
      <c r="BX9" s="96">
        <f t="shared" si="35"/>
        <v>3</v>
      </c>
      <c r="BY9" s="97">
        <f t="shared" si="36"/>
        <v>10</v>
      </c>
      <c r="BZ9" s="101">
        <f t="shared" si="37"/>
        <v>2</v>
      </c>
      <c r="CA9" s="97">
        <f t="shared" si="38"/>
        <v>16</v>
      </c>
      <c r="CB9" s="97">
        <f t="shared" si="39"/>
        <v>13</v>
      </c>
      <c r="CC9" s="97">
        <f t="shared" si="40"/>
        <v>16</v>
      </c>
      <c r="CD9" s="102">
        <f t="shared" si="41"/>
        <v>19</v>
      </c>
      <c r="CE9" s="103">
        <f t="shared" si="42"/>
        <v>24</v>
      </c>
      <c r="CF9" s="280"/>
      <c r="CG9" s="138">
        <f t="shared" si="43"/>
        <v>42</v>
      </c>
      <c r="CH9" s="139">
        <f t="shared" si="44"/>
        <v>5</v>
      </c>
      <c r="CI9" s="134" t="str">
        <f t="shared" si="45"/>
        <v>A(z) Felnőtt Férfi kategória kész!</v>
      </c>
      <c r="CJ9" s="371" t="str">
        <f t="shared" si="46"/>
        <v/>
      </c>
      <c r="CK9" s="378" t="str">
        <f t="shared" si="47"/>
        <v/>
      </c>
      <c r="CL9" s="389" t="str">
        <f t="shared" si="48"/>
        <v/>
      </c>
      <c r="CM9" s="392" t="str">
        <f t="shared" si="49"/>
        <v/>
      </c>
      <c r="CN9" s="280"/>
      <c r="CO9" s="272">
        <f t="shared" si="50"/>
        <v>214</v>
      </c>
      <c r="CP9" s="273">
        <f t="shared" si="51"/>
        <v>11</v>
      </c>
      <c r="CQ9" s="273" t="str">
        <f t="shared" si="52"/>
        <v>A(z) Abszolút Férfi kategória kész!</v>
      </c>
      <c r="CR9" s="375" t="str">
        <f t="shared" si="55"/>
        <v/>
      </c>
      <c r="CS9" s="382" t="str">
        <f t="shared" si="56"/>
        <v/>
      </c>
      <c r="CT9" s="386" t="str">
        <f t="shared" si="57"/>
        <v/>
      </c>
      <c r="CU9" s="396" t="str">
        <f t="shared" si="58"/>
        <v/>
      </c>
      <c r="CV9" s="280"/>
      <c r="CW9" s="280"/>
      <c r="CX9" s="280"/>
      <c r="CY9" s="279"/>
      <c r="CZ9" s="280"/>
      <c r="DA9" s="280"/>
      <c r="DB9" s="280"/>
      <c r="DC9" s="280"/>
      <c r="DD9" s="280"/>
      <c r="DE9" s="280"/>
      <c r="DF9" s="280"/>
      <c r="DG9" s="280"/>
      <c r="DH9" s="280"/>
      <c r="DI9" s="280"/>
      <c r="DJ9" s="280"/>
      <c r="DK9" s="280"/>
      <c r="DL9" s="280"/>
      <c r="DM9" s="280"/>
      <c r="DN9" s="280"/>
      <c r="DO9" s="280"/>
      <c r="DP9" s="280"/>
      <c r="DQ9" s="280"/>
      <c r="DR9" s="280"/>
      <c r="DS9" s="280"/>
      <c r="DT9" s="280"/>
      <c r="DU9" s="280"/>
    </row>
    <row r="10" spans="1:125" ht="16.5" customHeight="1" x14ac:dyDescent="0.25">
      <c r="A10" s="404">
        <v>63</v>
      </c>
      <c r="B10" s="142">
        <v>0.422222222222222</v>
      </c>
      <c r="C10" s="1"/>
      <c r="D10" s="253" t="s">
        <v>275</v>
      </c>
      <c r="E10" s="318"/>
      <c r="F10" s="1"/>
      <c r="G10" s="1">
        <v>1999</v>
      </c>
      <c r="H10" s="1" t="s">
        <v>1</v>
      </c>
      <c r="I10" s="16">
        <v>76.5</v>
      </c>
      <c r="J10" s="132" t="s">
        <v>24</v>
      </c>
      <c r="K10" s="253" t="s">
        <v>197</v>
      </c>
      <c r="L1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0" s="36">
        <v>16</v>
      </c>
      <c r="N10" s="216">
        <v>60</v>
      </c>
      <c r="O10" s="249">
        <f t="shared" si="5"/>
        <v>0.78431372549019607</v>
      </c>
      <c r="P10" s="211">
        <v>9</v>
      </c>
      <c r="Q10" s="12">
        <v>70</v>
      </c>
      <c r="R10" s="11">
        <v>22</v>
      </c>
      <c r="S10" s="37">
        <v>16</v>
      </c>
      <c r="T10" s="267">
        <v>25</v>
      </c>
      <c r="U10" s="76">
        <f t="shared" si="6"/>
        <v>5425</v>
      </c>
      <c r="V10" s="10">
        <v>22</v>
      </c>
      <c r="W10" s="26" t="s">
        <v>208</v>
      </c>
      <c r="X10" s="72">
        <f t="shared" si="7"/>
        <v>5005</v>
      </c>
      <c r="Y10" s="445">
        <v>3.3</v>
      </c>
      <c r="Z10" s="26">
        <v>46</v>
      </c>
      <c r="AA10" s="27" t="s">
        <v>206</v>
      </c>
      <c r="AB10" s="72">
        <f t="shared" si="8"/>
        <v>5546</v>
      </c>
      <c r="AC10" s="11">
        <v>21</v>
      </c>
      <c r="AD10" s="17">
        <v>14.57</v>
      </c>
      <c r="AE10" s="11">
        <v>53</v>
      </c>
      <c r="AF10" s="11">
        <v>1</v>
      </c>
      <c r="AG10" s="11">
        <v>19</v>
      </c>
      <c r="AH10" s="20">
        <v>31</v>
      </c>
      <c r="AI10" s="21">
        <v>95</v>
      </c>
      <c r="AK10" s="69">
        <f t="shared" si="9"/>
        <v>14</v>
      </c>
      <c r="AL10" s="70" t="s">
        <v>131</v>
      </c>
      <c r="AM10" s="71">
        <f t="shared" si="10"/>
        <v>12</v>
      </c>
      <c r="AN10" s="72">
        <f t="shared" si="11"/>
        <v>7</v>
      </c>
      <c r="AO10" s="73">
        <f t="shared" si="12"/>
        <v>3</v>
      </c>
      <c r="AP10" s="73">
        <f t="shared" si="13"/>
        <v>7</v>
      </c>
      <c r="AQ10" s="74" t="s">
        <v>131</v>
      </c>
      <c r="AR10" s="75" t="s">
        <v>131</v>
      </c>
      <c r="AS10" s="76">
        <f t="shared" si="14"/>
        <v>7</v>
      </c>
      <c r="AT10" s="73">
        <f t="shared" si="15"/>
        <v>3</v>
      </c>
      <c r="AU10" s="74" t="s">
        <v>131</v>
      </c>
      <c r="AV10" s="72">
        <f t="shared" si="16"/>
        <v>7</v>
      </c>
      <c r="AW10" s="78">
        <f t="shared" si="17"/>
        <v>4</v>
      </c>
      <c r="AX10" s="74" t="s">
        <v>131</v>
      </c>
      <c r="AY10" s="75" t="s">
        <v>131</v>
      </c>
      <c r="AZ10" s="72">
        <f t="shared" si="18"/>
        <v>6</v>
      </c>
      <c r="BA10" s="73">
        <f t="shared" si="19"/>
        <v>6</v>
      </c>
      <c r="BB10" s="77">
        <f t="shared" si="20"/>
        <v>7</v>
      </c>
      <c r="BC10" s="73">
        <f t="shared" si="21"/>
        <v>7</v>
      </c>
      <c r="BD10" s="73">
        <f t="shared" si="22"/>
        <v>4</v>
      </c>
      <c r="BE10" s="73">
        <f t="shared" si="23"/>
        <v>7</v>
      </c>
      <c r="BF10" s="78">
        <f t="shared" si="24"/>
        <v>7</v>
      </c>
      <c r="BG10" s="79">
        <f t="shared" si="25"/>
        <v>12</v>
      </c>
      <c r="BH10" s="280"/>
      <c r="BI10" s="93" t="str">
        <f t="shared" si="26"/>
        <v/>
      </c>
      <c r="BJ10" s="94" t="s">
        <v>131</v>
      </c>
      <c r="BK10" s="95" t="str">
        <f t="shared" si="27"/>
        <v/>
      </c>
      <c r="BL10" s="96" t="str">
        <f t="shared" si="28"/>
        <v/>
      </c>
      <c r="BM10" s="97" t="str">
        <f t="shared" si="29"/>
        <v/>
      </c>
      <c r="BN10" s="97" t="str">
        <f t="shared" si="30"/>
        <v/>
      </c>
      <c r="BO10" s="98" t="s">
        <v>131</v>
      </c>
      <c r="BP10" s="99" t="s">
        <v>131</v>
      </c>
      <c r="BQ10" s="100" t="str">
        <f t="shared" si="31"/>
        <v/>
      </c>
      <c r="BR10" s="97" t="str">
        <f t="shared" si="32"/>
        <v/>
      </c>
      <c r="BS10" s="98" t="s">
        <v>131</v>
      </c>
      <c r="BT10" s="96" t="str">
        <f t="shared" si="33"/>
        <v/>
      </c>
      <c r="BU10" s="102" t="str">
        <f t="shared" si="34"/>
        <v/>
      </c>
      <c r="BV10" s="98" t="s">
        <v>131</v>
      </c>
      <c r="BW10" s="99" t="s">
        <v>131</v>
      </c>
      <c r="BX10" s="96" t="str">
        <f t="shared" si="35"/>
        <v/>
      </c>
      <c r="BY10" s="97" t="str">
        <f t="shared" si="36"/>
        <v/>
      </c>
      <c r="BZ10" s="101" t="str">
        <f t="shared" si="37"/>
        <v/>
      </c>
      <c r="CA10" s="97" t="str">
        <f t="shared" si="38"/>
        <v/>
      </c>
      <c r="CB10" s="97" t="str">
        <f t="shared" si="39"/>
        <v/>
      </c>
      <c r="CC10" s="97" t="str">
        <f t="shared" si="40"/>
        <v/>
      </c>
      <c r="CD10" s="102" t="str">
        <f t="shared" si="41"/>
        <v/>
      </c>
      <c r="CE10" s="103" t="str">
        <f t="shared" si="42"/>
        <v/>
      </c>
      <c r="CF10" s="280"/>
      <c r="CG10" s="138">
        <f t="shared" si="43"/>
        <v>120</v>
      </c>
      <c r="CH10" s="139">
        <f t="shared" si="44"/>
        <v>1</v>
      </c>
      <c r="CI10" s="134" t="str">
        <f t="shared" si="45"/>
        <v>A(z) Felnőtt Nő kategória kész!</v>
      </c>
      <c r="CJ10" s="371" t="str">
        <f t="shared" si="46"/>
        <v/>
      </c>
      <c r="CK10" s="378" t="str">
        <f t="shared" si="47"/>
        <v/>
      </c>
      <c r="CL10" s="389" t="str">
        <f t="shared" si="48"/>
        <v/>
      </c>
      <c r="CM10" s="392" t="str">
        <f t="shared" si="49"/>
        <v/>
      </c>
      <c r="CN10" s="280"/>
      <c r="CO10" s="272" t="str">
        <f t="shared" si="50"/>
        <v/>
      </c>
      <c r="CP10" s="273" t="str">
        <f t="shared" si="51"/>
        <v>Kategóriátlan</v>
      </c>
      <c r="CQ10" s="273" t="str">
        <f t="shared" si="52"/>
        <v>Kategóriátlan</v>
      </c>
      <c r="CR10" s="375" t="str">
        <f t="shared" si="55"/>
        <v/>
      </c>
      <c r="CS10" s="382" t="str">
        <f t="shared" si="56"/>
        <v/>
      </c>
      <c r="CT10" s="386" t="str">
        <f t="shared" si="57"/>
        <v/>
      </c>
      <c r="CU10" s="396" t="str">
        <f t="shared" si="58"/>
        <v/>
      </c>
      <c r="CV10" s="280"/>
      <c r="CW10" s="280"/>
      <c r="CX10" s="280"/>
      <c r="CY10" s="279"/>
      <c r="CZ10" s="280"/>
      <c r="DA10" s="280"/>
      <c r="DB10" s="280"/>
      <c r="DC10" s="280"/>
      <c r="DD10" s="280"/>
      <c r="DE10" s="280"/>
      <c r="DF10" s="280"/>
      <c r="DG10" s="280"/>
      <c r="DH10" s="280"/>
      <c r="DI10" s="280"/>
      <c r="DJ10" s="280"/>
      <c r="DK10" s="280"/>
      <c r="DL10" s="280"/>
      <c r="DM10" s="280"/>
      <c r="DN10" s="280"/>
      <c r="DO10" s="280"/>
      <c r="DP10" s="280"/>
      <c r="DQ10" s="280"/>
      <c r="DR10" s="280"/>
      <c r="DS10" s="280"/>
      <c r="DT10" s="280"/>
      <c r="DU10" s="280"/>
    </row>
    <row r="11" spans="1:125" ht="16.5" customHeight="1" x14ac:dyDescent="0.25">
      <c r="A11" s="404">
        <v>44</v>
      </c>
      <c r="B11" s="142">
        <v>0.43402777777777801</v>
      </c>
      <c r="C11" s="1" t="s">
        <v>199</v>
      </c>
      <c r="D11" s="253" t="s">
        <v>276</v>
      </c>
      <c r="E11" s="318"/>
      <c r="F11" s="1"/>
      <c r="G11" s="1">
        <v>2005</v>
      </c>
      <c r="H11" s="1" t="s">
        <v>1</v>
      </c>
      <c r="I11" s="16">
        <v>52.8</v>
      </c>
      <c r="J11" s="132" t="s">
        <v>22</v>
      </c>
      <c r="K11" s="253" t="s">
        <v>197</v>
      </c>
      <c r="L1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1" s="36">
        <v>7</v>
      </c>
      <c r="N11" s="216">
        <v>40</v>
      </c>
      <c r="O11" s="249">
        <f t="shared" si="5"/>
        <v>0.75757575757575757</v>
      </c>
      <c r="P11" s="211">
        <v>2</v>
      </c>
      <c r="Q11" s="12">
        <v>80</v>
      </c>
      <c r="R11" s="11">
        <v>22</v>
      </c>
      <c r="S11" s="37">
        <v>8</v>
      </c>
      <c r="T11" s="267">
        <v>24</v>
      </c>
      <c r="U11" s="76">
        <f t="shared" si="6"/>
        <v>5224</v>
      </c>
      <c r="V11" s="10">
        <v>24</v>
      </c>
      <c r="W11" s="26" t="s">
        <v>208</v>
      </c>
      <c r="X11" s="72">
        <f t="shared" si="7"/>
        <v>5005</v>
      </c>
      <c r="Y11" s="445">
        <v>4.4000000000000004</v>
      </c>
      <c r="Z11" s="26">
        <v>46</v>
      </c>
      <c r="AA11" s="27" t="s">
        <v>206</v>
      </c>
      <c r="AB11" s="72">
        <f t="shared" si="8"/>
        <v>5546</v>
      </c>
      <c r="AC11" s="11">
        <v>25</v>
      </c>
      <c r="AD11" s="17">
        <v>12.68</v>
      </c>
      <c r="AE11" s="11">
        <v>50</v>
      </c>
      <c r="AF11" s="11">
        <v>4</v>
      </c>
      <c r="AG11" s="11">
        <v>9.5</v>
      </c>
      <c r="AH11" s="20">
        <v>37</v>
      </c>
      <c r="AI11" s="21">
        <v>95</v>
      </c>
      <c r="AK11" s="69">
        <f t="shared" si="9"/>
        <v>8</v>
      </c>
      <c r="AL11" s="70" t="s">
        <v>131</v>
      </c>
      <c r="AM11" s="71">
        <f t="shared" si="10"/>
        <v>10</v>
      </c>
      <c r="AN11" s="72">
        <f t="shared" si="11"/>
        <v>3</v>
      </c>
      <c r="AO11" s="73">
        <f t="shared" si="12"/>
        <v>6</v>
      </c>
      <c r="AP11" s="73">
        <f t="shared" si="13"/>
        <v>7</v>
      </c>
      <c r="AQ11" s="74" t="s">
        <v>131</v>
      </c>
      <c r="AR11" s="75" t="s">
        <v>131</v>
      </c>
      <c r="AS11" s="76">
        <f t="shared" si="14"/>
        <v>4</v>
      </c>
      <c r="AT11" s="73">
        <f t="shared" si="15"/>
        <v>6</v>
      </c>
      <c r="AU11" s="74" t="s">
        <v>131</v>
      </c>
      <c r="AV11" s="72">
        <f t="shared" si="16"/>
        <v>7</v>
      </c>
      <c r="AW11" s="78">
        <f t="shared" si="17"/>
        <v>6</v>
      </c>
      <c r="AX11" s="74" t="s">
        <v>131</v>
      </c>
      <c r="AY11" s="75" t="s">
        <v>131</v>
      </c>
      <c r="AZ11" s="72">
        <f t="shared" si="18"/>
        <v>6</v>
      </c>
      <c r="BA11" s="73">
        <f t="shared" si="19"/>
        <v>7</v>
      </c>
      <c r="BB11" s="77">
        <f t="shared" si="20"/>
        <v>6</v>
      </c>
      <c r="BC11" s="73">
        <f t="shared" si="21"/>
        <v>6</v>
      </c>
      <c r="BD11" s="73">
        <f t="shared" si="22"/>
        <v>7</v>
      </c>
      <c r="BE11" s="73">
        <f t="shared" si="23"/>
        <v>5</v>
      </c>
      <c r="BF11" s="78">
        <f t="shared" si="24"/>
        <v>6</v>
      </c>
      <c r="BG11" s="79">
        <f t="shared" si="25"/>
        <v>12</v>
      </c>
      <c r="BH11" s="280"/>
      <c r="BI11" s="93" t="str">
        <f t="shared" si="26"/>
        <v/>
      </c>
      <c r="BJ11" s="94" t="s">
        <v>131</v>
      </c>
      <c r="BK11" s="95" t="str">
        <f t="shared" si="27"/>
        <v/>
      </c>
      <c r="BL11" s="96" t="str">
        <f t="shared" si="28"/>
        <v/>
      </c>
      <c r="BM11" s="97" t="str">
        <f t="shared" si="29"/>
        <v/>
      </c>
      <c r="BN11" s="97" t="str">
        <f t="shared" si="30"/>
        <v/>
      </c>
      <c r="BO11" s="98" t="s">
        <v>131</v>
      </c>
      <c r="BP11" s="99" t="s">
        <v>131</v>
      </c>
      <c r="BQ11" s="100" t="str">
        <f t="shared" si="31"/>
        <v/>
      </c>
      <c r="BR11" s="97" t="str">
        <f t="shared" si="32"/>
        <v/>
      </c>
      <c r="BS11" s="98" t="s">
        <v>131</v>
      </c>
      <c r="BT11" s="96" t="str">
        <f t="shared" si="33"/>
        <v/>
      </c>
      <c r="BU11" s="102" t="str">
        <f t="shared" si="34"/>
        <v/>
      </c>
      <c r="BV11" s="98" t="s">
        <v>131</v>
      </c>
      <c r="BW11" s="99" t="s">
        <v>131</v>
      </c>
      <c r="BX11" s="96" t="str">
        <f t="shared" si="35"/>
        <v/>
      </c>
      <c r="BY11" s="97" t="str">
        <f t="shared" si="36"/>
        <v/>
      </c>
      <c r="BZ11" s="101" t="str">
        <f t="shared" si="37"/>
        <v/>
      </c>
      <c r="CA11" s="97" t="str">
        <f t="shared" si="38"/>
        <v/>
      </c>
      <c r="CB11" s="97" t="str">
        <f t="shared" si="39"/>
        <v/>
      </c>
      <c r="CC11" s="97" t="str">
        <f t="shared" si="40"/>
        <v/>
      </c>
      <c r="CD11" s="102" t="str">
        <f t="shared" si="41"/>
        <v/>
      </c>
      <c r="CE11" s="103" t="str">
        <f t="shared" si="42"/>
        <v/>
      </c>
      <c r="CF11" s="280"/>
      <c r="CG11" s="138">
        <f t="shared" si="43"/>
        <v>112</v>
      </c>
      <c r="CH11" s="139">
        <f t="shared" si="44"/>
        <v>2</v>
      </c>
      <c r="CI11" s="134" t="str">
        <f t="shared" si="45"/>
        <v>A(z) Felnőtt Nő kategória kész!</v>
      </c>
      <c r="CJ11" s="371" t="str">
        <f t="shared" si="46"/>
        <v/>
      </c>
      <c r="CK11" s="378" t="str">
        <f t="shared" si="47"/>
        <v/>
      </c>
      <c r="CL11" s="389" t="str">
        <f t="shared" si="48"/>
        <v/>
      </c>
      <c r="CM11" s="392" t="str">
        <f t="shared" si="49"/>
        <v/>
      </c>
      <c r="CN11" s="280"/>
      <c r="CO11" s="272" t="str">
        <f t="shared" si="50"/>
        <v/>
      </c>
      <c r="CP11" s="273" t="str">
        <f t="shared" si="51"/>
        <v>Kategóriátlan</v>
      </c>
      <c r="CQ11" s="273" t="str">
        <f t="shared" si="52"/>
        <v>Kategóriátlan</v>
      </c>
      <c r="CR11" s="375" t="str">
        <f t="shared" si="55"/>
        <v/>
      </c>
      <c r="CS11" s="382" t="str">
        <f t="shared" si="56"/>
        <v/>
      </c>
      <c r="CT11" s="386" t="str">
        <f t="shared" si="57"/>
        <v/>
      </c>
      <c r="CU11" s="396" t="str">
        <f t="shared" si="58"/>
        <v/>
      </c>
      <c r="CV11" s="280"/>
      <c r="CW11" s="280"/>
      <c r="CX11" s="280"/>
      <c r="CY11" s="279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0"/>
      <c r="DM11" s="280"/>
      <c r="DN11" s="280"/>
      <c r="DO11" s="280"/>
      <c r="DP11" s="280"/>
      <c r="DQ11" s="280"/>
      <c r="DR11" s="280"/>
      <c r="DS11" s="280"/>
      <c r="DT11" s="280"/>
      <c r="DU11" s="280"/>
    </row>
    <row r="12" spans="1:125" ht="16.5" customHeight="1" x14ac:dyDescent="0.25">
      <c r="A12" s="404">
        <v>42</v>
      </c>
      <c r="B12" s="142">
        <v>0.44097222222222199</v>
      </c>
      <c r="C12" s="1" t="s">
        <v>199</v>
      </c>
      <c r="D12" s="253" t="s">
        <v>277</v>
      </c>
      <c r="E12" s="318"/>
      <c r="F12" s="1"/>
      <c r="G12" s="1">
        <v>2005</v>
      </c>
      <c r="H12" s="1" t="s">
        <v>1</v>
      </c>
      <c r="I12" s="16">
        <v>49.7</v>
      </c>
      <c r="J12" s="132" t="s">
        <v>22</v>
      </c>
      <c r="K12" s="253" t="s">
        <v>197</v>
      </c>
      <c r="L1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2" s="36">
        <v>8</v>
      </c>
      <c r="N12" s="216">
        <v>40</v>
      </c>
      <c r="O12" s="249">
        <f t="shared" si="5"/>
        <v>0.80482897384305829</v>
      </c>
      <c r="P12" s="211">
        <v>0</v>
      </c>
      <c r="Q12" s="12">
        <v>73</v>
      </c>
      <c r="R12" s="11">
        <v>20</v>
      </c>
      <c r="S12" s="37">
        <v>8</v>
      </c>
      <c r="T12" s="267">
        <v>25</v>
      </c>
      <c r="U12" s="76">
        <f t="shared" si="6"/>
        <v>5225</v>
      </c>
      <c r="V12" s="10">
        <v>23</v>
      </c>
      <c r="W12" s="26" t="s">
        <v>208</v>
      </c>
      <c r="X12" s="72">
        <f t="shared" si="7"/>
        <v>5005</v>
      </c>
      <c r="Y12" s="445">
        <v>4.2</v>
      </c>
      <c r="Z12" s="26">
        <v>49</v>
      </c>
      <c r="AA12" s="27" t="s">
        <v>206</v>
      </c>
      <c r="AB12" s="72">
        <f t="shared" si="8"/>
        <v>5549</v>
      </c>
      <c r="AC12" s="11">
        <v>20</v>
      </c>
      <c r="AD12" s="17">
        <v>10.68</v>
      </c>
      <c r="AE12" s="11">
        <v>44</v>
      </c>
      <c r="AF12" s="11">
        <v>4</v>
      </c>
      <c r="AG12" s="11">
        <v>8</v>
      </c>
      <c r="AH12" s="20">
        <v>42</v>
      </c>
      <c r="AI12" s="21">
        <v>87</v>
      </c>
      <c r="AK12" s="69">
        <f t="shared" si="9"/>
        <v>10</v>
      </c>
      <c r="AL12" s="70" t="s">
        <v>131</v>
      </c>
      <c r="AM12" s="71">
        <f t="shared" si="10"/>
        <v>14</v>
      </c>
      <c r="AN12" s="72">
        <f t="shared" si="11"/>
        <v>1</v>
      </c>
      <c r="AO12" s="73">
        <f t="shared" si="12"/>
        <v>4</v>
      </c>
      <c r="AP12" s="73">
        <f t="shared" si="13"/>
        <v>5</v>
      </c>
      <c r="AQ12" s="74" t="s">
        <v>131</v>
      </c>
      <c r="AR12" s="75" t="s">
        <v>131</v>
      </c>
      <c r="AS12" s="76">
        <f t="shared" si="14"/>
        <v>5</v>
      </c>
      <c r="AT12" s="73">
        <f t="shared" si="15"/>
        <v>4</v>
      </c>
      <c r="AU12" s="74" t="s">
        <v>131</v>
      </c>
      <c r="AV12" s="72">
        <f t="shared" si="16"/>
        <v>7</v>
      </c>
      <c r="AW12" s="78">
        <f t="shared" si="17"/>
        <v>5</v>
      </c>
      <c r="AX12" s="74" t="s">
        <v>131</v>
      </c>
      <c r="AY12" s="75" t="s">
        <v>131</v>
      </c>
      <c r="AZ12" s="72">
        <f t="shared" si="18"/>
        <v>7</v>
      </c>
      <c r="BA12" s="73">
        <f t="shared" si="19"/>
        <v>5</v>
      </c>
      <c r="BB12" s="77">
        <f t="shared" si="20"/>
        <v>2</v>
      </c>
      <c r="BC12" s="73">
        <f t="shared" si="21"/>
        <v>4</v>
      </c>
      <c r="BD12" s="73">
        <f t="shared" si="22"/>
        <v>7</v>
      </c>
      <c r="BE12" s="73">
        <f t="shared" si="23"/>
        <v>4</v>
      </c>
      <c r="BF12" s="78">
        <f t="shared" si="24"/>
        <v>4</v>
      </c>
      <c r="BG12" s="79">
        <f t="shared" si="25"/>
        <v>14</v>
      </c>
      <c r="BH12" s="280"/>
      <c r="BI12" s="93" t="str">
        <f t="shared" si="26"/>
        <v/>
      </c>
      <c r="BJ12" s="94" t="s">
        <v>131</v>
      </c>
      <c r="BK12" s="95" t="str">
        <f t="shared" si="27"/>
        <v/>
      </c>
      <c r="BL12" s="96" t="str">
        <f t="shared" si="28"/>
        <v/>
      </c>
      <c r="BM12" s="97" t="str">
        <f t="shared" si="29"/>
        <v/>
      </c>
      <c r="BN12" s="97" t="str">
        <f t="shared" si="30"/>
        <v/>
      </c>
      <c r="BO12" s="98" t="s">
        <v>131</v>
      </c>
      <c r="BP12" s="99" t="s">
        <v>131</v>
      </c>
      <c r="BQ12" s="100" t="str">
        <f t="shared" si="31"/>
        <v/>
      </c>
      <c r="BR12" s="97" t="str">
        <f t="shared" si="32"/>
        <v/>
      </c>
      <c r="BS12" s="98" t="s">
        <v>131</v>
      </c>
      <c r="BT12" s="96" t="str">
        <f t="shared" si="33"/>
        <v/>
      </c>
      <c r="BU12" s="102" t="str">
        <f t="shared" si="34"/>
        <v/>
      </c>
      <c r="BV12" s="98" t="s">
        <v>131</v>
      </c>
      <c r="BW12" s="99" t="s">
        <v>131</v>
      </c>
      <c r="BX12" s="96" t="str">
        <f t="shared" si="35"/>
        <v/>
      </c>
      <c r="BY12" s="97" t="str">
        <f t="shared" si="36"/>
        <v/>
      </c>
      <c r="BZ12" s="101" t="str">
        <f t="shared" si="37"/>
        <v/>
      </c>
      <c r="CA12" s="97" t="str">
        <f t="shared" si="38"/>
        <v/>
      </c>
      <c r="CB12" s="97" t="str">
        <f t="shared" si="39"/>
        <v/>
      </c>
      <c r="CC12" s="97" t="str">
        <f t="shared" si="40"/>
        <v/>
      </c>
      <c r="CD12" s="102" t="str">
        <f t="shared" si="41"/>
        <v/>
      </c>
      <c r="CE12" s="103" t="str">
        <f t="shared" si="42"/>
        <v/>
      </c>
      <c r="CF12" s="280"/>
      <c r="CG12" s="138">
        <f t="shared" si="43"/>
        <v>102</v>
      </c>
      <c r="CH12" s="139">
        <f t="shared" si="44"/>
        <v>3</v>
      </c>
      <c r="CI12" s="134" t="str">
        <f t="shared" si="45"/>
        <v>A(z) Felnőtt Nő kategória kész!</v>
      </c>
      <c r="CJ12" s="371" t="str">
        <f t="shared" si="46"/>
        <v/>
      </c>
      <c r="CK12" s="378" t="str">
        <f t="shared" si="47"/>
        <v/>
      </c>
      <c r="CL12" s="389" t="str">
        <f t="shared" si="48"/>
        <v/>
      </c>
      <c r="CM12" s="392" t="str">
        <f t="shared" si="49"/>
        <v/>
      </c>
      <c r="CN12" s="280"/>
      <c r="CO12" s="272" t="str">
        <f t="shared" si="50"/>
        <v/>
      </c>
      <c r="CP12" s="273" t="str">
        <f t="shared" si="51"/>
        <v>Kategóriátlan</v>
      </c>
      <c r="CQ12" s="273" t="str">
        <f t="shared" si="52"/>
        <v>Kategóriátlan</v>
      </c>
      <c r="CR12" s="375" t="str">
        <f t="shared" si="55"/>
        <v/>
      </c>
      <c r="CS12" s="382" t="str">
        <f t="shared" si="56"/>
        <v/>
      </c>
      <c r="CT12" s="386" t="str">
        <f t="shared" si="57"/>
        <v/>
      </c>
      <c r="CU12" s="396" t="str">
        <f t="shared" si="58"/>
        <v/>
      </c>
      <c r="CV12" s="280"/>
      <c r="CW12" s="280"/>
      <c r="CX12" s="280"/>
      <c r="CY12" s="279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0"/>
      <c r="DM12" s="280"/>
      <c r="DN12" s="280"/>
      <c r="DO12" s="280"/>
      <c r="DP12" s="280"/>
      <c r="DQ12" s="280"/>
      <c r="DR12" s="280"/>
      <c r="DS12" s="280"/>
      <c r="DT12" s="280"/>
      <c r="DU12" s="280"/>
    </row>
    <row r="13" spans="1:125" ht="16.5" customHeight="1" x14ac:dyDescent="0.25">
      <c r="A13" s="405">
        <v>73</v>
      </c>
      <c r="B13" s="142">
        <v>0.50277777777775801</v>
      </c>
      <c r="C13" s="1" t="s">
        <v>202</v>
      </c>
      <c r="D13" s="253" t="s">
        <v>278</v>
      </c>
      <c r="E13" s="318"/>
      <c r="F13" s="1"/>
      <c r="G13" s="1">
        <v>1978</v>
      </c>
      <c r="H13" s="1" t="s">
        <v>1</v>
      </c>
      <c r="I13" s="16">
        <v>54.5</v>
      </c>
      <c r="J13" s="132" t="s">
        <v>136</v>
      </c>
      <c r="K13" s="253" t="s">
        <v>197</v>
      </c>
      <c r="L1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3" s="36">
        <v>7</v>
      </c>
      <c r="N13" s="216">
        <v>40</v>
      </c>
      <c r="O13" s="249">
        <f t="shared" si="5"/>
        <v>0.73394495412844041</v>
      </c>
      <c r="P13" s="211">
        <v>2</v>
      </c>
      <c r="Q13" s="12">
        <v>86</v>
      </c>
      <c r="R13" s="11">
        <v>16</v>
      </c>
      <c r="S13" s="37">
        <v>12</v>
      </c>
      <c r="T13" s="267">
        <v>13</v>
      </c>
      <c r="U13" s="76">
        <f t="shared" si="6"/>
        <v>5313</v>
      </c>
      <c r="V13" s="10">
        <v>31</v>
      </c>
      <c r="W13" s="26" t="s">
        <v>214</v>
      </c>
      <c r="X13" s="72">
        <f t="shared" si="7"/>
        <v>5004</v>
      </c>
      <c r="Y13" s="445">
        <v>10</v>
      </c>
      <c r="Z13" s="26">
        <v>46</v>
      </c>
      <c r="AA13" s="27" t="s">
        <v>206</v>
      </c>
      <c r="AB13" s="72">
        <f t="shared" si="8"/>
        <v>5546</v>
      </c>
      <c r="AC13" s="11">
        <v>13</v>
      </c>
      <c r="AD13" s="17">
        <v>11.61</v>
      </c>
      <c r="AE13" s="11">
        <v>45</v>
      </c>
      <c r="AF13" s="11">
        <v>2</v>
      </c>
      <c r="AG13" s="11">
        <v>14</v>
      </c>
      <c r="AH13" s="20">
        <v>48</v>
      </c>
      <c r="AI13" s="21">
        <v>101</v>
      </c>
      <c r="AK13" s="69">
        <f t="shared" si="9"/>
        <v>8</v>
      </c>
      <c r="AL13" s="70" t="s">
        <v>131</v>
      </c>
      <c r="AM13" s="71">
        <f t="shared" si="10"/>
        <v>8</v>
      </c>
      <c r="AN13" s="72">
        <f t="shared" si="11"/>
        <v>3</v>
      </c>
      <c r="AO13" s="73">
        <f t="shared" si="12"/>
        <v>7</v>
      </c>
      <c r="AP13" s="73">
        <f t="shared" si="13"/>
        <v>3</v>
      </c>
      <c r="AQ13" s="74" t="s">
        <v>131</v>
      </c>
      <c r="AR13" s="75" t="s">
        <v>131</v>
      </c>
      <c r="AS13" s="76">
        <f t="shared" si="14"/>
        <v>6</v>
      </c>
      <c r="AT13" s="73">
        <f t="shared" si="15"/>
        <v>7</v>
      </c>
      <c r="AU13" s="74" t="s">
        <v>131</v>
      </c>
      <c r="AV13" s="72">
        <f t="shared" si="16"/>
        <v>4</v>
      </c>
      <c r="AW13" s="78">
        <f t="shared" si="17"/>
        <v>7</v>
      </c>
      <c r="AX13" s="74" t="s">
        <v>131</v>
      </c>
      <c r="AY13" s="75" t="s">
        <v>131</v>
      </c>
      <c r="AZ13" s="72">
        <f t="shared" si="18"/>
        <v>6</v>
      </c>
      <c r="BA13" s="73">
        <f t="shared" si="19"/>
        <v>2</v>
      </c>
      <c r="BB13" s="77">
        <f t="shared" si="20"/>
        <v>3</v>
      </c>
      <c r="BC13" s="73">
        <f t="shared" si="21"/>
        <v>5</v>
      </c>
      <c r="BD13" s="73">
        <f t="shared" si="22"/>
        <v>5</v>
      </c>
      <c r="BE13" s="73">
        <f t="shared" si="23"/>
        <v>6</v>
      </c>
      <c r="BF13" s="78">
        <f t="shared" si="24"/>
        <v>3</v>
      </c>
      <c r="BG13" s="79">
        <f t="shared" si="25"/>
        <v>8</v>
      </c>
      <c r="BH13" s="280"/>
      <c r="BI13" s="93" t="str">
        <f t="shared" si="26"/>
        <v/>
      </c>
      <c r="BJ13" s="94" t="s">
        <v>131</v>
      </c>
      <c r="BK13" s="95" t="str">
        <f t="shared" si="27"/>
        <v/>
      </c>
      <c r="BL13" s="96" t="str">
        <f t="shared" si="28"/>
        <v/>
      </c>
      <c r="BM13" s="97" t="str">
        <f t="shared" si="29"/>
        <v/>
      </c>
      <c r="BN13" s="97" t="str">
        <f t="shared" si="30"/>
        <v/>
      </c>
      <c r="BO13" s="98" t="s">
        <v>131</v>
      </c>
      <c r="BP13" s="99" t="s">
        <v>131</v>
      </c>
      <c r="BQ13" s="100" t="str">
        <f t="shared" si="31"/>
        <v/>
      </c>
      <c r="BR13" s="97" t="str">
        <f t="shared" si="32"/>
        <v/>
      </c>
      <c r="BS13" s="98" t="s">
        <v>131</v>
      </c>
      <c r="BT13" s="96" t="str">
        <f t="shared" si="33"/>
        <v/>
      </c>
      <c r="BU13" s="102" t="str">
        <f t="shared" si="34"/>
        <v/>
      </c>
      <c r="BV13" s="98" t="s">
        <v>131</v>
      </c>
      <c r="BW13" s="99" t="s">
        <v>131</v>
      </c>
      <c r="BX13" s="96" t="str">
        <f t="shared" si="35"/>
        <v/>
      </c>
      <c r="BY13" s="97" t="str">
        <f t="shared" si="36"/>
        <v/>
      </c>
      <c r="BZ13" s="101" t="str">
        <f t="shared" si="37"/>
        <v/>
      </c>
      <c r="CA13" s="97" t="str">
        <f t="shared" si="38"/>
        <v/>
      </c>
      <c r="CB13" s="97" t="str">
        <f t="shared" si="39"/>
        <v/>
      </c>
      <c r="CC13" s="97" t="str">
        <f t="shared" si="40"/>
        <v/>
      </c>
      <c r="CD13" s="102" t="str">
        <f t="shared" si="41"/>
        <v/>
      </c>
      <c r="CE13" s="103" t="str">
        <f t="shared" si="42"/>
        <v/>
      </c>
      <c r="CF13" s="280"/>
      <c r="CG13" s="138">
        <f t="shared" si="43"/>
        <v>91</v>
      </c>
      <c r="CH13" s="139">
        <f t="shared" si="44"/>
        <v>4</v>
      </c>
      <c r="CI13" s="134" t="str">
        <f t="shared" si="45"/>
        <v>A(z) Felnőtt Nő kategória kész!</v>
      </c>
      <c r="CJ13" s="371" t="str">
        <f t="shared" si="46"/>
        <v/>
      </c>
      <c r="CK13" s="378" t="str">
        <f t="shared" si="47"/>
        <v/>
      </c>
      <c r="CL13" s="389" t="str">
        <f t="shared" si="48"/>
        <v/>
      </c>
      <c r="CM13" s="392" t="str">
        <f t="shared" si="49"/>
        <v/>
      </c>
      <c r="CN13" s="280"/>
      <c r="CO13" s="272" t="str">
        <f t="shared" si="50"/>
        <v/>
      </c>
      <c r="CP13" s="273" t="str">
        <f t="shared" si="51"/>
        <v>Kategóriátlan</v>
      </c>
      <c r="CQ13" s="273" t="str">
        <f t="shared" si="52"/>
        <v>Kategóriátlan</v>
      </c>
      <c r="CR13" s="375" t="str">
        <f t="shared" si="55"/>
        <v/>
      </c>
      <c r="CS13" s="382" t="str">
        <f t="shared" si="56"/>
        <v/>
      </c>
      <c r="CT13" s="386" t="str">
        <f t="shared" si="57"/>
        <v/>
      </c>
      <c r="CU13" s="396" t="str">
        <f t="shared" si="58"/>
        <v/>
      </c>
      <c r="CV13" s="280"/>
      <c r="CW13" s="280"/>
      <c r="CX13" s="280"/>
      <c r="CY13" s="279"/>
      <c r="CZ13" s="280"/>
      <c r="DA13" s="280"/>
      <c r="DB13" s="280"/>
      <c r="DC13" s="280"/>
      <c r="DD13" s="280"/>
      <c r="DE13" s="280"/>
      <c r="DF13" s="280"/>
      <c r="DG13" s="280"/>
      <c r="DH13" s="280"/>
      <c r="DI13" s="280"/>
      <c r="DJ13" s="280"/>
      <c r="DK13" s="280"/>
      <c r="DL13" s="280"/>
      <c r="DM13" s="280"/>
      <c r="DN13" s="280"/>
      <c r="DO13" s="280"/>
      <c r="DP13" s="280"/>
      <c r="DQ13" s="280"/>
      <c r="DR13" s="280"/>
      <c r="DS13" s="280"/>
      <c r="DT13" s="280"/>
      <c r="DU13" s="280"/>
    </row>
    <row r="14" spans="1:125" ht="16.5" customHeight="1" x14ac:dyDescent="0.25">
      <c r="A14" s="404">
        <v>61</v>
      </c>
      <c r="B14" s="142">
        <v>0.42847222222222198</v>
      </c>
      <c r="C14" s="1"/>
      <c r="D14" s="253" t="s">
        <v>279</v>
      </c>
      <c r="E14" s="318"/>
      <c r="F14" s="1"/>
      <c r="G14" s="1">
        <v>2003</v>
      </c>
      <c r="H14" s="1" t="s">
        <v>1</v>
      </c>
      <c r="I14" s="16">
        <v>50.7</v>
      </c>
      <c r="J14" s="132" t="s">
        <v>23</v>
      </c>
      <c r="K14" s="253" t="s">
        <v>197</v>
      </c>
      <c r="L1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4" s="36">
        <v>6</v>
      </c>
      <c r="N14" s="216">
        <v>30</v>
      </c>
      <c r="O14" s="249">
        <f t="shared" si="5"/>
        <v>0.59171597633136086</v>
      </c>
      <c r="P14" s="211">
        <v>3</v>
      </c>
      <c r="Q14" s="12">
        <v>77</v>
      </c>
      <c r="R14" s="11">
        <v>16</v>
      </c>
      <c r="S14" s="37">
        <v>4</v>
      </c>
      <c r="T14" s="267">
        <v>27</v>
      </c>
      <c r="U14" s="76">
        <f t="shared" si="6"/>
        <v>5127</v>
      </c>
      <c r="V14" s="10">
        <v>22</v>
      </c>
      <c r="W14" s="26" t="s">
        <v>211</v>
      </c>
      <c r="X14" s="72">
        <f t="shared" si="7"/>
        <v>1</v>
      </c>
      <c r="Y14" s="445">
        <v>3.2</v>
      </c>
      <c r="Z14" s="26">
        <v>47</v>
      </c>
      <c r="AA14" s="27" t="s">
        <v>212</v>
      </c>
      <c r="AB14" s="72">
        <f t="shared" si="8"/>
        <v>5047</v>
      </c>
      <c r="AC14" s="11">
        <v>15</v>
      </c>
      <c r="AD14" s="17">
        <v>8.5500000000000007</v>
      </c>
      <c r="AE14" s="11">
        <v>40</v>
      </c>
      <c r="AF14" s="11">
        <v>0</v>
      </c>
      <c r="AG14" s="11">
        <v>0</v>
      </c>
      <c r="AH14" s="20">
        <v>48</v>
      </c>
      <c r="AI14" s="21">
        <v>106</v>
      </c>
      <c r="AK14" s="69">
        <f t="shared" si="9"/>
        <v>4</v>
      </c>
      <c r="AL14" s="70" t="s">
        <v>131</v>
      </c>
      <c r="AM14" s="71">
        <f t="shared" si="10"/>
        <v>6</v>
      </c>
      <c r="AN14" s="72">
        <f t="shared" si="11"/>
        <v>4</v>
      </c>
      <c r="AO14" s="73">
        <f t="shared" si="12"/>
        <v>5</v>
      </c>
      <c r="AP14" s="73">
        <f t="shared" si="13"/>
        <v>3</v>
      </c>
      <c r="AQ14" s="74" t="s">
        <v>131</v>
      </c>
      <c r="AR14" s="75" t="s">
        <v>131</v>
      </c>
      <c r="AS14" s="76">
        <f t="shared" si="14"/>
        <v>2</v>
      </c>
      <c r="AT14" s="73">
        <f t="shared" si="15"/>
        <v>3</v>
      </c>
      <c r="AU14" s="74" t="s">
        <v>131</v>
      </c>
      <c r="AV14" s="72">
        <f t="shared" si="16"/>
        <v>3</v>
      </c>
      <c r="AW14" s="78">
        <f t="shared" si="17"/>
        <v>3</v>
      </c>
      <c r="AX14" s="74" t="s">
        <v>131</v>
      </c>
      <c r="AY14" s="75" t="s">
        <v>131</v>
      </c>
      <c r="AZ14" s="72">
        <f t="shared" si="18"/>
        <v>1</v>
      </c>
      <c r="BA14" s="73">
        <f t="shared" si="19"/>
        <v>3</v>
      </c>
      <c r="BB14" s="77">
        <f t="shared" si="20"/>
        <v>1</v>
      </c>
      <c r="BC14" s="73">
        <f t="shared" si="21"/>
        <v>2</v>
      </c>
      <c r="BD14" s="73">
        <f t="shared" si="22"/>
        <v>3</v>
      </c>
      <c r="BE14" s="73">
        <f t="shared" si="23"/>
        <v>1</v>
      </c>
      <c r="BF14" s="78">
        <f t="shared" si="24"/>
        <v>3</v>
      </c>
      <c r="BG14" s="79">
        <f t="shared" si="25"/>
        <v>6</v>
      </c>
      <c r="BH14" s="280"/>
      <c r="BI14" s="93" t="str">
        <f t="shared" si="26"/>
        <v/>
      </c>
      <c r="BJ14" s="94" t="s">
        <v>131</v>
      </c>
      <c r="BK14" s="95" t="str">
        <f t="shared" si="27"/>
        <v/>
      </c>
      <c r="BL14" s="96" t="str">
        <f t="shared" si="28"/>
        <v/>
      </c>
      <c r="BM14" s="97" t="str">
        <f t="shared" si="29"/>
        <v/>
      </c>
      <c r="BN14" s="97" t="str">
        <f t="shared" si="30"/>
        <v/>
      </c>
      <c r="BO14" s="98" t="s">
        <v>131</v>
      </c>
      <c r="BP14" s="99" t="s">
        <v>131</v>
      </c>
      <c r="BQ14" s="100" t="str">
        <f t="shared" si="31"/>
        <v/>
      </c>
      <c r="BR14" s="97" t="str">
        <f t="shared" si="32"/>
        <v/>
      </c>
      <c r="BS14" s="98" t="s">
        <v>131</v>
      </c>
      <c r="BT14" s="96" t="str">
        <f t="shared" si="33"/>
        <v/>
      </c>
      <c r="BU14" s="102" t="str">
        <f t="shared" si="34"/>
        <v/>
      </c>
      <c r="BV14" s="98" t="s">
        <v>131</v>
      </c>
      <c r="BW14" s="99" t="s">
        <v>131</v>
      </c>
      <c r="BX14" s="96" t="str">
        <f t="shared" si="35"/>
        <v/>
      </c>
      <c r="BY14" s="97" t="str">
        <f t="shared" si="36"/>
        <v/>
      </c>
      <c r="BZ14" s="101" t="str">
        <f t="shared" si="37"/>
        <v/>
      </c>
      <c r="CA14" s="97" t="str">
        <f t="shared" si="38"/>
        <v/>
      </c>
      <c r="CB14" s="97" t="str">
        <f t="shared" si="39"/>
        <v/>
      </c>
      <c r="CC14" s="97" t="str">
        <f t="shared" si="40"/>
        <v/>
      </c>
      <c r="CD14" s="102" t="str">
        <f t="shared" si="41"/>
        <v/>
      </c>
      <c r="CE14" s="103" t="str">
        <f t="shared" si="42"/>
        <v/>
      </c>
      <c r="CF14" s="280"/>
      <c r="CG14" s="138">
        <f t="shared" si="43"/>
        <v>53</v>
      </c>
      <c r="CH14" s="139">
        <f t="shared" si="44"/>
        <v>5</v>
      </c>
      <c r="CI14" s="134" t="str">
        <f t="shared" si="45"/>
        <v>A(z) Felnőtt Nő kategória kész!</v>
      </c>
      <c r="CJ14" s="371" t="str">
        <f t="shared" si="46"/>
        <v/>
      </c>
      <c r="CK14" s="378" t="str">
        <f t="shared" si="47"/>
        <v/>
      </c>
      <c r="CL14" s="389" t="str">
        <f t="shared" si="48"/>
        <v/>
      </c>
      <c r="CM14" s="392" t="str">
        <f t="shared" si="49"/>
        <v/>
      </c>
      <c r="CN14" s="280"/>
      <c r="CO14" s="272" t="str">
        <f t="shared" si="50"/>
        <v/>
      </c>
      <c r="CP14" s="273" t="str">
        <f t="shared" si="51"/>
        <v>Kategóriátlan</v>
      </c>
      <c r="CQ14" s="273" t="str">
        <f t="shared" si="52"/>
        <v>Kategóriátlan</v>
      </c>
      <c r="CR14" s="375" t="str">
        <f t="shared" si="55"/>
        <v/>
      </c>
      <c r="CS14" s="382" t="str">
        <f t="shared" si="56"/>
        <v/>
      </c>
      <c r="CT14" s="386" t="str">
        <f t="shared" si="57"/>
        <v/>
      </c>
      <c r="CU14" s="396" t="str">
        <f t="shared" si="58"/>
        <v/>
      </c>
      <c r="CV14" s="280"/>
      <c r="CW14" s="280"/>
      <c r="CX14" s="280"/>
      <c r="CY14" s="279"/>
      <c r="CZ14" s="280"/>
      <c r="DA14" s="280"/>
      <c r="DB14" s="280"/>
      <c r="DC14" s="280"/>
      <c r="DD14" s="280"/>
      <c r="DE14" s="280"/>
      <c r="DF14" s="280"/>
      <c r="DG14" s="280"/>
      <c r="DH14" s="280"/>
      <c r="DI14" s="280"/>
      <c r="DJ14" s="280"/>
      <c r="DK14" s="280"/>
      <c r="DL14" s="280"/>
      <c r="DM14" s="280"/>
      <c r="DN14" s="280"/>
      <c r="DO14" s="280"/>
      <c r="DP14" s="280"/>
      <c r="DQ14" s="280"/>
      <c r="DR14" s="280"/>
      <c r="DS14" s="280"/>
      <c r="DT14" s="280"/>
      <c r="DU14" s="280"/>
    </row>
    <row r="15" spans="1:125" ht="16.5" customHeight="1" x14ac:dyDescent="0.25">
      <c r="A15" s="404">
        <v>62</v>
      </c>
      <c r="B15" s="142">
        <v>0.41805555555555601</v>
      </c>
      <c r="C15" s="1"/>
      <c r="D15" s="253" t="s">
        <v>280</v>
      </c>
      <c r="E15" s="318"/>
      <c r="F15" s="1"/>
      <c r="G15" s="1">
        <v>2001</v>
      </c>
      <c r="H15" s="1" t="s">
        <v>1</v>
      </c>
      <c r="I15" s="16">
        <v>85.2</v>
      </c>
      <c r="J15" s="132" t="s">
        <v>24</v>
      </c>
      <c r="K15" s="253" t="s">
        <v>197</v>
      </c>
      <c r="L1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5" s="36">
        <v>11</v>
      </c>
      <c r="N15" s="216">
        <v>35</v>
      </c>
      <c r="O15" s="249">
        <f t="shared" si="5"/>
        <v>0.41079812206572769</v>
      </c>
      <c r="P15" s="211">
        <v>4</v>
      </c>
      <c r="Q15" s="12">
        <v>31</v>
      </c>
      <c r="R15" s="11">
        <v>13</v>
      </c>
      <c r="S15" s="37">
        <v>8</v>
      </c>
      <c r="T15" s="267">
        <v>23</v>
      </c>
      <c r="U15" s="76">
        <f t="shared" si="6"/>
        <v>5223</v>
      </c>
      <c r="V15" s="10">
        <v>24</v>
      </c>
      <c r="W15" s="26" t="s">
        <v>217</v>
      </c>
      <c r="X15" s="72">
        <f t="shared" si="7"/>
        <v>0</v>
      </c>
      <c r="Y15" s="445">
        <v>2</v>
      </c>
      <c r="Z15" s="26">
        <v>31</v>
      </c>
      <c r="AA15" s="27" t="s">
        <v>206</v>
      </c>
      <c r="AB15" s="72">
        <f t="shared" si="8"/>
        <v>5531</v>
      </c>
      <c r="AC15" s="11">
        <v>10</v>
      </c>
      <c r="AD15" s="17">
        <v>12.4</v>
      </c>
      <c r="AE15" s="11">
        <v>23</v>
      </c>
      <c r="AF15" s="11">
        <v>0</v>
      </c>
      <c r="AG15" s="11">
        <v>3.5</v>
      </c>
      <c r="AH15" s="20">
        <v>54</v>
      </c>
      <c r="AI15" s="21">
        <v>119</v>
      </c>
      <c r="AK15" s="69">
        <f t="shared" si="9"/>
        <v>12</v>
      </c>
      <c r="AL15" s="70" t="s">
        <v>131</v>
      </c>
      <c r="AM15" s="71">
        <f t="shared" si="10"/>
        <v>4</v>
      </c>
      <c r="AN15" s="72">
        <f t="shared" si="11"/>
        <v>5</v>
      </c>
      <c r="AO15" s="73">
        <f t="shared" si="12"/>
        <v>1</v>
      </c>
      <c r="AP15" s="73">
        <f t="shared" si="13"/>
        <v>1</v>
      </c>
      <c r="AQ15" s="74" t="s">
        <v>131</v>
      </c>
      <c r="AR15" s="75" t="s">
        <v>131</v>
      </c>
      <c r="AS15" s="76">
        <f t="shared" si="14"/>
        <v>3</v>
      </c>
      <c r="AT15" s="73">
        <f t="shared" si="15"/>
        <v>6</v>
      </c>
      <c r="AU15" s="74" t="s">
        <v>131</v>
      </c>
      <c r="AV15" s="72">
        <f t="shared" si="16"/>
        <v>1</v>
      </c>
      <c r="AW15" s="78">
        <f t="shared" si="17"/>
        <v>2</v>
      </c>
      <c r="AX15" s="74" t="s">
        <v>131</v>
      </c>
      <c r="AY15" s="75" t="s">
        <v>131</v>
      </c>
      <c r="AZ15" s="72">
        <f t="shared" si="18"/>
        <v>2</v>
      </c>
      <c r="BA15" s="73">
        <f t="shared" si="19"/>
        <v>1</v>
      </c>
      <c r="BB15" s="77">
        <f t="shared" si="20"/>
        <v>5</v>
      </c>
      <c r="BC15" s="73">
        <f t="shared" si="21"/>
        <v>1</v>
      </c>
      <c r="BD15" s="73">
        <f t="shared" si="22"/>
        <v>3</v>
      </c>
      <c r="BE15" s="73">
        <f t="shared" si="23"/>
        <v>2</v>
      </c>
      <c r="BF15" s="78">
        <f t="shared" si="24"/>
        <v>1</v>
      </c>
      <c r="BG15" s="79">
        <f t="shared" si="25"/>
        <v>2</v>
      </c>
      <c r="BH15" s="280"/>
      <c r="BI15" s="93" t="str">
        <f t="shared" si="26"/>
        <v/>
      </c>
      <c r="BJ15" s="94" t="s">
        <v>131</v>
      </c>
      <c r="BK15" s="95" t="str">
        <f t="shared" si="27"/>
        <v/>
      </c>
      <c r="BL15" s="96" t="str">
        <f t="shared" si="28"/>
        <v/>
      </c>
      <c r="BM15" s="97" t="str">
        <f t="shared" si="29"/>
        <v/>
      </c>
      <c r="BN15" s="97" t="str">
        <f t="shared" si="30"/>
        <v/>
      </c>
      <c r="BO15" s="98" t="s">
        <v>131</v>
      </c>
      <c r="BP15" s="99" t="s">
        <v>131</v>
      </c>
      <c r="BQ15" s="100" t="str">
        <f t="shared" si="31"/>
        <v/>
      </c>
      <c r="BR15" s="97" t="str">
        <f t="shared" si="32"/>
        <v/>
      </c>
      <c r="BS15" s="98" t="s">
        <v>131</v>
      </c>
      <c r="BT15" s="96" t="str">
        <f t="shared" si="33"/>
        <v/>
      </c>
      <c r="BU15" s="102" t="str">
        <f t="shared" si="34"/>
        <v/>
      </c>
      <c r="BV15" s="98" t="s">
        <v>131</v>
      </c>
      <c r="BW15" s="99" t="s">
        <v>131</v>
      </c>
      <c r="BX15" s="96" t="str">
        <f t="shared" si="35"/>
        <v/>
      </c>
      <c r="BY15" s="97" t="str">
        <f t="shared" si="36"/>
        <v/>
      </c>
      <c r="BZ15" s="101" t="str">
        <f t="shared" si="37"/>
        <v/>
      </c>
      <c r="CA15" s="97" t="str">
        <f t="shared" si="38"/>
        <v/>
      </c>
      <c r="CB15" s="97" t="str">
        <f t="shared" si="39"/>
        <v/>
      </c>
      <c r="CC15" s="97" t="str">
        <f t="shared" si="40"/>
        <v/>
      </c>
      <c r="CD15" s="102" t="str">
        <f t="shared" si="41"/>
        <v/>
      </c>
      <c r="CE15" s="103" t="str">
        <f t="shared" si="42"/>
        <v/>
      </c>
      <c r="CF15" s="280"/>
      <c r="CG15" s="138">
        <f t="shared" si="43"/>
        <v>52</v>
      </c>
      <c r="CH15" s="139">
        <f t="shared" si="44"/>
        <v>6</v>
      </c>
      <c r="CI15" s="134" t="str">
        <f t="shared" si="45"/>
        <v>A(z) Felnőtt Nő kategória kész!</v>
      </c>
      <c r="CJ15" s="371" t="str">
        <f t="shared" si="46"/>
        <v/>
      </c>
      <c r="CK15" s="378" t="str">
        <f t="shared" si="47"/>
        <v/>
      </c>
      <c r="CL15" s="389" t="str">
        <f t="shared" si="48"/>
        <v/>
      </c>
      <c r="CM15" s="392" t="str">
        <f t="shared" si="49"/>
        <v/>
      </c>
      <c r="CN15" s="280"/>
      <c r="CO15" s="272" t="str">
        <f t="shared" si="50"/>
        <v/>
      </c>
      <c r="CP15" s="273" t="str">
        <f t="shared" si="51"/>
        <v>Kategóriátlan</v>
      </c>
      <c r="CQ15" s="273" t="str">
        <f t="shared" si="52"/>
        <v>Kategóriátlan</v>
      </c>
      <c r="CR15" s="375" t="str">
        <f xml:space="preserve"> IF( AND( CP15&lt;&gt;"Kategóriátlan",
                     CO15&lt;&gt;"",
                     COUNTIFS(hosszkateg,INDEX(hosszkateg,ROW()-4,),
                             CO$5:CO$100,"="&amp;CO15)
                     &gt; 1
                 ),
            AI15,
            ""
          )</f>
        <v/>
      </c>
      <c r="CS15" s="382" t="str">
        <f xml:space="preserve"> IF( AND( CP15&lt;&gt;"Kategóriátlan",
                     CR15&lt;&gt;"",
                     COUNTIFS(hosszkateg,INDEX(hosszkateg,ROW()-4,),
                             CO$5:CO$100,"="&amp;CO15,
                             AI$5:AI$100,"="&amp;AI15
                     )
                     &gt; 1
                 ),
            M15,
            ""
          )</f>
        <v/>
      </c>
      <c r="CT15" s="386" t="str">
        <f xml:space="preserve"> IF( AND( CP15&lt;&gt;"Kategóriátlan",
                     CS15&lt;&gt;"",
                     COUNTIFS(hosszkateg,INDEX(hosszkateg,ROW()-4,),
                             CO$5:CO$100,"="&amp;CO15,
                             AI$5:AI$100,"="&amp;AI15,
                             M$5:M$100,"="&amp;M15
                     )
                     &gt; 1
                 ),
            O15,
            ""
          )</f>
        <v/>
      </c>
      <c r="CU15" s="396" t="str">
        <f xml:space="preserve"> IF( AND( CP15&lt;&gt;"Kategóriátlan",
                     CT15&lt;&gt;"",
                     COUNTIFS(hosszkateg,INDEX(hosszkateg,ROW()-4,),
                             CO$5:CO$100,"="&amp;CO15,
                             AI$5:AI$100,"="&amp;AI15,
                             M$5:M$100,"="&amp;M15,
                             O$5:O$100,"="&amp;O15
                     )
                     &gt; 1
                 ),
            I15,
            ""
          )</f>
        <v/>
      </c>
      <c r="CV15" s="280"/>
      <c r="CW15" s="280"/>
      <c r="CX15" s="280"/>
      <c r="CY15" s="279"/>
      <c r="CZ15" s="280"/>
      <c r="DA15" s="280"/>
      <c r="DB15" s="280"/>
      <c r="DC15" s="280"/>
      <c r="DD15" s="280"/>
      <c r="DE15" s="280"/>
      <c r="DF15" s="280"/>
      <c r="DG15" s="280"/>
      <c r="DH15" s="280"/>
      <c r="DI15" s="280"/>
      <c r="DJ15" s="280"/>
      <c r="DK15" s="280"/>
      <c r="DL15" s="280"/>
      <c r="DM15" s="280"/>
      <c r="DN15" s="280"/>
      <c r="DO15" s="280"/>
      <c r="DP15" s="280"/>
      <c r="DQ15" s="280"/>
      <c r="DR15" s="280"/>
      <c r="DS15" s="280"/>
      <c r="DT15" s="280"/>
      <c r="DU15" s="280"/>
    </row>
    <row r="16" spans="1:125" ht="16.5" customHeight="1" x14ac:dyDescent="0.25">
      <c r="A16" s="405">
        <v>80</v>
      </c>
      <c r="B16" s="142"/>
      <c r="C16" s="1"/>
      <c r="D16" s="253" t="s">
        <v>281</v>
      </c>
      <c r="E16" s="318"/>
      <c r="F16" s="1"/>
      <c r="G16" s="1">
        <v>2005</v>
      </c>
      <c r="H16" s="1" t="s">
        <v>1</v>
      </c>
      <c r="I16" s="16">
        <v>50</v>
      </c>
      <c r="J16" s="132" t="s">
        <v>22</v>
      </c>
      <c r="K16" s="253" t="s">
        <v>197</v>
      </c>
      <c r="L1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6" s="37">
        <v>2</v>
      </c>
      <c r="N16" s="217">
        <v>0</v>
      </c>
      <c r="O16" s="250">
        <f t="shared" si="5"/>
        <v>0</v>
      </c>
      <c r="P16" s="211">
        <v>5</v>
      </c>
      <c r="Q16" s="12">
        <v>58</v>
      </c>
      <c r="R16" s="11">
        <v>17</v>
      </c>
      <c r="S16" s="37">
        <v>4</v>
      </c>
      <c r="T16" s="267">
        <v>24</v>
      </c>
      <c r="U16" s="76">
        <f t="shared" si="6"/>
        <v>5124</v>
      </c>
      <c r="V16" s="11">
        <v>20</v>
      </c>
      <c r="W16" s="26" t="s">
        <v>211</v>
      </c>
      <c r="X16" s="72">
        <f t="shared" si="7"/>
        <v>1</v>
      </c>
      <c r="Y16" s="445">
        <v>1.2</v>
      </c>
      <c r="Z16" s="26">
        <v>42</v>
      </c>
      <c r="AA16" s="27" t="s">
        <v>206</v>
      </c>
      <c r="AB16" s="72">
        <f t="shared" si="8"/>
        <v>5542</v>
      </c>
      <c r="AC16" s="11">
        <v>19</v>
      </c>
      <c r="AD16" s="17">
        <v>11.63</v>
      </c>
      <c r="AE16" s="11">
        <v>41</v>
      </c>
      <c r="AF16" s="11">
        <v>0</v>
      </c>
      <c r="AG16" s="11">
        <v>4.5</v>
      </c>
      <c r="AH16" s="20">
        <v>41</v>
      </c>
      <c r="AI16" s="21">
        <v>108</v>
      </c>
      <c r="AK16" s="69">
        <f t="shared" si="9"/>
        <v>2</v>
      </c>
      <c r="AL16" s="70" t="s">
        <v>131</v>
      </c>
      <c r="AM16" s="71">
        <f t="shared" si="10"/>
        <v>2</v>
      </c>
      <c r="AN16" s="72">
        <f t="shared" si="11"/>
        <v>6</v>
      </c>
      <c r="AO16" s="73">
        <f t="shared" si="12"/>
        <v>2</v>
      </c>
      <c r="AP16" s="73">
        <f t="shared" si="13"/>
        <v>4</v>
      </c>
      <c r="AQ16" s="74" t="s">
        <v>131</v>
      </c>
      <c r="AR16" s="75" t="s">
        <v>131</v>
      </c>
      <c r="AS16" s="76">
        <f t="shared" si="14"/>
        <v>1</v>
      </c>
      <c r="AT16" s="73">
        <f t="shared" si="15"/>
        <v>1</v>
      </c>
      <c r="AU16" s="74" t="s">
        <v>131</v>
      </c>
      <c r="AV16" s="72">
        <f t="shared" si="16"/>
        <v>3</v>
      </c>
      <c r="AW16" s="78">
        <f t="shared" si="17"/>
        <v>1</v>
      </c>
      <c r="AX16" s="74" t="s">
        <v>131</v>
      </c>
      <c r="AY16" s="75" t="s">
        <v>131</v>
      </c>
      <c r="AZ16" s="72">
        <f t="shared" si="18"/>
        <v>3</v>
      </c>
      <c r="BA16" s="73">
        <f t="shared" si="19"/>
        <v>4</v>
      </c>
      <c r="BB16" s="77">
        <f t="shared" si="20"/>
        <v>4</v>
      </c>
      <c r="BC16" s="73">
        <f t="shared" si="21"/>
        <v>3</v>
      </c>
      <c r="BD16" s="73">
        <f t="shared" si="22"/>
        <v>3</v>
      </c>
      <c r="BE16" s="73">
        <f t="shared" si="23"/>
        <v>3</v>
      </c>
      <c r="BF16" s="78">
        <f t="shared" si="24"/>
        <v>5</v>
      </c>
      <c r="BG16" s="79">
        <f t="shared" si="25"/>
        <v>4</v>
      </c>
      <c r="BH16" s="280"/>
      <c r="BI16" s="93" t="str">
        <f t="shared" si="26"/>
        <v/>
      </c>
      <c r="BJ16" s="94" t="s">
        <v>131</v>
      </c>
      <c r="BK16" s="95" t="str">
        <f t="shared" si="27"/>
        <v/>
      </c>
      <c r="BL16" s="96" t="str">
        <f t="shared" si="28"/>
        <v/>
      </c>
      <c r="BM16" s="97" t="str">
        <f t="shared" si="29"/>
        <v/>
      </c>
      <c r="BN16" s="97" t="str">
        <f t="shared" si="30"/>
        <v/>
      </c>
      <c r="BO16" s="98" t="s">
        <v>131</v>
      </c>
      <c r="BP16" s="99" t="s">
        <v>131</v>
      </c>
      <c r="BQ16" s="100" t="str">
        <f t="shared" si="31"/>
        <v/>
      </c>
      <c r="BR16" s="97" t="str">
        <f t="shared" si="32"/>
        <v/>
      </c>
      <c r="BS16" s="98" t="s">
        <v>131</v>
      </c>
      <c r="BT16" s="96" t="str">
        <f t="shared" si="33"/>
        <v/>
      </c>
      <c r="BU16" s="102" t="str">
        <f t="shared" si="34"/>
        <v/>
      </c>
      <c r="BV16" s="98" t="s">
        <v>131</v>
      </c>
      <c r="BW16" s="99" t="s">
        <v>131</v>
      </c>
      <c r="BX16" s="96" t="str">
        <f t="shared" si="35"/>
        <v/>
      </c>
      <c r="BY16" s="97" t="str">
        <f t="shared" si="36"/>
        <v/>
      </c>
      <c r="BZ16" s="101" t="str">
        <f t="shared" si="37"/>
        <v/>
      </c>
      <c r="CA16" s="97" t="str">
        <f t="shared" si="38"/>
        <v/>
      </c>
      <c r="CB16" s="97" t="str">
        <f t="shared" si="39"/>
        <v/>
      </c>
      <c r="CC16" s="97" t="str">
        <f t="shared" si="40"/>
        <v/>
      </c>
      <c r="CD16" s="102" t="str">
        <f t="shared" si="41"/>
        <v/>
      </c>
      <c r="CE16" s="103" t="str">
        <f t="shared" si="42"/>
        <v/>
      </c>
      <c r="CF16" s="280"/>
      <c r="CG16" s="138">
        <f t="shared" si="43"/>
        <v>51</v>
      </c>
      <c r="CH16" s="139">
        <f t="shared" si="44"/>
        <v>7</v>
      </c>
      <c r="CI16" s="134" t="str">
        <f t="shared" si="45"/>
        <v>A(z) Felnőtt Nő kategória kész!</v>
      </c>
      <c r="CJ16" s="371" t="str">
        <f t="shared" si="46"/>
        <v/>
      </c>
      <c r="CK16" s="378" t="str">
        <f t="shared" si="47"/>
        <v/>
      </c>
      <c r="CL16" s="389" t="str">
        <f t="shared" si="48"/>
        <v/>
      </c>
      <c r="CM16" s="392" t="str">
        <f t="shared" si="49"/>
        <v/>
      </c>
      <c r="CN16" s="280"/>
      <c r="CO16" s="272" t="str">
        <f t="shared" si="50"/>
        <v/>
      </c>
      <c r="CP16" s="273" t="str">
        <f t="shared" si="51"/>
        <v>Kategóriátlan</v>
      </c>
      <c r="CQ16" s="273" t="str">
        <f t="shared" si="52"/>
        <v>Kategóriátlan</v>
      </c>
      <c r="CR16" s="375" t="str">
        <f t="shared" ref="CR16:CR35" si="60" xml:space="preserve"> IF( AND( CP16&lt;&gt;"Kategóriátlan",
                     CO16&lt;&gt;"",
                     COUNTIFS(abszolutkateg,INDEX(abszolutkateg,ROW()-4,),
                             CO$5:CO$100,"="&amp;CO16)
                     &gt; 1
                 ),
            AI16,
            ""
          )</f>
        <v/>
      </c>
      <c r="CS16" s="382" t="str">
        <f t="shared" ref="CS16:CS35" si="61" xml:space="preserve"> IF( AND( CP16&lt;&gt;"Kategóriátlan",
                     CR16&lt;&gt;"",
                     COUNTIFS(abszolutkateg,INDEX(abszolutkateg,ROW()-4,),
                             CO$5:CO$100,"="&amp;CO16,
                             AI$5:AI$100,"="&amp;AI16
                     )
                     &gt; 1
                 ),
            M16,
            ""
          )</f>
        <v/>
      </c>
      <c r="CT16" s="386" t="str">
        <f t="shared" ref="CT16:CT35" si="62" xml:space="preserve"> IF( AND( CP16&lt;&gt;"Kategóriátlan",
                     CS16&lt;&gt;"",
                     COUNTIFS(abszolutkateg,INDEX(abszolutkateg,ROW()-4,),
                             CO$5:CO$100,"="&amp;CO16,
                             AI$5:AI$100,"="&amp;AI16,
                             M$5:M$100,"="&amp;M16
                     )
                     &gt; 1
                 ),
            O16,
            ""
          )</f>
        <v/>
      </c>
      <c r="CU16" s="396" t="str">
        <f t="shared" ref="CU16:CU35" si="63" xml:space="preserve"> IF( AND( CP16&lt;&gt;"Kategóriátlan",
                     CT16&lt;&gt;"",
                     COUNTIFS(abszolutkateg,INDEX(abszolutkateg,ROW()-4,),
                             CO$5:CO$100,"="&amp;CO16,
                             AI$5:AI$100,"="&amp;AI16,
                             M$5:M$100,"="&amp;M16,
                             O$5:O$100,"="&amp;O16
                     )
                     &gt; 1
                 ),
            I16,
            ""
          )</f>
        <v/>
      </c>
      <c r="CV16" s="280"/>
      <c r="CW16" s="280"/>
      <c r="CX16" s="280"/>
      <c r="CY16" s="279"/>
      <c r="CZ16" s="280"/>
      <c r="DA16" s="280"/>
      <c r="DB16" s="280"/>
      <c r="DC16" s="280"/>
      <c r="DD16" s="280"/>
      <c r="DE16" s="280"/>
      <c r="DF16" s="280"/>
      <c r="DG16" s="280"/>
      <c r="DH16" s="280"/>
      <c r="DI16" s="280"/>
      <c r="DJ16" s="280"/>
      <c r="DK16" s="280"/>
      <c r="DL16" s="280"/>
      <c r="DM16" s="280"/>
      <c r="DN16" s="280"/>
      <c r="DO16" s="280"/>
      <c r="DP16" s="280"/>
      <c r="DQ16" s="280"/>
      <c r="DR16" s="280"/>
      <c r="DS16" s="280"/>
      <c r="DT16" s="280"/>
      <c r="DU16" s="280"/>
    </row>
    <row r="17" spans="1:125" ht="16.5" customHeight="1" x14ac:dyDescent="0.25">
      <c r="A17" s="404">
        <v>51</v>
      </c>
      <c r="B17" s="142">
        <v>0.44374999999999998</v>
      </c>
      <c r="C17" s="1"/>
      <c r="D17" s="253" t="s">
        <v>282</v>
      </c>
      <c r="E17" s="318"/>
      <c r="F17" s="1"/>
      <c r="G17" s="1">
        <v>2005</v>
      </c>
      <c r="H17" s="1" t="s">
        <v>0</v>
      </c>
      <c r="I17" s="16">
        <v>69.7</v>
      </c>
      <c r="J17" s="132" t="s">
        <v>22</v>
      </c>
      <c r="K17" s="253" t="s">
        <v>16</v>
      </c>
      <c r="L1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7" s="36">
        <v>6</v>
      </c>
      <c r="N17" s="216">
        <v>55</v>
      </c>
      <c r="O17" s="249">
        <f t="shared" si="5"/>
        <v>0.78909612625538017</v>
      </c>
      <c r="P17" s="211">
        <v>3</v>
      </c>
      <c r="Q17" s="12">
        <v>105</v>
      </c>
      <c r="R17" s="11">
        <v>19</v>
      </c>
      <c r="S17" s="37">
        <v>12</v>
      </c>
      <c r="T17" s="267">
        <v>31</v>
      </c>
      <c r="U17" s="76">
        <f t="shared" si="6"/>
        <v>5331</v>
      </c>
      <c r="V17" s="11">
        <v>41</v>
      </c>
      <c r="W17" s="26" t="s">
        <v>207</v>
      </c>
      <c r="X17" s="72">
        <f t="shared" si="7"/>
        <v>5514</v>
      </c>
      <c r="Y17" s="445">
        <v>5.5</v>
      </c>
      <c r="Z17" s="26">
        <v>42</v>
      </c>
      <c r="AA17" s="27" t="s">
        <v>206</v>
      </c>
      <c r="AB17" s="72">
        <f t="shared" si="8"/>
        <v>5542</v>
      </c>
      <c r="AC17" s="11">
        <v>31</v>
      </c>
      <c r="AD17" s="17">
        <v>14.33</v>
      </c>
      <c r="AE17" s="11">
        <v>73</v>
      </c>
      <c r="AF17" s="11">
        <v>4</v>
      </c>
      <c r="AG17" s="11">
        <v>17</v>
      </c>
      <c r="AH17" s="20">
        <v>25</v>
      </c>
      <c r="AI17" s="21">
        <v>81</v>
      </c>
      <c r="AK17" s="69">
        <f t="shared" si="9"/>
        <v>4</v>
      </c>
      <c r="AL17" s="70" t="s">
        <v>131</v>
      </c>
      <c r="AM17" s="71">
        <f t="shared" si="10"/>
        <v>6</v>
      </c>
      <c r="AN17" s="72">
        <f t="shared" si="11"/>
        <v>3</v>
      </c>
      <c r="AO17" s="73">
        <f t="shared" si="12"/>
        <v>4</v>
      </c>
      <c r="AP17" s="73">
        <f t="shared" si="13"/>
        <v>4</v>
      </c>
      <c r="AQ17" s="74" t="s">
        <v>131</v>
      </c>
      <c r="AR17" s="75" t="s">
        <v>131</v>
      </c>
      <c r="AS17" s="76">
        <f t="shared" si="14"/>
        <v>4</v>
      </c>
      <c r="AT17" s="73">
        <f t="shared" si="15"/>
        <v>4</v>
      </c>
      <c r="AU17" s="74" t="s">
        <v>131</v>
      </c>
      <c r="AV17" s="72">
        <f t="shared" si="16"/>
        <v>4</v>
      </c>
      <c r="AW17" s="78">
        <f t="shared" si="17"/>
        <v>3</v>
      </c>
      <c r="AX17" s="74" t="s">
        <v>131</v>
      </c>
      <c r="AY17" s="75" t="s">
        <v>131</v>
      </c>
      <c r="AZ17" s="72">
        <f t="shared" si="18"/>
        <v>4</v>
      </c>
      <c r="BA17" s="73">
        <f t="shared" si="19"/>
        <v>4</v>
      </c>
      <c r="BB17" s="77">
        <f t="shared" si="20"/>
        <v>3</v>
      </c>
      <c r="BC17" s="73">
        <f t="shared" si="21"/>
        <v>4</v>
      </c>
      <c r="BD17" s="73">
        <f t="shared" si="22"/>
        <v>4</v>
      </c>
      <c r="BE17" s="73">
        <f t="shared" si="23"/>
        <v>4</v>
      </c>
      <c r="BF17" s="78">
        <f t="shared" si="24"/>
        <v>3</v>
      </c>
      <c r="BG17" s="79">
        <f t="shared" si="25"/>
        <v>8</v>
      </c>
      <c r="BH17" s="280"/>
      <c r="BI17" s="93" t="str">
        <f t="shared" si="26"/>
        <v/>
      </c>
      <c r="BJ17" s="94" t="s">
        <v>131</v>
      </c>
      <c r="BK17" s="95" t="str">
        <f t="shared" si="27"/>
        <v/>
      </c>
      <c r="BL17" s="96" t="str">
        <f t="shared" si="28"/>
        <v/>
      </c>
      <c r="BM17" s="97" t="str">
        <f t="shared" si="29"/>
        <v/>
      </c>
      <c r="BN17" s="97" t="str">
        <f t="shared" si="30"/>
        <v/>
      </c>
      <c r="BO17" s="98" t="s">
        <v>131</v>
      </c>
      <c r="BP17" s="99" t="s">
        <v>131</v>
      </c>
      <c r="BQ17" s="100" t="str">
        <f t="shared" si="31"/>
        <v/>
      </c>
      <c r="BR17" s="97" t="str">
        <f t="shared" si="32"/>
        <v/>
      </c>
      <c r="BS17" s="98" t="s">
        <v>131</v>
      </c>
      <c r="BT17" s="96" t="str">
        <f t="shared" si="33"/>
        <v/>
      </c>
      <c r="BU17" s="102" t="str">
        <f t="shared" si="34"/>
        <v/>
      </c>
      <c r="BV17" s="98" t="s">
        <v>131</v>
      </c>
      <c r="BW17" s="99" t="s">
        <v>131</v>
      </c>
      <c r="BX17" s="96" t="str">
        <f t="shared" si="35"/>
        <v/>
      </c>
      <c r="BY17" s="97" t="str">
        <f t="shared" si="36"/>
        <v/>
      </c>
      <c r="BZ17" s="101" t="str">
        <f t="shared" si="37"/>
        <v/>
      </c>
      <c r="CA17" s="97" t="str">
        <f t="shared" si="38"/>
        <v/>
      </c>
      <c r="CB17" s="97" t="str">
        <f t="shared" si="39"/>
        <v/>
      </c>
      <c r="CC17" s="97" t="str">
        <f t="shared" si="40"/>
        <v/>
      </c>
      <c r="CD17" s="102" t="str">
        <f t="shared" si="41"/>
        <v/>
      </c>
      <c r="CE17" s="103" t="str">
        <f t="shared" si="42"/>
        <v/>
      </c>
      <c r="CF17" s="280"/>
      <c r="CG17" s="138">
        <f t="shared" si="43"/>
        <v>70</v>
      </c>
      <c r="CH17" s="139">
        <f t="shared" si="44"/>
        <v>1</v>
      </c>
      <c r="CI17" s="134" t="str">
        <f t="shared" si="45"/>
        <v>A(z) Ifjúsági Férfi kategória kész!</v>
      </c>
      <c r="CJ17" s="371" t="str">
        <f t="shared" si="46"/>
        <v/>
      </c>
      <c r="CK17" s="378" t="str">
        <f t="shared" si="47"/>
        <v/>
      </c>
      <c r="CL17" s="389" t="str">
        <f t="shared" si="48"/>
        <v/>
      </c>
      <c r="CM17" s="392" t="str">
        <f t="shared" si="49"/>
        <v/>
      </c>
      <c r="CN17" s="280"/>
      <c r="CO17" s="272" t="str">
        <f t="shared" si="50"/>
        <v/>
      </c>
      <c r="CP17" s="273" t="str">
        <f t="shared" si="51"/>
        <v>Kategóriátlan</v>
      </c>
      <c r="CQ17" s="273" t="str">
        <f t="shared" si="52"/>
        <v>Kategóriátlan</v>
      </c>
      <c r="CR17" s="375" t="str">
        <f t="shared" si="60"/>
        <v/>
      </c>
      <c r="CS17" s="382" t="str">
        <f t="shared" si="61"/>
        <v/>
      </c>
      <c r="CT17" s="386" t="str">
        <f t="shared" si="62"/>
        <v/>
      </c>
      <c r="CU17" s="396" t="str">
        <f t="shared" si="63"/>
        <v/>
      </c>
      <c r="CV17" s="280"/>
      <c r="CW17" s="280"/>
      <c r="CX17" s="280"/>
      <c r="CY17" s="279"/>
      <c r="CZ17" s="280"/>
      <c r="DA17" s="280"/>
      <c r="DB17" s="280"/>
      <c r="DC17" s="280"/>
      <c r="DD17" s="280"/>
      <c r="DE17" s="280"/>
      <c r="DF17" s="280"/>
      <c r="DG17" s="280"/>
      <c r="DH17" s="280"/>
      <c r="DI17" s="280"/>
      <c r="DJ17" s="280"/>
      <c r="DK17" s="280"/>
      <c r="DL17" s="280"/>
      <c r="DM17" s="280"/>
      <c r="DN17" s="280"/>
      <c r="DO17" s="280"/>
      <c r="DP17" s="280"/>
      <c r="DQ17" s="280"/>
      <c r="DR17" s="280"/>
      <c r="DS17" s="280"/>
      <c r="DT17" s="280"/>
      <c r="DU17" s="280"/>
    </row>
    <row r="18" spans="1:125" ht="16.5" customHeight="1" x14ac:dyDescent="0.25">
      <c r="A18" s="405">
        <v>52</v>
      </c>
      <c r="B18" s="142">
        <v>0.42986111111111103</v>
      </c>
      <c r="C18" s="1"/>
      <c r="D18" s="253" t="s">
        <v>283</v>
      </c>
      <c r="E18" s="319"/>
      <c r="F18" s="3"/>
      <c r="G18" s="3">
        <v>2005</v>
      </c>
      <c r="H18" s="1" t="s">
        <v>0</v>
      </c>
      <c r="I18" s="18">
        <v>71.900000000000006</v>
      </c>
      <c r="J18" s="132" t="s">
        <v>22</v>
      </c>
      <c r="K18" s="253" t="s">
        <v>16</v>
      </c>
      <c r="L1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8" s="37">
        <v>11</v>
      </c>
      <c r="N18" s="217">
        <v>70</v>
      </c>
      <c r="O18" s="250">
        <f t="shared" si="5"/>
        <v>0.97357440890125169</v>
      </c>
      <c r="P18" s="211">
        <v>4</v>
      </c>
      <c r="Q18" s="12">
        <v>52</v>
      </c>
      <c r="R18" s="11">
        <v>19</v>
      </c>
      <c r="S18" s="37">
        <v>12</v>
      </c>
      <c r="T18" s="267">
        <v>21</v>
      </c>
      <c r="U18" s="76">
        <f t="shared" si="6"/>
        <v>5321</v>
      </c>
      <c r="V18" s="11">
        <v>18</v>
      </c>
      <c r="W18" s="26" t="s">
        <v>211</v>
      </c>
      <c r="X18" s="72">
        <f t="shared" si="7"/>
        <v>1</v>
      </c>
      <c r="Y18" s="445">
        <v>2</v>
      </c>
      <c r="Z18" s="26">
        <v>53</v>
      </c>
      <c r="AA18" s="27" t="s">
        <v>212</v>
      </c>
      <c r="AB18" s="72">
        <f t="shared" si="8"/>
        <v>5053</v>
      </c>
      <c r="AC18" s="11">
        <v>15</v>
      </c>
      <c r="AD18" s="17">
        <v>14.72</v>
      </c>
      <c r="AE18" s="11">
        <v>47</v>
      </c>
      <c r="AF18" s="11">
        <v>3</v>
      </c>
      <c r="AG18" s="11">
        <v>7</v>
      </c>
      <c r="AH18" s="20">
        <v>22</v>
      </c>
      <c r="AI18" s="21">
        <v>94</v>
      </c>
      <c r="AK18" s="69">
        <f t="shared" si="9"/>
        <v>8</v>
      </c>
      <c r="AL18" s="70" t="s">
        <v>131</v>
      </c>
      <c r="AM18" s="71">
        <f t="shared" si="10"/>
        <v>8</v>
      </c>
      <c r="AN18" s="72">
        <f t="shared" si="11"/>
        <v>4</v>
      </c>
      <c r="AO18" s="73">
        <f t="shared" si="12"/>
        <v>2</v>
      </c>
      <c r="AP18" s="73">
        <f t="shared" si="13"/>
        <v>4</v>
      </c>
      <c r="AQ18" s="74" t="s">
        <v>131</v>
      </c>
      <c r="AR18" s="75" t="s">
        <v>131</v>
      </c>
      <c r="AS18" s="76">
        <f t="shared" si="14"/>
        <v>3</v>
      </c>
      <c r="AT18" s="73">
        <f t="shared" si="15"/>
        <v>1</v>
      </c>
      <c r="AU18" s="74" t="s">
        <v>131</v>
      </c>
      <c r="AV18" s="72">
        <f t="shared" si="16"/>
        <v>1</v>
      </c>
      <c r="AW18" s="78">
        <f t="shared" si="17"/>
        <v>2</v>
      </c>
      <c r="AX18" s="74" t="s">
        <v>131</v>
      </c>
      <c r="AY18" s="75" t="s">
        <v>131</v>
      </c>
      <c r="AZ18" s="72">
        <f t="shared" si="18"/>
        <v>3</v>
      </c>
      <c r="BA18" s="73">
        <f t="shared" si="19"/>
        <v>1</v>
      </c>
      <c r="BB18" s="77">
        <f t="shared" si="20"/>
        <v>4</v>
      </c>
      <c r="BC18" s="73">
        <f t="shared" si="21"/>
        <v>2</v>
      </c>
      <c r="BD18" s="73">
        <f t="shared" si="22"/>
        <v>2</v>
      </c>
      <c r="BE18" s="73">
        <f t="shared" si="23"/>
        <v>2</v>
      </c>
      <c r="BF18" s="78">
        <f t="shared" si="24"/>
        <v>4</v>
      </c>
      <c r="BG18" s="79">
        <f t="shared" si="25"/>
        <v>6</v>
      </c>
      <c r="BH18" s="280"/>
      <c r="BI18" s="93" t="str">
        <f t="shared" si="26"/>
        <v/>
      </c>
      <c r="BJ18" s="94" t="s">
        <v>131</v>
      </c>
      <c r="BK18" s="95" t="str">
        <f t="shared" si="27"/>
        <v/>
      </c>
      <c r="BL18" s="96" t="str">
        <f t="shared" si="28"/>
        <v/>
      </c>
      <c r="BM18" s="97" t="str">
        <f t="shared" si="29"/>
        <v/>
      </c>
      <c r="BN18" s="97" t="str">
        <f t="shared" si="30"/>
        <v/>
      </c>
      <c r="BO18" s="98" t="s">
        <v>131</v>
      </c>
      <c r="BP18" s="99" t="s">
        <v>131</v>
      </c>
      <c r="BQ18" s="100" t="str">
        <f t="shared" si="31"/>
        <v/>
      </c>
      <c r="BR18" s="97" t="str">
        <f t="shared" si="32"/>
        <v/>
      </c>
      <c r="BS18" s="98" t="s">
        <v>131</v>
      </c>
      <c r="BT18" s="96" t="str">
        <f t="shared" si="33"/>
        <v/>
      </c>
      <c r="BU18" s="102" t="str">
        <f t="shared" si="34"/>
        <v/>
      </c>
      <c r="BV18" s="98" t="s">
        <v>131</v>
      </c>
      <c r="BW18" s="99" t="s">
        <v>131</v>
      </c>
      <c r="BX18" s="96" t="str">
        <f t="shared" si="35"/>
        <v/>
      </c>
      <c r="BY18" s="97" t="str">
        <f t="shared" si="36"/>
        <v/>
      </c>
      <c r="BZ18" s="101" t="str">
        <f t="shared" si="37"/>
        <v/>
      </c>
      <c r="CA18" s="97" t="str">
        <f t="shared" si="38"/>
        <v/>
      </c>
      <c r="CB18" s="97" t="str">
        <f t="shared" si="39"/>
        <v/>
      </c>
      <c r="CC18" s="97" t="str">
        <f t="shared" si="40"/>
        <v/>
      </c>
      <c r="CD18" s="102" t="str">
        <f t="shared" si="41"/>
        <v/>
      </c>
      <c r="CE18" s="103" t="str">
        <f t="shared" si="42"/>
        <v/>
      </c>
      <c r="CF18" s="280"/>
      <c r="CG18" s="138">
        <f t="shared" si="43"/>
        <v>57</v>
      </c>
      <c r="CH18" s="139">
        <f t="shared" si="44"/>
        <v>2</v>
      </c>
      <c r="CI18" s="134" t="str">
        <f t="shared" si="45"/>
        <v>A(z) Ifjúsági Férfi kategória kész!</v>
      </c>
      <c r="CJ18" s="371" t="str">
        <f t="shared" si="46"/>
        <v/>
      </c>
      <c r="CK18" s="378" t="str">
        <f t="shared" si="47"/>
        <v/>
      </c>
      <c r="CL18" s="389" t="str">
        <f t="shared" si="48"/>
        <v/>
      </c>
      <c r="CM18" s="392" t="str">
        <f t="shared" si="49"/>
        <v/>
      </c>
      <c r="CN18" s="280"/>
      <c r="CO18" s="272" t="str">
        <f t="shared" si="50"/>
        <v/>
      </c>
      <c r="CP18" s="273" t="str">
        <f t="shared" si="51"/>
        <v>Kategóriátlan</v>
      </c>
      <c r="CQ18" s="273" t="str">
        <f t="shared" si="52"/>
        <v>Kategóriátlan</v>
      </c>
      <c r="CR18" s="375" t="str">
        <f t="shared" si="60"/>
        <v/>
      </c>
      <c r="CS18" s="382" t="str">
        <f t="shared" si="61"/>
        <v/>
      </c>
      <c r="CT18" s="386" t="str">
        <f t="shared" si="62"/>
        <v/>
      </c>
      <c r="CU18" s="396" t="str">
        <f t="shared" si="63"/>
        <v/>
      </c>
      <c r="CV18" s="280"/>
      <c r="CW18" s="280"/>
      <c r="CX18" s="280"/>
      <c r="CY18" s="279"/>
      <c r="CZ18" s="280"/>
      <c r="DA18" s="280"/>
      <c r="DB18" s="280"/>
      <c r="DC18" s="280"/>
      <c r="DD18" s="280"/>
      <c r="DE18" s="280"/>
      <c r="DF18" s="280"/>
      <c r="DG18" s="280"/>
      <c r="DH18" s="280"/>
      <c r="DI18" s="280"/>
      <c r="DJ18" s="280"/>
      <c r="DK18" s="280"/>
      <c r="DL18" s="280"/>
      <c r="DM18" s="280"/>
      <c r="DN18" s="280"/>
      <c r="DO18" s="280"/>
      <c r="DP18" s="280"/>
      <c r="DQ18" s="280"/>
      <c r="DR18" s="280"/>
      <c r="DS18" s="280"/>
      <c r="DT18" s="280"/>
      <c r="DU18" s="280"/>
    </row>
    <row r="19" spans="1:125" ht="16.5" customHeight="1" x14ac:dyDescent="0.25">
      <c r="A19" s="404">
        <v>49</v>
      </c>
      <c r="B19" s="142">
        <v>0.43541666666666701</v>
      </c>
      <c r="C19" s="1" t="s">
        <v>203</v>
      </c>
      <c r="D19" s="253" t="s">
        <v>284</v>
      </c>
      <c r="E19" s="318"/>
      <c r="F19" s="1"/>
      <c r="G19" s="1">
        <v>2006</v>
      </c>
      <c r="H19" s="1" t="s">
        <v>0</v>
      </c>
      <c r="I19" s="16">
        <v>64</v>
      </c>
      <c r="J19" s="132" t="s">
        <v>22</v>
      </c>
      <c r="K19" s="253" t="s">
        <v>16</v>
      </c>
      <c r="L1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9" s="36">
        <v>7</v>
      </c>
      <c r="N19" s="216">
        <v>50</v>
      </c>
      <c r="O19" s="249">
        <f t="shared" si="5"/>
        <v>0.78125</v>
      </c>
      <c r="P19" s="211">
        <v>0</v>
      </c>
      <c r="Q19" s="12">
        <v>50</v>
      </c>
      <c r="R19" s="11">
        <v>18</v>
      </c>
      <c r="S19" s="37">
        <v>8</v>
      </c>
      <c r="T19" s="267">
        <v>30</v>
      </c>
      <c r="U19" s="76">
        <f t="shared" si="6"/>
        <v>5230</v>
      </c>
      <c r="V19" s="11">
        <v>25</v>
      </c>
      <c r="W19" s="26" t="s">
        <v>219</v>
      </c>
      <c r="X19" s="72">
        <f t="shared" si="7"/>
        <v>5007</v>
      </c>
      <c r="Y19" s="445">
        <v>9.1</v>
      </c>
      <c r="Z19" s="26">
        <v>48</v>
      </c>
      <c r="AA19" s="27" t="s">
        <v>212</v>
      </c>
      <c r="AB19" s="72">
        <f t="shared" si="8"/>
        <v>5048</v>
      </c>
      <c r="AC19" s="11">
        <v>18</v>
      </c>
      <c r="AD19" s="17">
        <v>9.6</v>
      </c>
      <c r="AE19" s="11">
        <v>59</v>
      </c>
      <c r="AF19" s="11">
        <v>4</v>
      </c>
      <c r="AG19" s="11">
        <v>7.5</v>
      </c>
      <c r="AH19" s="20">
        <v>29</v>
      </c>
      <c r="AI19" s="21">
        <v>100</v>
      </c>
      <c r="AK19" s="69">
        <f t="shared" si="9"/>
        <v>6</v>
      </c>
      <c r="AL19" s="70" t="s">
        <v>131</v>
      </c>
      <c r="AM19" s="71">
        <f t="shared" si="10"/>
        <v>4</v>
      </c>
      <c r="AN19" s="72">
        <f t="shared" si="11"/>
        <v>1</v>
      </c>
      <c r="AO19" s="73">
        <f t="shared" si="12"/>
        <v>1</v>
      </c>
      <c r="AP19" s="73">
        <f t="shared" si="13"/>
        <v>2</v>
      </c>
      <c r="AQ19" s="74" t="s">
        <v>131</v>
      </c>
      <c r="AR19" s="75" t="s">
        <v>131</v>
      </c>
      <c r="AS19" s="76">
        <f t="shared" si="14"/>
        <v>2</v>
      </c>
      <c r="AT19" s="73">
        <f t="shared" si="15"/>
        <v>2</v>
      </c>
      <c r="AU19" s="74" t="s">
        <v>131</v>
      </c>
      <c r="AV19" s="72">
        <f t="shared" si="16"/>
        <v>3</v>
      </c>
      <c r="AW19" s="78">
        <f t="shared" si="17"/>
        <v>4</v>
      </c>
      <c r="AX19" s="74" t="s">
        <v>131</v>
      </c>
      <c r="AY19" s="75" t="s">
        <v>131</v>
      </c>
      <c r="AZ19" s="72">
        <f t="shared" si="18"/>
        <v>2</v>
      </c>
      <c r="BA19" s="73">
        <f t="shared" si="19"/>
        <v>3</v>
      </c>
      <c r="BB19" s="77">
        <f t="shared" si="20"/>
        <v>1</v>
      </c>
      <c r="BC19" s="73">
        <f t="shared" si="21"/>
        <v>3</v>
      </c>
      <c r="BD19" s="73">
        <f t="shared" si="22"/>
        <v>4</v>
      </c>
      <c r="BE19" s="73">
        <f t="shared" si="23"/>
        <v>3</v>
      </c>
      <c r="BF19" s="78">
        <f t="shared" si="24"/>
        <v>1</v>
      </c>
      <c r="BG19" s="79">
        <f t="shared" si="25"/>
        <v>4</v>
      </c>
      <c r="BH19" s="280"/>
      <c r="BI19" s="93" t="str">
        <f t="shared" si="26"/>
        <v/>
      </c>
      <c r="BJ19" s="94" t="s">
        <v>131</v>
      </c>
      <c r="BK19" s="95" t="str">
        <f t="shared" si="27"/>
        <v/>
      </c>
      <c r="BL19" s="96" t="str">
        <f t="shared" si="28"/>
        <v/>
      </c>
      <c r="BM19" s="97" t="str">
        <f t="shared" si="29"/>
        <v/>
      </c>
      <c r="BN19" s="97" t="str">
        <f t="shared" si="30"/>
        <v/>
      </c>
      <c r="BO19" s="98" t="s">
        <v>131</v>
      </c>
      <c r="BP19" s="99" t="s">
        <v>131</v>
      </c>
      <c r="BQ19" s="100" t="str">
        <f t="shared" si="31"/>
        <v/>
      </c>
      <c r="BR19" s="97" t="str">
        <f t="shared" si="32"/>
        <v/>
      </c>
      <c r="BS19" s="98" t="s">
        <v>131</v>
      </c>
      <c r="BT19" s="96" t="str">
        <f t="shared" si="33"/>
        <v/>
      </c>
      <c r="BU19" s="102" t="str">
        <f t="shared" si="34"/>
        <v/>
      </c>
      <c r="BV19" s="98" t="s">
        <v>131</v>
      </c>
      <c r="BW19" s="99" t="s">
        <v>131</v>
      </c>
      <c r="BX19" s="96" t="str">
        <f t="shared" si="35"/>
        <v/>
      </c>
      <c r="BY19" s="97" t="str">
        <f t="shared" si="36"/>
        <v/>
      </c>
      <c r="BZ19" s="101" t="str">
        <f t="shared" si="37"/>
        <v/>
      </c>
      <c r="CA19" s="97" t="str">
        <f t="shared" si="38"/>
        <v/>
      </c>
      <c r="CB19" s="97" t="str">
        <f t="shared" si="39"/>
        <v/>
      </c>
      <c r="CC19" s="97" t="str">
        <f t="shared" si="40"/>
        <v/>
      </c>
      <c r="CD19" s="102" t="str">
        <f t="shared" si="41"/>
        <v/>
      </c>
      <c r="CE19" s="103" t="str">
        <f t="shared" si="42"/>
        <v/>
      </c>
      <c r="CF19" s="280"/>
      <c r="CG19" s="138">
        <f t="shared" si="43"/>
        <v>46</v>
      </c>
      <c r="CH19" s="139">
        <f t="shared" si="44"/>
        <v>3</v>
      </c>
      <c r="CI19" s="134" t="str">
        <f t="shared" si="45"/>
        <v>A(z) Ifjúsági Férfi kategória kész!</v>
      </c>
      <c r="CJ19" s="371" t="str">
        <f t="shared" si="46"/>
        <v/>
      </c>
      <c r="CK19" s="378" t="str">
        <f t="shared" si="47"/>
        <v/>
      </c>
      <c r="CL19" s="389" t="str">
        <f t="shared" si="48"/>
        <v/>
      </c>
      <c r="CM19" s="392" t="str">
        <f t="shared" si="49"/>
        <v/>
      </c>
      <c r="CN19" s="280"/>
      <c r="CO19" s="272" t="str">
        <f t="shared" si="50"/>
        <v/>
      </c>
      <c r="CP19" s="273" t="str">
        <f t="shared" si="51"/>
        <v>Kategóriátlan</v>
      </c>
      <c r="CQ19" s="273" t="str">
        <f t="shared" si="52"/>
        <v>Kategóriátlan</v>
      </c>
      <c r="CR19" s="375" t="str">
        <f t="shared" si="60"/>
        <v/>
      </c>
      <c r="CS19" s="382" t="str">
        <f t="shared" si="61"/>
        <v/>
      </c>
      <c r="CT19" s="386" t="str">
        <f t="shared" si="62"/>
        <v/>
      </c>
      <c r="CU19" s="396" t="str">
        <f t="shared" si="63"/>
        <v/>
      </c>
      <c r="CV19" s="280"/>
      <c r="CW19" s="280"/>
      <c r="CX19" s="280"/>
      <c r="CY19" s="279"/>
      <c r="CZ19" s="280"/>
      <c r="DA19" s="280"/>
      <c r="DB19" s="280"/>
      <c r="DC19" s="280"/>
      <c r="DD19" s="280"/>
      <c r="DE19" s="280"/>
      <c r="DF19" s="280"/>
      <c r="DG19" s="280"/>
      <c r="DH19" s="280"/>
      <c r="DI19" s="280"/>
      <c r="DJ19" s="280"/>
      <c r="DK19" s="280"/>
      <c r="DL19" s="280"/>
      <c r="DM19" s="280"/>
      <c r="DN19" s="280"/>
      <c r="DO19" s="280"/>
      <c r="DP19" s="280"/>
      <c r="DQ19" s="280"/>
      <c r="DR19" s="280"/>
      <c r="DS19" s="280"/>
      <c r="DT19" s="280"/>
      <c r="DU19" s="280"/>
    </row>
    <row r="20" spans="1:125" ht="16.5" customHeight="1" x14ac:dyDescent="0.25">
      <c r="A20" s="404">
        <v>47</v>
      </c>
      <c r="B20" s="142">
        <v>0.42499999999999999</v>
      </c>
      <c r="C20" s="1"/>
      <c r="D20" s="253" t="s">
        <v>285</v>
      </c>
      <c r="E20" s="318"/>
      <c r="F20" s="1"/>
      <c r="G20" s="1">
        <v>2006</v>
      </c>
      <c r="H20" s="1" t="s">
        <v>0</v>
      </c>
      <c r="I20" s="16">
        <v>58.2</v>
      </c>
      <c r="J20" s="132" t="s">
        <v>22</v>
      </c>
      <c r="K20" s="253" t="s">
        <v>16</v>
      </c>
      <c r="L2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20" s="36">
        <v>6</v>
      </c>
      <c r="N20" s="216">
        <v>42.5</v>
      </c>
      <c r="O20" s="249">
        <f t="shared" si="5"/>
        <v>0.73024054982817865</v>
      </c>
      <c r="P20" s="211">
        <v>1</v>
      </c>
      <c r="Q20" s="12">
        <v>78</v>
      </c>
      <c r="R20" s="11">
        <v>18</v>
      </c>
      <c r="S20" s="37">
        <v>8</v>
      </c>
      <c r="T20" s="267">
        <v>18</v>
      </c>
      <c r="U20" s="76">
        <f t="shared" si="6"/>
        <v>5218</v>
      </c>
      <c r="V20" s="11">
        <v>27</v>
      </c>
      <c r="W20" s="26" t="s">
        <v>216</v>
      </c>
      <c r="X20" s="72">
        <f t="shared" si="7"/>
        <v>5</v>
      </c>
      <c r="Y20" s="445">
        <v>1.7</v>
      </c>
      <c r="Z20" s="26">
        <v>48</v>
      </c>
      <c r="AA20" s="27" t="s">
        <v>212</v>
      </c>
      <c r="AB20" s="72">
        <f t="shared" si="8"/>
        <v>5048</v>
      </c>
      <c r="AC20" s="11">
        <v>16</v>
      </c>
      <c r="AD20" s="17">
        <v>9.9</v>
      </c>
      <c r="AE20" s="11">
        <v>45</v>
      </c>
      <c r="AF20" s="11">
        <v>3</v>
      </c>
      <c r="AG20" s="11">
        <v>3.5</v>
      </c>
      <c r="AH20" s="20">
        <v>25</v>
      </c>
      <c r="AI20" s="21">
        <v>108</v>
      </c>
      <c r="AK20" s="69">
        <f t="shared" si="9"/>
        <v>4</v>
      </c>
      <c r="AL20" s="70" t="s">
        <v>131</v>
      </c>
      <c r="AM20" s="71">
        <f t="shared" si="10"/>
        <v>2</v>
      </c>
      <c r="AN20" s="72">
        <f t="shared" si="11"/>
        <v>2</v>
      </c>
      <c r="AO20" s="73">
        <f t="shared" si="12"/>
        <v>3</v>
      </c>
      <c r="AP20" s="73">
        <f t="shared" si="13"/>
        <v>2</v>
      </c>
      <c r="AQ20" s="74" t="s">
        <v>131</v>
      </c>
      <c r="AR20" s="75" t="s">
        <v>131</v>
      </c>
      <c r="AS20" s="76">
        <f t="shared" si="14"/>
        <v>1</v>
      </c>
      <c r="AT20" s="73">
        <f t="shared" si="15"/>
        <v>3</v>
      </c>
      <c r="AU20" s="74" t="s">
        <v>131</v>
      </c>
      <c r="AV20" s="72">
        <f t="shared" si="16"/>
        <v>2</v>
      </c>
      <c r="AW20" s="78">
        <f t="shared" si="17"/>
        <v>1</v>
      </c>
      <c r="AX20" s="74" t="s">
        <v>131</v>
      </c>
      <c r="AY20" s="75" t="s">
        <v>131</v>
      </c>
      <c r="AZ20" s="72">
        <f t="shared" si="18"/>
        <v>2</v>
      </c>
      <c r="BA20" s="73">
        <f t="shared" si="19"/>
        <v>2</v>
      </c>
      <c r="BB20" s="77">
        <f t="shared" si="20"/>
        <v>2</v>
      </c>
      <c r="BC20" s="73">
        <f t="shared" si="21"/>
        <v>1</v>
      </c>
      <c r="BD20" s="73">
        <f t="shared" si="22"/>
        <v>2</v>
      </c>
      <c r="BE20" s="73">
        <f t="shared" si="23"/>
        <v>1</v>
      </c>
      <c r="BF20" s="78">
        <f t="shared" si="24"/>
        <v>3</v>
      </c>
      <c r="BG20" s="79">
        <f t="shared" si="25"/>
        <v>2</v>
      </c>
      <c r="BH20" s="280"/>
      <c r="BI20" s="93" t="str">
        <f t="shared" si="26"/>
        <v/>
      </c>
      <c r="BJ20" s="94" t="s">
        <v>131</v>
      </c>
      <c r="BK20" s="95" t="str">
        <f t="shared" si="27"/>
        <v/>
      </c>
      <c r="BL20" s="96" t="str">
        <f t="shared" si="28"/>
        <v/>
      </c>
      <c r="BM20" s="97" t="str">
        <f t="shared" si="29"/>
        <v/>
      </c>
      <c r="BN20" s="97" t="str">
        <f t="shared" si="30"/>
        <v/>
      </c>
      <c r="BO20" s="98" t="s">
        <v>131</v>
      </c>
      <c r="BP20" s="99" t="s">
        <v>131</v>
      </c>
      <c r="BQ20" s="100" t="str">
        <f t="shared" si="31"/>
        <v/>
      </c>
      <c r="BR20" s="97" t="str">
        <f t="shared" si="32"/>
        <v/>
      </c>
      <c r="BS20" s="98" t="s">
        <v>131</v>
      </c>
      <c r="BT20" s="96" t="str">
        <f t="shared" si="33"/>
        <v/>
      </c>
      <c r="BU20" s="102" t="str">
        <f t="shared" si="34"/>
        <v/>
      </c>
      <c r="BV20" s="98" t="s">
        <v>131</v>
      </c>
      <c r="BW20" s="99" t="s">
        <v>131</v>
      </c>
      <c r="BX20" s="96" t="str">
        <f t="shared" si="35"/>
        <v/>
      </c>
      <c r="BY20" s="97" t="str">
        <f t="shared" si="36"/>
        <v/>
      </c>
      <c r="BZ20" s="101" t="str">
        <f t="shared" si="37"/>
        <v/>
      </c>
      <c r="CA20" s="97" t="str">
        <f t="shared" si="38"/>
        <v/>
      </c>
      <c r="CB20" s="97" t="str">
        <f t="shared" si="39"/>
        <v/>
      </c>
      <c r="CC20" s="97" t="str">
        <f t="shared" si="40"/>
        <v/>
      </c>
      <c r="CD20" s="102" t="str">
        <f t="shared" si="41"/>
        <v/>
      </c>
      <c r="CE20" s="103" t="str">
        <f t="shared" si="42"/>
        <v/>
      </c>
      <c r="CF20" s="280"/>
      <c r="CG20" s="138">
        <f t="shared" si="43"/>
        <v>35</v>
      </c>
      <c r="CH20" s="139">
        <f t="shared" si="44"/>
        <v>4</v>
      </c>
      <c r="CI20" s="134" t="str">
        <f t="shared" si="45"/>
        <v>A(z) Ifjúsági Férfi kategória kész!</v>
      </c>
      <c r="CJ20" s="371" t="str">
        <f t="shared" si="46"/>
        <v/>
      </c>
      <c r="CK20" s="378" t="str">
        <f t="shared" si="47"/>
        <v/>
      </c>
      <c r="CL20" s="389" t="str">
        <f t="shared" si="48"/>
        <v/>
      </c>
      <c r="CM20" s="392" t="str">
        <f t="shared" si="49"/>
        <v/>
      </c>
      <c r="CN20" s="280"/>
      <c r="CO20" s="272" t="str">
        <f t="shared" si="50"/>
        <v/>
      </c>
      <c r="CP20" s="273" t="str">
        <f t="shared" si="51"/>
        <v>Kategóriátlan</v>
      </c>
      <c r="CQ20" s="273" t="str">
        <f t="shared" si="52"/>
        <v>Kategóriátlan</v>
      </c>
      <c r="CR20" s="375" t="str">
        <f t="shared" si="60"/>
        <v/>
      </c>
      <c r="CS20" s="382" t="str">
        <f t="shared" si="61"/>
        <v/>
      </c>
      <c r="CT20" s="386" t="str">
        <f t="shared" si="62"/>
        <v/>
      </c>
      <c r="CU20" s="396" t="str">
        <f t="shared" si="63"/>
        <v/>
      </c>
      <c r="CV20" s="280"/>
      <c r="CW20" s="280"/>
      <c r="CX20" s="280"/>
      <c r="CY20" s="279"/>
      <c r="CZ20" s="280"/>
      <c r="DA20" s="280"/>
      <c r="DB20" s="280"/>
      <c r="DC20" s="280"/>
      <c r="DD20" s="280"/>
      <c r="DE20" s="280"/>
      <c r="DF20" s="280"/>
      <c r="DG20" s="280"/>
      <c r="DH20" s="280"/>
      <c r="DI20" s="280"/>
      <c r="DJ20" s="280"/>
      <c r="DK20" s="280"/>
      <c r="DL20" s="280"/>
      <c r="DM20" s="280"/>
      <c r="DN20" s="280"/>
      <c r="DO20" s="280"/>
      <c r="DP20" s="280"/>
      <c r="DQ20" s="280"/>
      <c r="DR20" s="280"/>
      <c r="DS20" s="280"/>
      <c r="DT20" s="280"/>
      <c r="DU20" s="280"/>
    </row>
    <row r="21" spans="1:125" ht="16.5" customHeight="1" x14ac:dyDescent="0.25">
      <c r="A21" s="404">
        <v>54</v>
      </c>
      <c r="B21" s="142">
        <v>0.44930555555555601</v>
      </c>
      <c r="C21" s="1"/>
      <c r="D21" s="253" t="s">
        <v>286</v>
      </c>
      <c r="E21" s="318"/>
      <c r="F21" s="1"/>
      <c r="G21" s="1">
        <v>2003</v>
      </c>
      <c r="H21" s="1" t="s">
        <v>0</v>
      </c>
      <c r="I21" s="16">
        <v>83</v>
      </c>
      <c r="J21" s="132" t="s">
        <v>23</v>
      </c>
      <c r="K21" s="253" t="s">
        <v>201</v>
      </c>
      <c r="L2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1" s="36">
        <v>16</v>
      </c>
      <c r="N21" s="216">
        <v>70</v>
      </c>
      <c r="O21" s="249">
        <f t="shared" si="5"/>
        <v>0.84337349397590367</v>
      </c>
      <c r="P21" s="211">
        <v>11</v>
      </c>
      <c r="Q21" s="12">
        <v>67</v>
      </c>
      <c r="R21" s="11">
        <v>15</v>
      </c>
      <c r="S21" s="37">
        <v>12</v>
      </c>
      <c r="T21" s="267">
        <v>22</v>
      </c>
      <c r="U21" s="76">
        <f t="shared" si="6"/>
        <v>5322</v>
      </c>
      <c r="V21" s="11">
        <v>22</v>
      </c>
      <c r="W21" s="26" t="s">
        <v>217</v>
      </c>
      <c r="X21" s="72">
        <f t="shared" si="7"/>
        <v>0</v>
      </c>
      <c r="Y21" s="445">
        <v>8.8000000000000007</v>
      </c>
      <c r="Z21" s="26">
        <v>37</v>
      </c>
      <c r="AA21" s="27" t="s">
        <v>206</v>
      </c>
      <c r="AB21" s="72">
        <f t="shared" si="8"/>
        <v>5537</v>
      </c>
      <c r="AC21" s="11">
        <v>20</v>
      </c>
      <c r="AD21" s="17">
        <v>14.85</v>
      </c>
      <c r="AE21" s="11">
        <v>50</v>
      </c>
      <c r="AF21" s="11">
        <v>3</v>
      </c>
      <c r="AG21" s="11">
        <v>3.5</v>
      </c>
      <c r="AH21" s="20">
        <v>38</v>
      </c>
      <c r="AI21" s="21">
        <v>118</v>
      </c>
      <c r="AJ21" s="25"/>
      <c r="AK21" s="69">
        <f t="shared" si="9"/>
        <v>6</v>
      </c>
      <c r="AL21" s="70" t="s">
        <v>131</v>
      </c>
      <c r="AM21" s="71">
        <f t="shared" si="10"/>
        <v>4</v>
      </c>
      <c r="AN21" s="72">
        <f t="shared" si="11"/>
        <v>3</v>
      </c>
      <c r="AO21" s="73">
        <f t="shared" si="12"/>
        <v>3</v>
      </c>
      <c r="AP21" s="73">
        <f t="shared" si="13"/>
        <v>2</v>
      </c>
      <c r="AQ21" s="74" t="s">
        <v>131</v>
      </c>
      <c r="AR21" s="75" t="s">
        <v>131</v>
      </c>
      <c r="AS21" s="76">
        <f t="shared" si="14"/>
        <v>3</v>
      </c>
      <c r="AT21" s="73">
        <f t="shared" si="15"/>
        <v>2</v>
      </c>
      <c r="AU21" s="74" t="s">
        <v>131</v>
      </c>
      <c r="AV21" s="72">
        <f t="shared" si="16"/>
        <v>1</v>
      </c>
      <c r="AW21" s="78">
        <f t="shared" si="17"/>
        <v>3</v>
      </c>
      <c r="AX21" s="74" t="s">
        <v>131</v>
      </c>
      <c r="AY21" s="75" t="s">
        <v>131</v>
      </c>
      <c r="AZ21" s="72">
        <f t="shared" si="18"/>
        <v>3</v>
      </c>
      <c r="BA21" s="73">
        <f t="shared" si="19"/>
        <v>3</v>
      </c>
      <c r="BB21" s="77">
        <f t="shared" si="20"/>
        <v>3</v>
      </c>
      <c r="BC21" s="73">
        <f t="shared" si="21"/>
        <v>2</v>
      </c>
      <c r="BD21" s="73">
        <f t="shared" si="22"/>
        <v>3</v>
      </c>
      <c r="BE21" s="73">
        <f t="shared" si="23"/>
        <v>2</v>
      </c>
      <c r="BF21" s="78">
        <f t="shared" si="24"/>
        <v>1</v>
      </c>
      <c r="BG21" s="79">
        <f t="shared" si="25"/>
        <v>2</v>
      </c>
      <c r="BH21" s="303"/>
      <c r="BI21" s="93">
        <f t="shared" si="26"/>
        <v>26</v>
      </c>
      <c r="BJ21" s="94" t="s">
        <v>131</v>
      </c>
      <c r="BK21" s="95">
        <f t="shared" si="27"/>
        <v>16</v>
      </c>
      <c r="BL21" s="96">
        <f t="shared" si="28"/>
        <v>20</v>
      </c>
      <c r="BM21" s="97">
        <f t="shared" si="29"/>
        <v>10</v>
      </c>
      <c r="BN21" s="97">
        <f t="shared" si="30"/>
        <v>4</v>
      </c>
      <c r="BO21" s="98" t="s">
        <v>131</v>
      </c>
      <c r="BP21" s="99" t="s">
        <v>131</v>
      </c>
      <c r="BQ21" s="100">
        <f t="shared" si="31"/>
        <v>5</v>
      </c>
      <c r="BR21" s="97">
        <f t="shared" si="32"/>
        <v>9</v>
      </c>
      <c r="BS21" s="98" t="s">
        <v>131</v>
      </c>
      <c r="BT21" s="96">
        <f t="shared" si="33"/>
        <v>4</v>
      </c>
      <c r="BU21" s="102">
        <f t="shared" si="34"/>
        <v>14</v>
      </c>
      <c r="BV21" s="98" t="s">
        <v>131</v>
      </c>
      <c r="BW21" s="99" t="s">
        <v>131</v>
      </c>
      <c r="BX21" s="96">
        <f t="shared" si="35"/>
        <v>12</v>
      </c>
      <c r="BY21" s="97">
        <f t="shared" si="36"/>
        <v>7</v>
      </c>
      <c r="BZ21" s="101">
        <f t="shared" si="37"/>
        <v>15</v>
      </c>
      <c r="CA21" s="97">
        <f t="shared" si="38"/>
        <v>7</v>
      </c>
      <c r="CB21" s="97">
        <f t="shared" si="39"/>
        <v>13</v>
      </c>
      <c r="CC21" s="97">
        <f t="shared" si="40"/>
        <v>4</v>
      </c>
      <c r="CD21" s="102">
        <f t="shared" si="41"/>
        <v>5</v>
      </c>
      <c r="CE21" s="103">
        <f t="shared" si="42"/>
        <v>10</v>
      </c>
      <c r="CF21" s="303"/>
      <c r="CG21" s="138">
        <f t="shared" si="43"/>
        <v>46</v>
      </c>
      <c r="CH21" s="139">
        <f t="shared" si="44"/>
        <v>1</v>
      </c>
      <c r="CI21" s="134" t="str">
        <f t="shared" si="45"/>
        <v>A(z) Junior Férfi kategória kész!</v>
      </c>
      <c r="CJ21" s="371" t="str">
        <f t="shared" si="46"/>
        <v/>
      </c>
      <c r="CK21" s="378" t="str">
        <f t="shared" si="47"/>
        <v/>
      </c>
      <c r="CL21" s="389" t="str">
        <f t="shared" si="48"/>
        <v/>
      </c>
      <c r="CM21" s="392" t="str">
        <f t="shared" si="49"/>
        <v/>
      </c>
      <c r="CN21" s="303"/>
      <c r="CO21" s="272">
        <f t="shared" si="50"/>
        <v>181</v>
      </c>
      <c r="CP21" s="273">
        <f t="shared" si="51"/>
        <v>13</v>
      </c>
      <c r="CQ21" s="273" t="str">
        <f t="shared" si="52"/>
        <v>A(z) Abszolút Férfi kategória kész!</v>
      </c>
      <c r="CR21" s="375" t="str">
        <f t="shared" si="60"/>
        <v/>
      </c>
      <c r="CS21" s="382" t="str">
        <f t="shared" si="61"/>
        <v/>
      </c>
      <c r="CT21" s="386" t="str">
        <f t="shared" si="62"/>
        <v/>
      </c>
      <c r="CU21" s="396" t="str">
        <f t="shared" si="63"/>
        <v/>
      </c>
      <c r="CV21" s="280"/>
      <c r="CW21" s="280"/>
      <c r="CX21" s="280"/>
      <c r="CY21" s="279"/>
      <c r="CZ21" s="280"/>
      <c r="DA21" s="280"/>
      <c r="DB21" s="280"/>
      <c r="DC21" s="280"/>
      <c r="DD21" s="280"/>
      <c r="DE21" s="280"/>
      <c r="DF21" s="280"/>
      <c r="DG21" s="280"/>
      <c r="DH21" s="280"/>
      <c r="DI21" s="280"/>
      <c r="DJ21" s="280"/>
      <c r="DK21" s="280"/>
      <c r="DL21" s="280"/>
      <c r="DM21" s="280"/>
      <c r="DN21" s="280"/>
      <c r="DO21" s="280"/>
      <c r="DP21" s="280"/>
      <c r="DQ21" s="280"/>
      <c r="DR21" s="280"/>
      <c r="DS21" s="280"/>
      <c r="DT21" s="280"/>
      <c r="DU21" s="280"/>
    </row>
    <row r="22" spans="1:125" ht="16.5" customHeight="1" x14ac:dyDescent="0.25">
      <c r="A22" s="404">
        <v>33</v>
      </c>
      <c r="B22" s="142">
        <v>0.48402777777777001</v>
      </c>
      <c r="C22" s="1"/>
      <c r="D22" s="253" t="s">
        <v>287</v>
      </c>
      <c r="E22" s="318"/>
      <c r="F22" s="1"/>
      <c r="G22" s="1">
        <v>2003</v>
      </c>
      <c r="H22" s="1" t="s">
        <v>0</v>
      </c>
      <c r="I22" s="16">
        <v>70.2</v>
      </c>
      <c r="J22" s="132" t="s">
        <v>23</v>
      </c>
      <c r="K22" s="253" t="s">
        <v>201</v>
      </c>
      <c r="L2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2" s="36">
        <v>10</v>
      </c>
      <c r="N22" s="216">
        <v>62.5</v>
      </c>
      <c r="O22" s="249">
        <f t="shared" si="5"/>
        <v>0.8903133903133903</v>
      </c>
      <c r="P22" s="211">
        <v>0</v>
      </c>
      <c r="Q22" s="12">
        <v>42</v>
      </c>
      <c r="R22" s="11">
        <v>18</v>
      </c>
      <c r="S22" s="37">
        <v>8</v>
      </c>
      <c r="T22" s="267">
        <v>29</v>
      </c>
      <c r="U22" s="76">
        <f t="shared" si="6"/>
        <v>5229</v>
      </c>
      <c r="V22" s="11">
        <v>25</v>
      </c>
      <c r="W22" s="26" t="s">
        <v>223</v>
      </c>
      <c r="X22" s="72">
        <f t="shared" si="7"/>
        <v>5008</v>
      </c>
      <c r="Y22" s="445">
        <v>2</v>
      </c>
      <c r="Z22" s="26">
        <v>35</v>
      </c>
      <c r="AA22" s="27" t="s">
        <v>212</v>
      </c>
      <c r="AB22" s="72">
        <f t="shared" si="8"/>
        <v>5035</v>
      </c>
      <c r="AC22" s="11">
        <v>15</v>
      </c>
      <c r="AD22" s="17">
        <v>11.98</v>
      </c>
      <c r="AE22" s="11">
        <v>52</v>
      </c>
      <c r="AF22" s="11">
        <v>0</v>
      </c>
      <c r="AG22" s="11">
        <v>3</v>
      </c>
      <c r="AH22" s="20">
        <v>28</v>
      </c>
      <c r="AI22" s="21">
        <v>116</v>
      </c>
      <c r="AJ22" s="25"/>
      <c r="AK22" s="69">
        <f t="shared" si="9"/>
        <v>4</v>
      </c>
      <c r="AL22" s="70" t="s">
        <v>131</v>
      </c>
      <c r="AM22" s="71">
        <f t="shared" si="10"/>
        <v>6</v>
      </c>
      <c r="AN22" s="72">
        <f t="shared" si="11"/>
        <v>1</v>
      </c>
      <c r="AO22" s="73">
        <f t="shared" si="12"/>
        <v>1</v>
      </c>
      <c r="AP22" s="73">
        <f t="shared" si="13"/>
        <v>3</v>
      </c>
      <c r="AQ22" s="74" t="s">
        <v>131</v>
      </c>
      <c r="AR22" s="75" t="s">
        <v>131</v>
      </c>
      <c r="AS22" s="76">
        <f t="shared" si="14"/>
        <v>2</v>
      </c>
      <c r="AT22" s="73">
        <f t="shared" si="15"/>
        <v>3</v>
      </c>
      <c r="AU22" s="74" t="s">
        <v>131</v>
      </c>
      <c r="AV22" s="72">
        <f t="shared" si="16"/>
        <v>3</v>
      </c>
      <c r="AW22" s="78">
        <f t="shared" si="17"/>
        <v>1</v>
      </c>
      <c r="AX22" s="74" t="s">
        <v>131</v>
      </c>
      <c r="AY22" s="75" t="s">
        <v>131</v>
      </c>
      <c r="AZ22" s="72">
        <f t="shared" si="18"/>
        <v>2</v>
      </c>
      <c r="BA22" s="73">
        <f t="shared" si="19"/>
        <v>2</v>
      </c>
      <c r="BB22" s="77">
        <f t="shared" si="20"/>
        <v>2</v>
      </c>
      <c r="BC22" s="73">
        <f t="shared" si="21"/>
        <v>3</v>
      </c>
      <c r="BD22" s="73">
        <f t="shared" si="22"/>
        <v>1</v>
      </c>
      <c r="BE22" s="73">
        <f t="shared" si="23"/>
        <v>1</v>
      </c>
      <c r="BF22" s="78">
        <f t="shared" si="24"/>
        <v>3</v>
      </c>
      <c r="BG22" s="79">
        <f t="shared" si="25"/>
        <v>4</v>
      </c>
      <c r="BH22" s="303"/>
      <c r="BI22" s="93">
        <f t="shared" si="26"/>
        <v>8</v>
      </c>
      <c r="BJ22" s="94" t="s">
        <v>131</v>
      </c>
      <c r="BK22" s="95">
        <f t="shared" si="27"/>
        <v>24</v>
      </c>
      <c r="BL22" s="96">
        <f t="shared" si="28"/>
        <v>1</v>
      </c>
      <c r="BM22" s="97">
        <f t="shared" si="29"/>
        <v>1</v>
      </c>
      <c r="BN22" s="97">
        <f t="shared" si="30"/>
        <v>10</v>
      </c>
      <c r="BO22" s="98" t="s">
        <v>131</v>
      </c>
      <c r="BP22" s="99" t="s">
        <v>131</v>
      </c>
      <c r="BQ22" s="100">
        <f t="shared" si="31"/>
        <v>2</v>
      </c>
      <c r="BR22" s="97">
        <f t="shared" si="32"/>
        <v>13</v>
      </c>
      <c r="BS22" s="98" t="s">
        <v>131</v>
      </c>
      <c r="BT22" s="96">
        <f t="shared" si="33"/>
        <v>10</v>
      </c>
      <c r="BU22" s="102">
        <f t="shared" si="34"/>
        <v>2</v>
      </c>
      <c r="BV22" s="98" t="s">
        <v>131</v>
      </c>
      <c r="BW22" s="99" t="s">
        <v>131</v>
      </c>
      <c r="BX22" s="96">
        <f t="shared" si="35"/>
        <v>2</v>
      </c>
      <c r="BY22" s="97">
        <f t="shared" si="36"/>
        <v>4</v>
      </c>
      <c r="BZ22" s="101">
        <f t="shared" si="37"/>
        <v>3</v>
      </c>
      <c r="CA22" s="97">
        <f t="shared" si="38"/>
        <v>10</v>
      </c>
      <c r="CB22" s="97">
        <f t="shared" si="39"/>
        <v>2</v>
      </c>
      <c r="CC22" s="97">
        <f t="shared" si="40"/>
        <v>3</v>
      </c>
      <c r="CD22" s="102">
        <f t="shared" si="41"/>
        <v>13</v>
      </c>
      <c r="CE22" s="103">
        <f t="shared" si="42"/>
        <v>12</v>
      </c>
      <c r="CF22" s="303"/>
      <c r="CG22" s="138">
        <f t="shared" si="43"/>
        <v>42</v>
      </c>
      <c r="CH22" s="139">
        <f t="shared" si="44"/>
        <v>2</v>
      </c>
      <c r="CI22" s="134" t="str">
        <f t="shared" si="45"/>
        <v>A(z) Junior Férfi kategória kész!</v>
      </c>
      <c r="CJ22" s="371" t="str">
        <f t="shared" si="46"/>
        <v/>
      </c>
      <c r="CK22" s="378" t="str">
        <f t="shared" si="47"/>
        <v/>
      </c>
      <c r="CL22" s="389" t="str">
        <f t="shared" si="48"/>
        <v/>
      </c>
      <c r="CM22" s="392" t="str">
        <f t="shared" si="49"/>
        <v/>
      </c>
      <c r="CN22" s="303"/>
      <c r="CO22" s="272">
        <f t="shared" si="50"/>
        <v>120</v>
      </c>
      <c r="CP22" s="273">
        <f t="shared" si="51"/>
        <v>19</v>
      </c>
      <c r="CQ22" s="273" t="str">
        <f t="shared" si="52"/>
        <v>A(z) Abszolút Férfi kategória kész!</v>
      </c>
      <c r="CR22" s="375" t="str">
        <f t="shared" si="60"/>
        <v/>
      </c>
      <c r="CS22" s="382" t="str">
        <f t="shared" si="61"/>
        <v/>
      </c>
      <c r="CT22" s="386" t="str">
        <f t="shared" si="62"/>
        <v/>
      </c>
      <c r="CU22" s="396" t="str">
        <f t="shared" si="63"/>
        <v/>
      </c>
      <c r="CV22" s="280"/>
      <c r="CW22" s="280"/>
      <c r="CX22" s="280"/>
      <c r="CY22" s="279"/>
      <c r="CZ22" s="280"/>
      <c r="DA22" s="280"/>
      <c r="DB22" s="280"/>
      <c r="DC22" s="280"/>
      <c r="DD22" s="280"/>
      <c r="DE22" s="280"/>
      <c r="DF22" s="280"/>
      <c r="DG22" s="280"/>
      <c r="DH22" s="280"/>
      <c r="DI22" s="280"/>
      <c r="DJ22" s="280"/>
      <c r="DK22" s="280"/>
      <c r="DL22" s="280"/>
      <c r="DM22" s="280"/>
      <c r="DN22" s="280"/>
      <c r="DO22" s="280"/>
      <c r="DP22" s="280"/>
      <c r="DQ22" s="280"/>
      <c r="DR22" s="280"/>
      <c r="DS22" s="280"/>
      <c r="DT22" s="280"/>
      <c r="DU22" s="280"/>
    </row>
    <row r="23" spans="1:125" ht="16.5" customHeight="1" x14ac:dyDescent="0.25">
      <c r="A23" s="404">
        <v>53</v>
      </c>
      <c r="B23" s="142">
        <v>0.44652777777777802</v>
      </c>
      <c r="C23" s="1" t="s">
        <v>204</v>
      </c>
      <c r="D23" s="253" t="s">
        <v>288</v>
      </c>
      <c r="E23" s="318"/>
      <c r="F23" s="1"/>
      <c r="G23" s="1">
        <v>2003</v>
      </c>
      <c r="H23" s="1" t="s">
        <v>0</v>
      </c>
      <c r="I23" s="16">
        <v>70</v>
      </c>
      <c r="J23" s="132" t="s">
        <v>23</v>
      </c>
      <c r="K23" s="253" t="s">
        <v>201</v>
      </c>
      <c r="L2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3" s="36">
        <v>6</v>
      </c>
      <c r="N23" s="216">
        <v>0</v>
      </c>
      <c r="O23" s="249">
        <f t="shared" si="5"/>
        <v>0</v>
      </c>
      <c r="P23" s="211">
        <v>4</v>
      </c>
      <c r="Q23" s="12">
        <v>64</v>
      </c>
      <c r="R23" s="11">
        <v>14</v>
      </c>
      <c r="S23" s="37">
        <v>4</v>
      </c>
      <c r="T23" s="267">
        <v>31</v>
      </c>
      <c r="U23" s="76">
        <f t="shared" si="6"/>
        <v>5131</v>
      </c>
      <c r="V23" s="11">
        <v>18</v>
      </c>
      <c r="W23" s="26" t="s">
        <v>218</v>
      </c>
      <c r="X23" s="72">
        <f t="shared" si="7"/>
        <v>5006</v>
      </c>
      <c r="Y23" s="445">
        <v>5</v>
      </c>
      <c r="Z23" s="26">
        <v>30</v>
      </c>
      <c r="AA23" s="27" t="s">
        <v>212</v>
      </c>
      <c r="AB23" s="72">
        <f t="shared" si="8"/>
        <v>5030</v>
      </c>
      <c r="AC23" s="11">
        <v>15</v>
      </c>
      <c r="AD23" s="17">
        <v>10.39</v>
      </c>
      <c r="AE23" s="11">
        <v>42</v>
      </c>
      <c r="AF23" s="11">
        <v>1</v>
      </c>
      <c r="AG23" s="11">
        <v>15</v>
      </c>
      <c r="AH23" s="20">
        <v>36</v>
      </c>
      <c r="AI23" s="21">
        <v>115</v>
      </c>
      <c r="AK23" s="69">
        <f t="shared" si="9"/>
        <v>2</v>
      </c>
      <c r="AL23" s="70" t="s">
        <v>131</v>
      </c>
      <c r="AM23" s="71">
        <f t="shared" si="10"/>
        <v>2</v>
      </c>
      <c r="AN23" s="72">
        <f t="shared" si="11"/>
        <v>2</v>
      </c>
      <c r="AO23" s="73">
        <f t="shared" si="12"/>
        <v>2</v>
      </c>
      <c r="AP23" s="73">
        <f t="shared" si="13"/>
        <v>1</v>
      </c>
      <c r="AQ23" s="74" t="s">
        <v>131</v>
      </c>
      <c r="AR23" s="75" t="s">
        <v>131</v>
      </c>
      <c r="AS23" s="76">
        <f t="shared" si="14"/>
        <v>1</v>
      </c>
      <c r="AT23" s="73">
        <f t="shared" si="15"/>
        <v>1</v>
      </c>
      <c r="AU23" s="74" t="s">
        <v>131</v>
      </c>
      <c r="AV23" s="72">
        <f t="shared" si="16"/>
        <v>2</v>
      </c>
      <c r="AW23" s="78">
        <f t="shared" si="17"/>
        <v>2</v>
      </c>
      <c r="AX23" s="74" t="s">
        <v>131</v>
      </c>
      <c r="AY23" s="75" t="s">
        <v>131</v>
      </c>
      <c r="AZ23" s="72">
        <f t="shared" si="18"/>
        <v>1</v>
      </c>
      <c r="BA23" s="73">
        <f t="shared" si="19"/>
        <v>2</v>
      </c>
      <c r="BB23" s="77">
        <f t="shared" si="20"/>
        <v>1</v>
      </c>
      <c r="BC23" s="73">
        <f t="shared" si="21"/>
        <v>1</v>
      </c>
      <c r="BD23" s="73">
        <f t="shared" si="22"/>
        <v>2</v>
      </c>
      <c r="BE23" s="73">
        <f t="shared" si="23"/>
        <v>3</v>
      </c>
      <c r="BF23" s="78">
        <f t="shared" si="24"/>
        <v>2</v>
      </c>
      <c r="BG23" s="79">
        <f t="shared" si="25"/>
        <v>6</v>
      </c>
      <c r="BH23" s="280"/>
      <c r="BI23" s="93">
        <f t="shared" si="26"/>
        <v>2</v>
      </c>
      <c r="BJ23" s="94" t="s">
        <v>131</v>
      </c>
      <c r="BK23" s="95">
        <f t="shared" si="27"/>
        <v>2</v>
      </c>
      <c r="BL23" s="96">
        <f t="shared" si="28"/>
        <v>12</v>
      </c>
      <c r="BM23" s="97">
        <f t="shared" si="29"/>
        <v>9</v>
      </c>
      <c r="BN23" s="97">
        <f t="shared" si="30"/>
        <v>3</v>
      </c>
      <c r="BO23" s="98" t="s">
        <v>131</v>
      </c>
      <c r="BP23" s="99" t="s">
        <v>131</v>
      </c>
      <c r="BQ23" s="100">
        <f t="shared" si="31"/>
        <v>1</v>
      </c>
      <c r="BR23" s="97">
        <f t="shared" si="32"/>
        <v>3</v>
      </c>
      <c r="BS23" s="98" t="s">
        <v>131</v>
      </c>
      <c r="BT23" s="96">
        <f t="shared" si="33"/>
        <v>7</v>
      </c>
      <c r="BU23" s="102">
        <f t="shared" si="34"/>
        <v>10</v>
      </c>
      <c r="BV23" s="98" t="s">
        <v>131</v>
      </c>
      <c r="BW23" s="99" t="s">
        <v>131</v>
      </c>
      <c r="BX23" s="96">
        <f t="shared" si="35"/>
        <v>1</v>
      </c>
      <c r="BY23" s="97">
        <f t="shared" si="36"/>
        <v>4</v>
      </c>
      <c r="BZ23" s="101">
        <f t="shared" si="37"/>
        <v>1</v>
      </c>
      <c r="CA23" s="97">
        <f t="shared" si="38"/>
        <v>4</v>
      </c>
      <c r="CB23" s="97">
        <f t="shared" si="39"/>
        <v>7</v>
      </c>
      <c r="CC23" s="97">
        <f t="shared" si="40"/>
        <v>18</v>
      </c>
      <c r="CD23" s="102">
        <f t="shared" si="41"/>
        <v>6</v>
      </c>
      <c r="CE23" s="103">
        <f t="shared" si="42"/>
        <v>14</v>
      </c>
      <c r="CF23" s="280"/>
      <c r="CG23" s="138">
        <f t="shared" si="43"/>
        <v>33</v>
      </c>
      <c r="CH23" s="139">
        <f t="shared" si="44"/>
        <v>3</v>
      </c>
      <c r="CI23" s="134" t="str">
        <f t="shared" si="45"/>
        <v>A(z) Junior Férfi kategória kész!</v>
      </c>
      <c r="CJ23" s="371" t="str">
        <f t="shared" si="46"/>
        <v/>
      </c>
      <c r="CK23" s="378" t="str">
        <f t="shared" si="47"/>
        <v/>
      </c>
      <c r="CL23" s="389" t="str">
        <f t="shared" si="48"/>
        <v/>
      </c>
      <c r="CM23" s="392" t="str">
        <f t="shared" si="49"/>
        <v/>
      </c>
      <c r="CN23" s="280"/>
      <c r="CO23" s="272">
        <f t="shared" si="50"/>
        <v>104</v>
      </c>
      <c r="CP23" s="273">
        <f t="shared" si="51"/>
        <v>20</v>
      </c>
      <c r="CQ23" s="273" t="str">
        <f t="shared" si="52"/>
        <v>A(z) Abszolút Férfi kategória kész!</v>
      </c>
      <c r="CR23" s="375" t="str">
        <f t="shared" si="60"/>
        <v/>
      </c>
      <c r="CS23" s="382" t="str">
        <f t="shared" si="61"/>
        <v/>
      </c>
      <c r="CT23" s="386" t="str">
        <f t="shared" si="62"/>
        <v/>
      </c>
      <c r="CU23" s="396" t="str">
        <f t="shared" si="63"/>
        <v/>
      </c>
      <c r="CV23" s="280"/>
      <c r="CW23" s="280"/>
      <c r="CX23" s="280"/>
      <c r="CY23" s="279"/>
      <c r="CZ23" s="280"/>
      <c r="DA23" s="280"/>
      <c r="DB23" s="280"/>
      <c r="DC23" s="280"/>
      <c r="DD23" s="280"/>
      <c r="DE23" s="280"/>
      <c r="DF23" s="280"/>
      <c r="DG23" s="280"/>
      <c r="DH23" s="280"/>
      <c r="DI23" s="280"/>
      <c r="DJ23" s="280"/>
      <c r="DK23" s="280"/>
      <c r="DL23" s="280"/>
      <c r="DM23" s="280"/>
      <c r="DN23" s="280"/>
      <c r="DO23" s="280"/>
      <c r="DP23" s="280"/>
      <c r="DQ23" s="280"/>
      <c r="DR23" s="280"/>
      <c r="DS23" s="280"/>
      <c r="DT23" s="280"/>
      <c r="DU23" s="280"/>
    </row>
    <row r="24" spans="1:125" ht="16.5" customHeight="1" x14ac:dyDescent="0.25">
      <c r="A24" s="404">
        <v>68</v>
      </c>
      <c r="B24" s="142">
        <v>0.47569444444444198</v>
      </c>
      <c r="C24" s="3"/>
      <c r="D24" s="253" t="s">
        <v>289</v>
      </c>
      <c r="E24" s="318"/>
      <c r="F24" s="1"/>
      <c r="G24" s="1">
        <v>1979</v>
      </c>
      <c r="H24" s="1" t="s">
        <v>0</v>
      </c>
      <c r="I24" s="16">
        <v>81</v>
      </c>
      <c r="J24" s="132" t="s">
        <v>136</v>
      </c>
      <c r="K24" s="253" t="s">
        <v>138</v>
      </c>
      <c r="L2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4" s="36">
        <v>20</v>
      </c>
      <c r="N24" s="216">
        <v>90</v>
      </c>
      <c r="O24" s="249">
        <f t="shared" si="5"/>
        <v>1.1111111111111112</v>
      </c>
      <c r="P24" s="211">
        <v>7</v>
      </c>
      <c r="Q24" s="12">
        <v>87</v>
      </c>
      <c r="R24" s="11">
        <v>21</v>
      </c>
      <c r="S24" s="37">
        <v>24</v>
      </c>
      <c r="T24" s="267">
        <v>20</v>
      </c>
      <c r="U24" s="76">
        <f t="shared" si="6"/>
        <v>5620</v>
      </c>
      <c r="V24" s="11">
        <v>17</v>
      </c>
      <c r="W24" s="26" t="s">
        <v>223</v>
      </c>
      <c r="X24" s="72">
        <f t="shared" si="7"/>
        <v>5008</v>
      </c>
      <c r="Y24" s="445">
        <v>10.5</v>
      </c>
      <c r="Z24" s="26">
        <v>56</v>
      </c>
      <c r="AA24" s="27" t="s">
        <v>212</v>
      </c>
      <c r="AB24" s="72">
        <f t="shared" si="8"/>
        <v>5056</v>
      </c>
      <c r="AC24" s="11">
        <v>30</v>
      </c>
      <c r="AD24" s="17">
        <v>14.3</v>
      </c>
      <c r="AE24" s="11">
        <v>60</v>
      </c>
      <c r="AF24" s="11">
        <v>1</v>
      </c>
      <c r="AG24" s="11">
        <v>9</v>
      </c>
      <c r="AH24" s="20">
        <v>31</v>
      </c>
      <c r="AI24" s="21">
        <v>100</v>
      </c>
      <c r="AK24" s="69">
        <f t="shared" si="9"/>
        <v>12</v>
      </c>
      <c r="AL24" s="70" t="s">
        <v>131</v>
      </c>
      <c r="AM24" s="71">
        <f t="shared" si="10"/>
        <v>14</v>
      </c>
      <c r="AN24" s="72">
        <f t="shared" si="11"/>
        <v>6</v>
      </c>
      <c r="AO24" s="73">
        <f t="shared" si="12"/>
        <v>7</v>
      </c>
      <c r="AP24" s="73">
        <f t="shared" si="13"/>
        <v>7</v>
      </c>
      <c r="AQ24" s="74" t="s">
        <v>131</v>
      </c>
      <c r="AR24" s="75" t="s">
        <v>131</v>
      </c>
      <c r="AS24" s="76">
        <f t="shared" si="14"/>
        <v>6</v>
      </c>
      <c r="AT24" s="73">
        <f t="shared" si="15"/>
        <v>1</v>
      </c>
      <c r="AU24" s="74" t="s">
        <v>131</v>
      </c>
      <c r="AV24" s="72">
        <f t="shared" si="16"/>
        <v>5</v>
      </c>
      <c r="AW24" s="78">
        <f t="shared" si="17"/>
        <v>6</v>
      </c>
      <c r="AX24" s="74" t="s">
        <v>131</v>
      </c>
      <c r="AY24" s="75" t="s">
        <v>131</v>
      </c>
      <c r="AZ24" s="72">
        <f t="shared" si="18"/>
        <v>3</v>
      </c>
      <c r="BA24" s="73">
        <f t="shared" si="19"/>
        <v>5</v>
      </c>
      <c r="BB24" s="77">
        <f t="shared" si="20"/>
        <v>4</v>
      </c>
      <c r="BC24" s="73">
        <f t="shared" si="21"/>
        <v>7</v>
      </c>
      <c r="BD24" s="73">
        <f t="shared" si="22"/>
        <v>3</v>
      </c>
      <c r="BE24" s="73">
        <f t="shared" si="23"/>
        <v>3</v>
      </c>
      <c r="BF24" s="78">
        <f t="shared" si="24"/>
        <v>4</v>
      </c>
      <c r="BG24" s="79">
        <f t="shared" si="25"/>
        <v>10</v>
      </c>
      <c r="BH24" s="280"/>
      <c r="BI24" s="93">
        <f t="shared" si="26"/>
        <v>34</v>
      </c>
      <c r="BJ24" s="94" t="s">
        <v>131</v>
      </c>
      <c r="BK24" s="95">
        <f t="shared" si="27"/>
        <v>32</v>
      </c>
      <c r="BL24" s="96">
        <f t="shared" si="28"/>
        <v>17</v>
      </c>
      <c r="BM24" s="97">
        <f t="shared" si="29"/>
        <v>17</v>
      </c>
      <c r="BN24" s="97">
        <f t="shared" si="30"/>
        <v>17</v>
      </c>
      <c r="BO24" s="98" t="s">
        <v>131</v>
      </c>
      <c r="BP24" s="99" t="s">
        <v>131</v>
      </c>
      <c r="BQ24" s="100">
        <f t="shared" si="31"/>
        <v>17</v>
      </c>
      <c r="BR24" s="97">
        <f t="shared" si="32"/>
        <v>1</v>
      </c>
      <c r="BS24" s="98" t="s">
        <v>131</v>
      </c>
      <c r="BT24" s="96">
        <f t="shared" si="33"/>
        <v>10</v>
      </c>
      <c r="BU24" s="102">
        <f t="shared" si="34"/>
        <v>17</v>
      </c>
      <c r="BV24" s="98" t="s">
        <v>131</v>
      </c>
      <c r="BW24" s="99" t="s">
        <v>131</v>
      </c>
      <c r="BX24" s="96">
        <f t="shared" si="35"/>
        <v>8</v>
      </c>
      <c r="BY24" s="97">
        <f t="shared" si="36"/>
        <v>14</v>
      </c>
      <c r="BZ24" s="101">
        <f t="shared" si="37"/>
        <v>11</v>
      </c>
      <c r="CA24" s="97">
        <f t="shared" si="38"/>
        <v>16</v>
      </c>
      <c r="CB24" s="97">
        <f t="shared" si="39"/>
        <v>7</v>
      </c>
      <c r="CC24" s="97">
        <f t="shared" si="40"/>
        <v>8</v>
      </c>
      <c r="CD24" s="102">
        <f t="shared" si="41"/>
        <v>10</v>
      </c>
      <c r="CE24" s="103">
        <f t="shared" si="42"/>
        <v>22</v>
      </c>
      <c r="CF24" s="280"/>
      <c r="CG24" s="138">
        <f t="shared" si="43"/>
        <v>103</v>
      </c>
      <c r="CH24" s="139">
        <f t="shared" si="44"/>
        <v>1</v>
      </c>
      <c r="CI24" s="134" t="str">
        <f t="shared" si="45"/>
        <v>A(z) Senior II. Férfi kategória kész!</v>
      </c>
      <c r="CJ24" s="371">
        <f t="shared" si="46"/>
        <v>100</v>
      </c>
      <c r="CK24" s="378" t="str">
        <f t="shared" si="47"/>
        <v/>
      </c>
      <c r="CL24" s="389" t="str">
        <f t="shared" si="48"/>
        <v/>
      </c>
      <c r="CM24" s="392" t="str">
        <f t="shared" si="49"/>
        <v/>
      </c>
      <c r="CN24" s="280"/>
      <c r="CO24" s="272">
        <f t="shared" si="50"/>
        <v>258</v>
      </c>
      <c r="CP24" s="273">
        <f t="shared" si="51"/>
        <v>6</v>
      </c>
      <c r="CQ24" s="273" t="str">
        <f t="shared" si="52"/>
        <v>A(z) Abszolút Férfi kategória kész!</v>
      </c>
      <c r="CR24" s="375" t="str">
        <f t="shared" si="60"/>
        <v/>
      </c>
      <c r="CS24" s="382" t="str">
        <f t="shared" si="61"/>
        <v/>
      </c>
      <c r="CT24" s="386" t="str">
        <f t="shared" si="62"/>
        <v/>
      </c>
      <c r="CU24" s="396" t="str">
        <f t="shared" si="63"/>
        <v/>
      </c>
      <c r="CV24" s="280"/>
      <c r="CW24" s="280"/>
      <c r="CX24" s="280"/>
      <c r="CY24" s="279"/>
      <c r="CZ24" s="280"/>
      <c r="DA24" s="280"/>
      <c r="DB24" s="280"/>
      <c r="DC24" s="280"/>
      <c r="DD24" s="280"/>
      <c r="DE24" s="280"/>
      <c r="DF24" s="280"/>
      <c r="DG24" s="280"/>
      <c r="DH24" s="280"/>
      <c r="DI24" s="280"/>
      <c r="DJ24" s="280"/>
      <c r="DK24" s="280"/>
      <c r="DL24" s="280"/>
      <c r="DM24" s="280"/>
      <c r="DN24" s="280"/>
      <c r="DO24" s="280"/>
      <c r="DP24" s="280"/>
      <c r="DQ24" s="280"/>
      <c r="DR24" s="280"/>
      <c r="DS24" s="280"/>
      <c r="DT24" s="280"/>
      <c r="DU24" s="280"/>
    </row>
    <row r="25" spans="1:125" ht="16.5" customHeight="1" x14ac:dyDescent="0.25">
      <c r="A25" s="405">
        <v>65</v>
      </c>
      <c r="B25" s="142">
        <v>0.45555555555555499</v>
      </c>
      <c r="C25" s="1"/>
      <c r="D25" s="253" t="s">
        <v>290</v>
      </c>
      <c r="E25" s="318"/>
      <c r="F25" s="1"/>
      <c r="G25" s="1">
        <v>1981</v>
      </c>
      <c r="H25" s="1" t="s">
        <v>0</v>
      </c>
      <c r="I25" s="16">
        <v>99</v>
      </c>
      <c r="J25" s="132" t="s">
        <v>136</v>
      </c>
      <c r="K25" s="253" t="s">
        <v>138</v>
      </c>
      <c r="L2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5" s="36">
        <v>21</v>
      </c>
      <c r="N25" s="216">
        <v>95</v>
      </c>
      <c r="O25" s="249">
        <f t="shared" si="5"/>
        <v>0.95959595959595956</v>
      </c>
      <c r="P25" s="211">
        <v>8</v>
      </c>
      <c r="Q25" s="12">
        <v>68</v>
      </c>
      <c r="R25" s="11">
        <v>20</v>
      </c>
      <c r="S25" s="37">
        <v>24</v>
      </c>
      <c r="T25" s="267">
        <v>29</v>
      </c>
      <c r="U25" s="76">
        <f t="shared" si="6"/>
        <v>5629</v>
      </c>
      <c r="V25" s="11">
        <v>26</v>
      </c>
      <c r="W25" s="26" t="s">
        <v>217</v>
      </c>
      <c r="X25" s="72">
        <f t="shared" si="7"/>
        <v>0</v>
      </c>
      <c r="Y25" s="445">
        <v>5</v>
      </c>
      <c r="Z25" s="26">
        <v>43</v>
      </c>
      <c r="AA25" s="27" t="s">
        <v>206</v>
      </c>
      <c r="AB25" s="72">
        <f t="shared" si="8"/>
        <v>5543</v>
      </c>
      <c r="AC25" s="11">
        <v>21</v>
      </c>
      <c r="AD25" s="17">
        <v>16.010000000000002</v>
      </c>
      <c r="AE25" s="11">
        <v>59</v>
      </c>
      <c r="AF25" s="11">
        <v>4</v>
      </c>
      <c r="AG25" s="11">
        <v>8</v>
      </c>
      <c r="AH25" s="20">
        <v>24</v>
      </c>
      <c r="AI25" s="21">
        <v>114</v>
      </c>
      <c r="AK25" s="69">
        <f t="shared" si="9"/>
        <v>14</v>
      </c>
      <c r="AL25" s="70" t="s">
        <v>131</v>
      </c>
      <c r="AM25" s="71">
        <f t="shared" si="10"/>
        <v>10</v>
      </c>
      <c r="AN25" s="72">
        <f t="shared" si="11"/>
        <v>7</v>
      </c>
      <c r="AO25" s="73">
        <f t="shared" si="12"/>
        <v>5</v>
      </c>
      <c r="AP25" s="73">
        <f t="shared" si="13"/>
        <v>6</v>
      </c>
      <c r="AQ25" s="74" t="s">
        <v>131</v>
      </c>
      <c r="AR25" s="75" t="s">
        <v>131</v>
      </c>
      <c r="AS25" s="76">
        <f t="shared" si="14"/>
        <v>7</v>
      </c>
      <c r="AT25" s="73">
        <f t="shared" si="15"/>
        <v>6</v>
      </c>
      <c r="AU25" s="74" t="s">
        <v>131</v>
      </c>
      <c r="AV25" s="72">
        <f t="shared" si="16"/>
        <v>3</v>
      </c>
      <c r="AW25" s="78">
        <f t="shared" si="17"/>
        <v>3</v>
      </c>
      <c r="AX25" s="74" t="s">
        <v>131</v>
      </c>
      <c r="AY25" s="75" t="s">
        <v>131</v>
      </c>
      <c r="AZ25" s="72">
        <f t="shared" si="18"/>
        <v>6</v>
      </c>
      <c r="BA25" s="73">
        <f t="shared" si="19"/>
        <v>3</v>
      </c>
      <c r="BB25" s="77">
        <f t="shared" si="20"/>
        <v>6</v>
      </c>
      <c r="BC25" s="73">
        <f t="shared" si="21"/>
        <v>6</v>
      </c>
      <c r="BD25" s="73">
        <f t="shared" si="22"/>
        <v>6</v>
      </c>
      <c r="BE25" s="73">
        <f t="shared" si="23"/>
        <v>2</v>
      </c>
      <c r="BF25" s="78">
        <f t="shared" si="24"/>
        <v>7</v>
      </c>
      <c r="BG25" s="79">
        <f t="shared" si="25"/>
        <v>6</v>
      </c>
      <c r="BH25" s="280"/>
      <c r="BI25" s="93">
        <f t="shared" si="26"/>
        <v>38</v>
      </c>
      <c r="BJ25" s="94" t="s">
        <v>131</v>
      </c>
      <c r="BK25" s="95">
        <f t="shared" si="27"/>
        <v>26</v>
      </c>
      <c r="BL25" s="96">
        <f t="shared" si="28"/>
        <v>19</v>
      </c>
      <c r="BM25" s="97">
        <f t="shared" si="29"/>
        <v>13</v>
      </c>
      <c r="BN25" s="97">
        <f t="shared" si="30"/>
        <v>16</v>
      </c>
      <c r="BO25" s="98" t="s">
        <v>131</v>
      </c>
      <c r="BP25" s="99" t="s">
        <v>131</v>
      </c>
      <c r="BQ25" s="100">
        <f t="shared" si="31"/>
        <v>20</v>
      </c>
      <c r="BR25" s="97">
        <f t="shared" si="32"/>
        <v>14</v>
      </c>
      <c r="BS25" s="98" t="s">
        <v>131</v>
      </c>
      <c r="BT25" s="96">
        <f t="shared" si="33"/>
        <v>4</v>
      </c>
      <c r="BU25" s="102">
        <f t="shared" si="34"/>
        <v>10</v>
      </c>
      <c r="BV25" s="98" t="s">
        <v>131</v>
      </c>
      <c r="BW25" s="99" t="s">
        <v>131</v>
      </c>
      <c r="BX25" s="96">
        <f t="shared" si="35"/>
        <v>16</v>
      </c>
      <c r="BY25" s="97">
        <f t="shared" si="36"/>
        <v>8</v>
      </c>
      <c r="BZ25" s="101">
        <f t="shared" si="37"/>
        <v>18</v>
      </c>
      <c r="CA25" s="97">
        <f t="shared" si="38"/>
        <v>14</v>
      </c>
      <c r="CB25" s="97">
        <f t="shared" si="39"/>
        <v>17</v>
      </c>
      <c r="CC25" s="97">
        <f t="shared" si="40"/>
        <v>7</v>
      </c>
      <c r="CD25" s="102">
        <f t="shared" si="41"/>
        <v>19</v>
      </c>
      <c r="CE25" s="103">
        <f t="shared" si="42"/>
        <v>16</v>
      </c>
      <c r="CF25" s="280"/>
      <c r="CG25" s="138">
        <f t="shared" si="43"/>
        <v>103</v>
      </c>
      <c r="CH25" s="139">
        <f t="shared" si="44"/>
        <v>2</v>
      </c>
      <c r="CI25" s="134" t="str">
        <f t="shared" si="45"/>
        <v>A(z) Senior II. Férfi kategória kész!</v>
      </c>
      <c r="CJ25" s="371">
        <f t="shared" si="46"/>
        <v>114</v>
      </c>
      <c r="CK25" s="378" t="str">
        <f t="shared" si="47"/>
        <v/>
      </c>
      <c r="CL25" s="389" t="str">
        <f t="shared" si="48"/>
        <v/>
      </c>
      <c r="CM25" s="392" t="str">
        <f t="shared" si="49"/>
        <v/>
      </c>
      <c r="CN25" s="280"/>
      <c r="CO25" s="272">
        <f t="shared" si="50"/>
        <v>275</v>
      </c>
      <c r="CP25" s="273">
        <f t="shared" si="51"/>
        <v>4</v>
      </c>
      <c r="CQ25" s="273" t="str">
        <f t="shared" si="52"/>
        <v>A(z) Abszolút Férfi kategória kész!</v>
      </c>
      <c r="CR25" s="375" t="str">
        <f t="shared" si="60"/>
        <v/>
      </c>
      <c r="CS25" s="382" t="str">
        <f t="shared" si="61"/>
        <v/>
      </c>
      <c r="CT25" s="386" t="str">
        <f t="shared" si="62"/>
        <v/>
      </c>
      <c r="CU25" s="396" t="str">
        <f t="shared" si="63"/>
        <v/>
      </c>
      <c r="CV25" s="280"/>
      <c r="CW25" s="280"/>
      <c r="CX25" s="280"/>
      <c r="CY25" s="279"/>
      <c r="CZ25" s="280"/>
      <c r="DA25" s="280"/>
      <c r="DB25" s="280"/>
      <c r="DC25" s="280"/>
      <c r="DD25" s="280"/>
      <c r="DE25" s="280"/>
      <c r="DF25" s="280"/>
      <c r="DG25" s="280"/>
      <c r="DH25" s="280"/>
      <c r="DI25" s="280"/>
      <c r="DJ25" s="280"/>
      <c r="DK25" s="280"/>
      <c r="DL25" s="280"/>
      <c r="DM25" s="280"/>
      <c r="DN25" s="280"/>
      <c r="DO25" s="280"/>
      <c r="DP25" s="280"/>
      <c r="DQ25" s="280"/>
      <c r="DR25" s="280"/>
      <c r="DS25" s="280"/>
      <c r="DT25" s="280"/>
      <c r="DU25" s="280"/>
    </row>
    <row r="26" spans="1:125" ht="16.5" customHeight="1" x14ac:dyDescent="0.25">
      <c r="A26" s="404">
        <v>70</v>
      </c>
      <c r="B26" s="142">
        <v>0.48263888888888201</v>
      </c>
      <c r="C26" s="1"/>
      <c r="D26" s="253" t="s">
        <v>291</v>
      </c>
      <c r="E26" s="318"/>
      <c r="F26" s="1"/>
      <c r="G26" s="1">
        <v>1978</v>
      </c>
      <c r="H26" s="1" t="s">
        <v>0</v>
      </c>
      <c r="I26" s="16">
        <v>69.7</v>
      </c>
      <c r="J26" s="132" t="s">
        <v>136</v>
      </c>
      <c r="K26" s="253" t="s">
        <v>138</v>
      </c>
      <c r="L2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6" s="36">
        <v>19</v>
      </c>
      <c r="N26" s="216">
        <v>50</v>
      </c>
      <c r="O26" s="249">
        <f t="shared" si="5"/>
        <v>0.7173601147776183</v>
      </c>
      <c r="P26" s="211">
        <v>6</v>
      </c>
      <c r="Q26" s="12">
        <v>56</v>
      </c>
      <c r="R26" s="11">
        <v>17</v>
      </c>
      <c r="S26" s="37">
        <v>12</v>
      </c>
      <c r="T26" s="267">
        <v>28</v>
      </c>
      <c r="U26" s="76">
        <f t="shared" si="6"/>
        <v>5328</v>
      </c>
      <c r="V26" s="11">
        <v>18</v>
      </c>
      <c r="W26" s="26" t="s">
        <v>207</v>
      </c>
      <c r="X26" s="72">
        <f t="shared" si="7"/>
        <v>5514</v>
      </c>
      <c r="Y26" s="445">
        <v>13.2</v>
      </c>
      <c r="Z26" s="26">
        <v>53</v>
      </c>
      <c r="AA26" s="27" t="s">
        <v>212</v>
      </c>
      <c r="AB26" s="72">
        <f t="shared" si="8"/>
        <v>5053</v>
      </c>
      <c r="AC26" s="11">
        <v>28</v>
      </c>
      <c r="AD26" s="17">
        <v>15.32</v>
      </c>
      <c r="AE26" s="11">
        <v>54</v>
      </c>
      <c r="AF26" s="11">
        <v>8</v>
      </c>
      <c r="AG26" s="11">
        <v>13.5</v>
      </c>
      <c r="AH26" s="20">
        <v>26</v>
      </c>
      <c r="AI26" s="21">
        <v>76</v>
      </c>
      <c r="AK26" s="69">
        <f t="shared" si="9"/>
        <v>10</v>
      </c>
      <c r="AL26" s="70" t="s">
        <v>131</v>
      </c>
      <c r="AM26" s="71">
        <f t="shared" si="10"/>
        <v>2</v>
      </c>
      <c r="AN26" s="72">
        <f t="shared" si="11"/>
        <v>4</v>
      </c>
      <c r="AO26" s="73">
        <f t="shared" si="12"/>
        <v>2</v>
      </c>
      <c r="AP26" s="73">
        <f t="shared" si="13"/>
        <v>3</v>
      </c>
      <c r="AQ26" s="74" t="s">
        <v>131</v>
      </c>
      <c r="AR26" s="75" t="s">
        <v>131</v>
      </c>
      <c r="AS26" s="76">
        <f t="shared" si="14"/>
        <v>3</v>
      </c>
      <c r="AT26" s="73">
        <f t="shared" si="15"/>
        <v>2</v>
      </c>
      <c r="AU26" s="74" t="s">
        <v>131</v>
      </c>
      <c r="AV26" s="72">
        <f t="shared" si="16"/>
        <v>7</v>
      </c>
      <c r="AW26" s="78">
        <f t="shared" si="17"/>
        <v>7</v>
      </c>
      <c r="AX26" s="74" t="s">
        <v>131</v>
      </c>
      <c r="AY26" s="75" t="s">
        <v>131</v>
      </c>
      <c r="AZ26" s="72">
        <f t="shared" si="18"/>
        <v>2</v>
      </c>
      <c r="BA26" s="73">
        <f t="shared" si="19"/>
        <v>4</v>
      </c>
      <c r="BB26" s="77">
        <f t="shared" si="20"/>
        <v>5</v>
      </c>
      <c r="BC26" s="73">
        <f t="shared" si="21"/>
        <v>5</v>
      </c>
      <c r="BD26" s="73">
        <f t="shared" si="22"/>
        <v>7</v>
      </c>
      <c r="BE26" s="73">
        <f t="shared" si="23"/>
        <v>5</v>
      </c>
      <c r="BF26" s="78">
        <f t="shared" si="24"/>
        <v>6</v>
      </c>
      <c r="BG26" s="79">
        <f t="shared" si="25"/>
        <v>14</v>
      </c>
      <c r="BH26" s="280"/>
      <c r="BI26" s="93">
        <f t="shared" si="26"/>
        <v>32</v>
      </c>
      <c r="BJ26" s="94" t="s">
        <v>131</v>
      </c>
      <c r="BK26" s="95">
        <f t="shared" si="27"/>
        <v>6</v>
      </c>
      <c r="BL26" s="96">
        <f t="shared" si="28"/>
        <v>15</v>
      </c>
      <c r="BM26" s="97">
        <f t="shared" si="29"/>
        <v>5</v>
      </c>
      <c r="BN26" s="97">
        <f t="shared" si="30"/>
        <v>7</v>
      </c>
      <c r="BO26" s="98" t="s">
        <v>131</v>
      </c>
      <c r="BP26" s="99" t="s">
        <v>131</v>
      </c>
      <c r="BQ26" s="100">
        <f t="shared" si="31"/>
        <v>8</v>
      </c>
      <c r="BR26" s="97">
        <f t="shared" si="32"/>
        <v>3</v>
      </c>
      <c r="BS26" s="98" t="s">
        <v>131</v>
      </c>
      <c r="BT26" s="96">
        <f t="shared" si="33"/>
        <v>16</v>
      </c>
      <c r="BU26" s="102">
        <f t="shared" si="34"/>
        <v>20</v>
      </c>
      <c r="BV26" s="98" t="s">
        <v>131</v>
      </c>
      <c r="BW26" s="99" t="s">
        <v>131</v>
      </c>
      <c r="BX26" s="96">
        <f t="shared" si="35"/>
        <v>7</v>
      </c>
      <c r="BY26" s="97">
        <f t="shared" si="36"/>
        <v>11</v>
      </c>
      <c r="BZ26" s="101">
        <f t="shared" si="37"/>
        <v>16</v>
      </c>
      <c r="CA26" s="97">
        <f t="shared" si="38"/>
        <v>11</v>
      </c>
      <c r="CB26" s="97">
        <f t="shared" si="39"/>
        <v>20</v>
      </c>
      <c r="CC26" s="97">
        <f t="shared" si="40"/>
        <v>15</v>
      </c>
      <c r="CD26" s="102">
        <f t="shared" si="41"/>
        <v>17</v>
      </c>
      <c r="CE26" s="103">
        <f t="shared" si="42"/>
        <v>40</v>
      </c>
      <c r="CF26" s="280"/>
      <c r="CG26" s="138">
        <f t="shared" si="43"/>
        <v>88</v>
      </c>
      <c r="CH26" s="139">
        <f t="shared" si="44"/>
        <v>3</v>
      </c>
      <c r="CI26" s="134" t="str">
        <f t="shared" si="45"/>
        <v>A(z) Senior II. Férfi kategória kész!</v>
      </c>
      <c r="CJ26" s="371" t="str">
        <f t="shared" si="46"/>
        <v/>
      </c>
      <c r="CK26" s="378" t="str">
        <f t="shared" si="47"/>
        <v/>
      </c>
      <c r="CL26" s="389" t="str">
        <f t="shared" si="48"/>
        <v/>
      </c>
      <c r="CM26" s="392" t="str">
        <f t="shared" si="49"/>
        <v/>
      </c>
      <c r="CN26" s="280"/>
      <c r="CO26" s="272">
        <f t="shared" si="50"/>
        <v>249</v>
      </c>
      <c r="CP26" s="273">
        <f t="shared" si="51"/>
        <v>8</v>
      </c>
      <c r="CQ26" s="273" t="str">
        <f t="shared" si="52"/>
        <v>A(z) Abszolút Férfi kategória kész!</v>
      </c>
      <c r="CR26" s="375" t="str">
        <f t="shared" si="60"/>
        <v/>
      </c>
      <c r="CS26" s="382" t="str">
        <f t="shared" si="61"/>
        <v/>
      </c>
      <c r="CT26" s="386" t="str">
        <f t="shared" si="62"/>
        <v/>
      </c>
      <c r="CU26" s="396" t="str">
        <f t="shared" si="63"/>
        <v/>
      </c>
      <c r="CV26" s="280"/>
      <c r="CW26" s="280"/>
      <c r="CX26" s="280"/>
      <c r="CY26" s="279"/>
      <c r="CZ26" s="280"/>
      <c r="DA26" s="280"/>
      <c r="DB26" s="280"/>
      <c r="DC26" s="280"/>
      <c r="DD26" s="280"/>
      <c r="DE26" s="280"/>
      <c r="DF26" s="280"/>
      <c r="DG26" s="280"/>
      <c r="DH26" s="280"/>
      <c r="DI26" s="280"/>
      <c r="DJ26" s="280"/>
      <c r="DK26" s="280"/>
      <c r="DL26" s="280"/>
      <c r="DM26" s="280"/>
      <c r="DN26" s="280"/>
      <c r="DO26" s="280"/>
      <c r="DP26" s="280"/>
      <c r="DQ26" s="280"/>
      <c r="DR26" s="280"/>
      <c r="DS26" s="280"/>
      <c r="DT26" s="280"/>
      <c r="DU26" s="280"/>
    </row>
    <row r="27" spans="1:125" ht="16.5" customHeight="1" x14ac:dyDescent="0.25">
      <c r="A27" s="404">
        <v>64</v>
      </c>
      <c r="B27" s="142">
        <v>0.45138888888888901</v>
      </c>
      <c r="C27" s="1"/>
      <c r="D27" s="253" t="s">
        <v>292</v>
      </c>
      <c r="E27" s="318"/>
      <c r="F27" s="1"/>
      <c r="G27" s="1">
        <v>1981</v>
      </c>
      <c r="H27" s="1" t="s">
        <v>0</v>
      </c>
      <c r="I27" s="16">
        <v>70.400000000000006</v>
      </c>
      <c r="J27" s="132" t="s">
        <v>136</v>
      </c>
      <c r="K27" s="253" t="s">
        <v>138</v>
      </c>
      <c r="L2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7" s="36">
        <v>16</v>
      </c>
      <c r="N27" s="216">
        <v>60</v>
      </c>
      <c r="O27" s="249">
        <f t="shared" si="5"/>
        <v>0.85227272727272718</v>
      </c>
      <c r="P27" s="211">
        <v>6</v>
      </c>
      <c r="Q27" s="12">
        <v>82</v>
      </c>
      <c r="R27" s="11">
        <v>19</v>
      </c>
      <c r="S27" s="37">
        <v>12</v>
      </c>
      <c r="T27" s="267">
        <v>21</v>
      </c>
      <c r="U27" s="76">
        <f t="shared" si="6"/>
        <v>5321</v>
      </c>
      <c r="V27" s="11">
        <v>19</v>
      </c>
      <c r="W27" s="26" t="s">
        <v>220</v>
      </c>
      <c r="X27" s="72">
        <f t="shared" si="7"/>
        <v>8</v>
      </c>
      <c r="Y27" s="445">
        <v>9.1999999999999993</v>
      </c>
      <c r="Z27" s="26">
        <v>44</v>
      </c>
      <c r="AA27" s="27" t="s">
        <v>206</v>
      </c>
      <c r="AB27" s="72">
        <f t="shared" si="8"/>
        <v>5544</v>
      </c>
      <c r="AC27" s="11">
        <v>43</v>
      </c>
      <c r="AD27" s="17">
        <v>12.94</v>
      </c>
      <c r="AE27" s="11">
        <v>44</v>
      </c>
      <c r="AF27" s="11">
        <v>4</v>
      </c>
      <c r="AG27" s="11">
        <v>13.5</v>
      </c>
      <c r="AH27" s="20">
        <v>33</v>
      </c>
      <c r="AI27" s="21">
        <v>89</v>
      </c>
      <c r="AK27" s="69">
        <f t="shared" si="9"/>
        <v>6</v>
      </c>
      <c r="AL27" s="70" t="s">
        <v>131</v>
      </c>
      <c r="AM27" s="71">
        <f t="shared" si="10"/>
        <v>8</v>
      </c>
      <c r="AN27" s="72">
        <f t="shared" si="11"/>
        <v>4</v>
      </c>
      <c r="AO27" s="73">
        <f t="shared" si="12"/>
        <v>6</v>
      </c>
      <c r="AP27" s="73">
        <f t="shared" si="13"/>
        <v>5</v>
      </c>
      <c r="AQ27" s="74" t="s">
        <v>131</v>
      </c>
      <c r="AR27" s="75" t="s">
        <v>131</v>
      </c>
      <c r="AS27" s="76">
        <f t="shared" si="14"/>
        <v>1</v>
      </c>
      <c r="AT27" s="73">
        <f t="shared" si="15"/>
        <v>3</v>
      </c>
      <c r="AU27" s="74" t="s">
        <v>131</v>
      </c>
      <c r="AV27" s="72">
        <f t="shared" si="16"/>
        <v>4</v>
      </c>
      <c r="AW27" s="78">
        <f t="shared" si="17"/>
        <v>5</v>
      </c>
      <c r="AX27" s="74" t="s">
        <v>131</v>
      </c>
      <c r="AY27" s="75" t="s">
        <v>131</v>
      </c>
      <c r="AZ27" s="72">
        <f t="shared" si="18"/>
        <v>7</v>
      </c>
      <c r="BA27" s="73">
        <f t="shared" si="19"/>
        <v>7</v>
      </c>
      <c r="BB27" s="77">
        <f t="shared" si="20"/>
        <v>1</v>
      </c>
      <c r="BC27" s="73">
        <f t="shared" si="21"/>
        <v>2</v>
      </c>
      <c r="BD27" s="73">
        <f t="shared" si="22"/>
        <v>6</v>
      </c>
      <c r="BE27" s="73">
        <f t="shared" si="23"/>
        <v>5</v>
      </c>
      <c r="BF27" s="78">
        <f t="shared" si="24"/>
        <v>3</v>
      </c>
      <c r="BG27" s="79">
        <f t="shared" si="25"/>
        <v>12</v>
      </c>
      <c r="BH27" s="280"/>
      <c r="BI27" s="93">
        <f t="shared" si="26"/>
        <v>26</v>
      </c>
      <c r="BJ27" s="94" t="s">
        <v>131</v>
      </c>
      <c r="BK27" s="95">
        <f t="shared" si="27"/>
        <v>18</v>
      </c>
      <c r="BL27" s="96">
        <f t="shared" si="28"/>
        <v>15</v>
      </c>
      <c r="BM27" s="97">
        <f t="shared" si="29"/>
        <v>16</v>
      </c>
      <c r="BN27" s="97">
        <f t="shared" si="30"/>
        <v>12</v>
      </c>
      <c r="BO27" s="98" t="s">
        <v>131</v>
      </c>
      <c r="BP27" s="99" t="s">
        <v>131</v>
      </c>
      <c r="BQ27" s="100">
        <f t="shared" si="31"/>
        <v>4</v>
      </c>
      <c r="BR27" s="97">
        <f t="shared" si="32"/>
        <v>4</v>
      </c>
      <c r="BS27" s="98" t="s">
        <v>131</v>
      </c>
      <c r="BT27" s="96">
        <f t="shared" si="33"/>
        <v>6</v>
      </c>
      <c r="BU27" s="102">
        <f t="shared" si="34"/>
        <v>15</v>
      </c>
      <c r="BV27" s="98" t="s">
        <v>131</v>
      </c>
      <c r="BW27" s="99" t="s">
        <v>131</v>
      </c>
      <c r="BX27" s="96">
        <f t="shared" si="35"/>
        <v>17</v>
      </c>
      <c r="BY27" s="97">
        <f t="shared" si="36"/>
        <v>20</v>
      </c>
      <c r="BZ27" s="101">
        <f t="shared" si="37"/>
        <v>5</v>
      </c>
      <c r="CA27" s="97">
        <f t="shared" si="38"/>
        <v>5</v>
      </c>
      <c r="CB27" s="97">
        <f t="shared" si="39"/>
        <v>17</v>
      </c>
      <c r="CC27" s="97">
        <f t="shared" si="40"/>
        <v>15</v>
      </c>
      <c r="CD27" s="102">
        <f t="shared" si="41"/>
        <v>8</v>
      </c>
      <c r="CE27" s="103">
        <f t="shared" si="42"/>
        <v>32</v>
      </c>
      <c r="CF27" s="280"/>
      <c r="CG27" s="138">
        <f t="shared" si="43"/>
        <v>85</v>
      </c>
      <c r="CH27" s="139">
        <f t="shared" si="44"/>
        <v>4</v>
      </c>
      <c r="CI27" s="134" t="str">
        <f t="shared" si="45"/>
        <v>A(z) Senior II. Férfi kategória kész!</v>
      </c>
      <c r="CJ27" s="371" t="str">
        <f t="shared" si="46"/>
        <v/>
      </c>
      <c r="CK27" s="378" t="str">
        <f t="shared" si="47"/>
        <v/>
      </c>
      <c r="CL27" s="389" t="str">
        <f t="shared" si="48"/>
        <v/>
      </c>
      <c r="CM27" s="392" t="str">
        <f t="shared" si="49"/>
        <v/>
      </c>
      <c r="CN27" s="280"/>
      <c r="CO27" s="272">
        <f t="shared" si="50"/>
        <v>235</v>
      </c>
      <c r="CP27" s="273">
        <f t="shared" si="51"/>
        <v>9</v>
      </c>
      <c r="CQ27" s="273" t="str">
        <f t="shared" si="52"/>
        <v>A(z) Abszolút Férfi kategória kész!</v>
      </c>
      <c r="CR27" s="375" t="str">
        <f t="shared" si="60"/>
        <v/>
      </c>
      <c r="CS27" s="382" t="str">
        <f t="shared" si="61"/>
        <v/>
      </c>
      <c r="CT27" s="386" t="str">
        <f t="shared" si="62"/>
        <v/>
      </c>
      <c r="CU27" s="396" t="str">
        <f t="shared" si="63"/>
        <v/>
      </c>
      <c r="CV27" s="280"/>
      <c r="CW27" s="280"/>
      <c r="CX27" s="280"/>
      <c r="CY27" s="279"/>
      <c r="CZ27" s="280"/>
      <c r="DA27" s="280"/>
      <c r="DB27" s="280"/>
      <c r="DC27" s="280"/>
      <c r="DD27" s="280"/>
      <c r="DE27" s="280"/>
      <c r="DF27" s="280"/>
      <c r="DG27" s="280"/>
      <c r="DH27" s="280"/>
      <c r="DI27" s="280"/>
      <c r="DJ27" s="280"/>
      <c r="DK27" s="280"/>
      <c r="DL27" s="280"/>
      <c r="DM27" s="280"/>
      <c r="DN27" s="280"/>
      <c r="DO27" s="280"/>
      <c r="DP27" s="280"/>
      <c r="DQ27" s="280"/>
      <c r="DR27" s="280"/>
      <c r="DS27" s="280"/>
      <c r="DT27" s="280"/>
      <c r="DU27" s="280"/>
    </row>
    <row r="28" spans="1:125" ht="16.5" customHeight="1" x14ac:dyDescent="0.25">
      <c r="A28" s="404">
        <v>69</v>
      </c>
      <c r="B28" s="142">
        <v>0.42361111111111099</v>
      </c>
      <c r="C28" s="1"/>
      <c r="D28" s="253" t="s">
        <v>293</v>
      </c>
      <c r="E28" s="318"/>
      <c r="F28" s="1"/>
      <c r="G28" s="6">
        <v>1979</v>
      </c>
      <c r="H28" s="1" t="s">
        <v>0</v>
      </c>
      <c r="I28" s="16">
        <v>117.9</v>
      </c>
      <c r="J28" s="132" t="s">
        <v>136</v>
      </c>
      <c r="K28" s="253" t="s">
        <v>138</v>
      </c>
      <c r="L2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8" s="37">
        <v>17</v>
      </c>
      <c r="N28" s="217">
        <v>95</v>
      </c>
      <c r="O28" s="250">
        <f t="shared" si="5"/>
        <v>0.80576759966072942</v>
      </c>
      <c r="P28" s="211">
        <v>5</v>
      </c>
      <c r="Q28" s="12">
        <v>58</v>
      </c>
      <c r="R28" s="11">
        <v>18</v>
      </c>
      <c r="S28" s="37">
        <v>20</v>
      </c>
      <c r="T28" s="267">
        <v>24</v>
      </c>
      <c r="U28" s="76">
        <f t="shared" si="6"/>
        <v>5524</v>
      </c>
      <c r="V28" s="11">
        <v>27</v>
      </c>
      <c r="W28" s="26" t="s">
        <v>217</v>
      </c>
      <c r="X28" s="72">
        <f t="shared" si="7"/>
        <v>0</v>
      </c>
      <c r="Y28" s="445">
        <v>6.3</v>
      </c>
      <c r="Z28" s="26">
        <v>29</v>
      </c>
      <c r="AA28" s="27" t="s">
        <v>206</v>
      </c>
      <c r="AB28" s="72">
        <f t="shared" si="8"/>
        <v>5529</v>
      </c>
      <c r="AC28" s="11">
        <v>37</v>
      </c>
      <c r="AD28" s="17">
        <v>16.79</v>
      </c>
      <c r="AE28" s="11">
        <v>51</v>
      </c>
      <c r="AF28" s="11">
        <v>1</v>
      </c>
      <c r="AG28" s="11">
        <v>17.5</v>
      </c>
      <c r="AH28" s="20">
        <v>55</v>
      </c>
      <c r="AI28" s="21">
        <v>129</v>
      </c>
      <c r="AK28" s="69">
        <f t="shared" si="9"/>
        <v>8</v>
      </c>
      <c r="AL28" s="70" t="s">
        <v>131</v>
      </c>
      <c r="AM28" s="71">
        <f t="shared" si="10"/>
        <v>4</v>
      </c>
      <c r="AN28" s="72">
        <f t="shared" si="11"/>
        <v>2</v>
      </c>
      <c r="AO28" s="73">
        <f t="shared" si="12"/>
        <v>3</v>
      </c>
      <c r="AP28" s="73">
        <f t="shared" si="13"/>
        <v>4</v>
      </c>
      <c r="AQ28" s="74" t="s">
        <v>131</v>
      </c>
      <c r="AR28" s="75" t="s">
        <v>131</v>
      </c>
      <c r="AS28" s="76">
        <f t="shared" si="14"/>
        <v>5</v>
      </c>
      <c r="AT28" s="73">
        <f t="shared" si="15"/>
        <v>7</v>
      </c>
      <c r="AU28" s="74" t="s">
        <v>131</v>
      </c>
      <c r="AV28" s="72">
        <f t="shared" si="16"/>
        <v>3</v>
      </c>
      <c r="AW28" s="78">
        <f t="shared" si="17"/>
        <v>4</v>
      </c>
      <c r="AX28" s="74" t="s">
        <v>131</v>
      </c>
      <c r="AY28" s="75" t="s">
        <v>131</v>
      </c>
      <c r="AZ28" s="72">
        <f t="shared" si="18"/>
        <v>4</v>
      </c>
      <c r="BA28" s="73">
        <f t="shared" si="19"/>
        <v>6</v>
      </c>
      <c r="BB28" s="77">
        <f t="shared" si="20"/>
        <v>7</v>
      </c>
      <c r="BC28" s="73">
        <f t="shared" si="21"/>
        <v>4</v>
      </c>
      <c r="BD28" s="73">
        <f t="shared" si="22"/>
        <v>3</v>
      </c>
      <c r="BE28" s="73">
        <f t="shared" si="23"/>
        <v>7</v>
      </c>
      <c r="BF28" s="78">
        <f t="shared" si="24"/>
        <v>1</v>
      </c>
      <c r="BG28" s="79">
        <f t="shared" si="25"/>
        <v>2</v>
      </c>
      <c r="BH28" s="280"/>
      <c r="BI28" s="93">
        <f t="shared" si="26"/>
        <v>28</v>
      </c>
      <c r="BJ28" s="94" t="s">
        <v>131</v>
      </c>
      <c r="BK28" s="95">
        <f t="shared" si="27"/>
        <v>12</v>
      </c>
      <c r="BL28" s="96">
        <f t="shared" si="28"/>
        <v>13</v>
      </c>
      <c r="BM28" s="97">
        <f t="shared" si="29"/>
        <v>7</v>
      </c>
      <c r="BN28" s="97">
        <f t="shared" si="30"/>
        <v>10</v>
      </c>
      <c r="BO28" s="98" t="s">
        <v>131</v>
      </c>
      <c r="BP28" s="99" t="s">
        <v>131</v>
      </c>
      <c r="BQ28" s="100">
        <f t="shared" si="31"/>
        <v>14</v>
      </c>
      <c r="BR28" s="97">
        <f t="shared" si="32"/>
        <v>16</v>
      </c>
      <c r="BS28" s="98" t="s">
        <v>131</v>
      </c>
      <c r="BT28" s="96">
        <f t="shared" si="33"/>
        <v>4</v>
      </c>
      <c r="BU28" s="102">
        <f t="shared" si="34"/>
        <v>12</v>
      </c>
      <c r="BV28" s="98" t="s">
        <v>131</v>
      </c>
      <c r="BW28" s="99" t="s">
        <v>131</v>
      </c>
      <c r="BX28" s="96">
        <f t="shared" si="35"/>
        <v>9</v>
      </c>
      <c r="BY28" s="97">
        <f t="shared" si="36"/>
        <v>17</v>
      </c>
      <c r="BZ28" s="101">
        <f t="shared" si="37"/>
        <v>19</v>
      </c>
      <c r="CA28" s="97">
        <f t="shared" si="38"/>
        <v>9</v>
      </c>
      <c r="CB28" s="97">
        <f t="shared" si="39"/>
        <v>7</v>
      </c>
      <c r="CC28" s="97">
        <f t="shared" si="40"/>
        <v>19</v>
      </c>
      <c r="CD28" s="102">
        <f t="shared" si="41"/>
        <v>1</v>
      </c>
      <c r="CE28" s="103">
        <f t="shared" si="42"/>
        <v>2</v>
      </c>
      <c r="CF28" s="280"/>
      <c r="CG28" s="138">
        <f t="shared" si="43"/>
        <v>74</v>
      </c>
      <c r="CH28" s="139">
        <f t="shared" si="44"/>
        <v>5</v>
      </c>
      <c r="CI28" s="134" t="str">
        <f t="shared" si="45"/>
        <v>A(z) Senior II. Férfi kategória kész!</v>
      </c>
      <c r="CJ28" s="371" t="str">
        <f t="shared" si="46"/>
        <v/>
      </c>
      <c r="CK28" s="378" t="str">
        <f t="shared" si="47"/>
        <v/>
      </c>
      <c r="CL28" s="389" t="str">
        <f t="shared" si="48"/>
        <v/>
      </c>
      <c r="CM28" s="392" t="str">
        <f t="shared" si="49"/>
        <v/>
      </c>
      <c r="CN28" s="280"/>
      <c r="CO28" s="272">
        <f t="shared" si="50"/>
        <v>199</v>
      </c>
      <c r="CP28" s="273">
        <f t="shared" si="51"/>
        <v>12</v>
      </c>
      <c r="CQ28" s="273" t="str">
        <f t="shared" si="52"/>
        <v>A(z) Abszolút Férfi kategória kész!</v>
      </c>
      <c r="CR28" s="375" t="str">
        <f t="shared" si="60"/>
        <v/>
      </c>
      <c r="CS28" s="382" t="str">
        <f t="shared" si="61"/>
        <v/>
      </c>
      <c r="CT28" s="386" t="str">
        <f t="shared" si="62"/>
        <v/>
      </c>
      <c r="CU28" s="396" t="str">
        <f t="shared" si="63"/>
        <v/>
      </c>
      <c r="CV28" s="280"/>
      <c r="CW28" s="280"/>
      <c r="CX28" s="280"/>
      <c r="CY28" s="279"/>
      <c r="CZ28" s="280"/>
      <c r="DA28" s="280"/>
      <c r="DB28" s="280"/>
      <c r="DC28" s="280"/>
      <c r="DD28" s="280"/>
      <c r="DE28" s="280"/>
      <c r="DF28" s="280"/>
      <c r="DG28" s="280"/>
      <c r="DH28" s="280"/>
      <c r="DI28" s="280"/>
      <c r="DJ28" s="280"/>
      <c r="DK28" s="280"/>
      <c r="DL28" s="280"/>
      <c r="DM28" s="280"/>
      <c r="DN28" s="280"/>
      <c r="DO28" s="280"/>
      <c r="DP28" s="280"/>
      <c r="DQ28" s="280"/>
      <c r="DR28" s="280"/>
      <c r="DS28" s="280"/>
      <c r="DT28" s="280"/>
      <c r="DU28" s="280"/>
    </row>
    <row r="29" spans="1:125" ht="16.5" customHeight="1" x14ac:dyDescent="0.25">
      <c r="A29" s="404">
        <v>66</v>
      </c>
      <c r="B29" s="159">
        <v>0.46180555555555503</v>
      </c>
      <c r="C29" s="1"/>
      <c r="D29" s="253" t="s">
        <v>294</v>
      </c>
      <c r="E29" s="319"/>
      <c r="F29" s="3"/>
      <c r="G29" s="3">
        <v>1980</v>
      </c>
      <c r="H29" s="1" t="s">
        <v>0</v>
      </c>
      <c r="I29" s="18">
        <v>74.400000000000006</v>
      </c>
      <c r="J29" s="3" t="s">
        <v>136</v>
      </c>
      <c r="K29" s="254" t="s">
        <v>138</v>
      </c>
      <c r="L2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29" s="37">
        <v>7</v>
      </c>
      <c r="N29" s="217">
        <v>77.5</v>
      </c>
      <c r="O29" s="250">
        <f t="shared" si="5"/>
        <v>1.0416666666666665</v>
      </c>
      <c r="P29" s="211">
        <v>7</v>
      </c>
      <c r="Q29" s="12">
        <v>45</v>
      </c>
      <c r="R29" s="11">
        <v>14</v>
      </c>
      <c r="S29" s="37">
        <v>16</v>
      </c>
      <c r="T29" s="267">
        <v>20</v>
      </c>
      <c r="U29" s="76">
        <f t="shared" si="6"/>
        <v>5420</v>
      </c>
      <c r="V29" s="11">
        <v>23</v>
      </c>
      <c r="W29" s="26" t="s">
        <v>222</v>
      </c>
      <c r="X29" s="72">
        <f t="shared" si="7"/>
        <v>5507</v>
      </c>
      <c r="Y29" s="445">
        <v>4.9000000000000004</v>
      </c>
      <c r="Z29" s="26">
        <v>35</v>
      </c>
      <c r="AA29" s="27" t="s">
        <v>206</v>
      </c>
      <c r="AB29" s="72">
        <f t="shared" si="8"/>
        <v>5535</v>
      </c>
      <c r="AC29" s="11">
        <v>16</v>
      </c>
      <c r="AD29" s="17">
        <v>13.88</v>
      </c>
      <c r="AE29" s="11">
        <v>50</v>
      </c>
      <c r="AF29" s="11">
        <v>2</v>
      </c>
      <c r="AG29" s="11">
        <v>7.5</v>
      </c>
      <c r="AH29" s="20">
        <v>30</v>
      </c>
      <c r="AI29" s="21">
        <v>112</v>
      </c>
      <c r="AK29" s="69">
        <f t="shared" si="9"/>
        <v>2</v>
      </c>
      <c r="AL29" s="70" t="s">
        <v>131</v>
      </c>
      <c r="AM29" s="71">
        <f t="shared" si="10"/>
        <v>12</v>
      </c>
      <c r="AN29" s="72">
        <f t="shared" si="11"/>
        <v>6</v>
      </c>
      <c r="AO29" s="73">
        <f t="shared" si="12"/>
        <v>1</v>
      </c>
      <c r="AP29" s="73">
        <f t="shared" si="13"/>
        <v>2</v>
      </c>
      <c r="AQ29" s="74" t="s">
        <v>131</v>
      </c>
      <c r="AR29" s="75" t="s">
        <v>131</v>
      </c>
      <c r="AS29" s="76">
        <f t="shared" si="14"/>
        <v>4</v>
      </c>
      <c r="AT29" s="73">
        <f t="shared" si="15"/>
        <v>5</v>
      </c>
      <c r="AU29" s="74" t="s">
        <v>131</v>
      </c>
      <c r="AV29" s="72">
        <f t="shared" si="16"/>
        <v>6</v>
      </c>
      <c r="AW29" s="78">
        <f t="shared" si="17"/>
        <v>1</v>
      </c>
      <c r="AX29" s="74" t="s">
        <v>131</v>
      </c>
      <c r="AY29" s="75" t="s">
        <v>131</v>
      </c>
      <c r="AZ29" s="72">
        <f t="shared" si="18"/>
        <v>5</v>
      </c>
      <c r="BA29" s="73">
        <f t="shared" si="19"/>
        <v>2</v>
      </c>
      <c r="BB29" s="77">
        <f t="shared" si="20"/>
        <v>3</v>
      </c>
      <c r="BC29" s="73">
        <f t="shared" si="21"/>
        <v>3</v>
      </c>
      <c r="BD29" s="73">
        <f t="shared" si="22"/>
        <v>4</v>
      </c>
      <c r="BE29" s="73">
        <f t="shared" si="23"/>
        <v>1</v>
      </c>
      <c r="BF29" s="78">
        <f t="shared" si="24"/>
        <v>5</v>
      </c>
      <c r="BG29" s="79">
        <f t="shared" si="25"/>
        <v>8</v>
      </c>
      <c r="BH29" s="280"/>
      <c r="BI29" s="93">
        <f t="shared" si="26"/>
        <v>4</v>
      </c>
      <c r="BJ29" s="94" t="s">
        <v>131</v>
      </c>
      <c r="BK29" s="95">
        <f t="shared" si="27"/>
        <v>30</v>
      </c>
      <c r="BL29" s="96">
        <f t="shared" si="28"/>
        <v>17</v>
      </c>
      <c r="BM29" s="97">
        <f t="shared" si="29"/>
        <v>2</v>
      </c>
      <c r="BN29" s="97">
        <f t="shared" si="30"/>
        <v>3</v>
      </c>
      <c r="BO29" s="98" t="s">
        <v>131</v>
      </c>
      <c r="BP29" s="99" t="s">
        <v>131</v>
      </c>
      <c r="BQ29" s="100">
        <f t="shared" si="31"/>
        <v>10</v>
      </c>
      <c r="BR29" s="97">
        <f t="shared" si="32"/>
        <v>12</v>
      </c>
      <c r="BS29" s="98" t="s">
        <v>131</v>
      </c>
      <c r="BT29" s="96">
        <f t="shared" si="33"/>
        <v>12</v>
      </c>
      <c r="BU29" s="102">
        <f t="shared" si="34"/>
        <v>5</v>
      </c>
      <c r="BV29" s="98" t="s">
        <v>131</v>
      </c>
      <c r="BW29" s="99" t="s">
        <v>131</v>
      </c>
      <c r="BX29" s="96">
        <f t="shared" si="35"/>
        <v>11</v>
      </c>
      <c r="BY29" s="97">
        <f t="shared" si="36"/>
        <v>6</v>
      </c>
      <c r="BZ29" s="101">
        <f t="shared" si="37"/>
        <v>8</v>
      </c>
      <c r="CA29" s="97">
        <f t="shared" si="38"/>
        <v>7</v>
      </c>
      <c r="CB29" s="97">
        <f t="shared" si="39"/>
        <v>9</v>
      </c>
      <c r="CC29" s="97">
        <f t="shared" si="40"/>
        <v>6</v>
      </c>
      <c r="CD29" s="102">
        <f t="shared" si="41"/>
        <v>11</v>
      </c>
      <c r="CE29" s="103">
        <f t="shared" si="42"/>
        <v>18</v>
      </c>
      <c r="CF29" s="280"/>
      <c r="CG29" s="138">
        <f t="shared" si="43"/>
        <v>70</v>
      </c>
      <c r="CH29" s="139">
        <f t="shared" si="44"/>
        <v>6</v>
      </c>
      <c r="CI29" s="134" t="str">
        <f t="shared" si="45"/>
        <v>A(z) Senior II. Férfi kategória kész!</v>
      </c>
      <c r="CJ29" s="371" t="str">
        <f t="shared" si="46"/>
        <v/>
      </c>
      <c r="CK29" s="378" t="str">
        <f t="shared" si="47"/>
        <v/>
      </c>
      <c r="CL29" s="389" t="str">
        <f t="shared" si="48"/>
        <v/>
      </c>
      <c r="CM29" s="392" t="str">
        <f t="shared" si="49"/>
        <v/>
      </c>
      <c r="CN29" s="280"/>
      <c r="CO29" s="272">
        <f t="shared" si="50"/>
        <v>171</v>
      </c>
      <c r="CP29" s="273">
        <f t="shared" si="51"/>
        <v>14</v>
      </c>
      <c r="CQ29" s="273" t="str">
        <f t="shared" si="52"/>
        <v>A(z) Abszolút Férfi kategória kész!</v>
      </c>
      <c r="CR29" s="375" t="str">
        <f t="shared" si="60"/>
        <v/>
      </c>
      <c r="CS29" s="382" t="str">
        <f t="shared" si="61"/>
        <v/>
      </c>
      <c r="CT29" s="386" t="str">
        <f t="shared" si="62"/>
        <v/>
      </c>
      <c r="CU29" s="396" t="str">
        <f t="shared" si="63"/>
        <v/>
      </c>
      <c r="CV29" s="280"/>
      <c r="CW29" s="280"/>
      <c r="CX29" s="280"/>
      <c r="CY29" s="279"/>
      <c r="CZ29" s="280"/>
      <c r="DA29" s="280"/>
      <c r="DB29" s="280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80"/>
      <c r="DO29" s="280"/>
      <c r="DP29" s="280"/>
      <c r="DQ29" s="280"/>
      <c r="DR29" s="280"/>
      <c r="DS29" s="280"/>
      <c r="DT29" s="280"/>
      <c r="DU29" s="280"/>
    </row>
    <row r="30" spans="1:125" ht="16.5" customHeight="1" x14ac:dyDescent="0.25">
      <c r="A30" s="404">
        <v>67</v>
      </c>
      <c r="B30" s="142">
        <v>0.46875</v>
      </c>
      <c r="C30" s="1"/>
      <c r="D30" s="253" t="s">
        <v>295</v>
      </c>
      <c r="E30" s="318"/>
      <c r="F30" s="1"/>
      <c r="G30" s="1">
        <v>1980</v>
      </c>
      <c r="H30" s="1" t="s">
        <v>0</v>
      </c>
      <c r="I30" s="16">
        <v>102.4</v>
      </c>
      <c r="J30" s="132" t="s">
        <v>136</v>
      </c>
      <c r="K30" s="253" t="s">
        <v>138</v>
      </c>
      <c r="L3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0" s="36">
        <v>13</v>
      </c>
      <c r="N30" s="216">
        <v>85</v>
      </c>
      <c r="O30" s="249">
        <f t="shared" si="5"/>
        <v>0.830078125</v>
      </c>
      <c r="P30" s="211">
        <v>4</v>
      </c>
      <c r="Q30" s="12">
        <v>60</v>
      </c>
      <c r="R30" s="11">
        <v>13</v>
      </c>
      <c r="S30" s="37">
        <v>12</v>
      </c>
      <c r="T30" s="267">
        <v>27</v>
      </c>
      <c r="U30" s="76">
        <f t="shared" si="6"/>
        <v>5327</v>
      </c>
      <c r="V30" s="11">
        <v>21</v>
      </c>
      <c r="W30" s="26" t="s">
        <v>217</v>
      </c>
      <c r="X30" s="72">
        <f t="shared" si="7"/>
        <v>0</v>
      </c>
      <c r="Y30" s="445">
        <v>5</v>
      </c>
      <c r="Z30" s="26">
        <v>45</v>
      </c>
      <c r="AA30" s="27" t="s">
        <v>212</v>
      </c>
      <c r="AB30" s="72">
        <f t="shared" si="8"/>
        <v>5045</v>
      </c>
      <c r="AC30" s="11">
        <v>14</v>
      </c>
      <c r="AD30" s="17">
        <v>13.8</v>
      </c>
      <c r="AE30" s="11">
        <v>38</v>
      </c>
      <c r="AF30" s="11">
        <v>1</v>
      </c>
      <c r="AG30" s="11">
        <v>14.5</v>
      </c>
      <c r="AH30" s="20">
        <v>38</v>
      </c>
      <c r="AI30" s="21">
        <v>125</v>
      </c>
      <c r="AK30" s="69">
        <f t="shared" si="9"/>
        <v>4</v>
      </c>
      <c r="AL30" s="70" t="s">
        <v>131</v>
      </c>
      <c r="AM30" s="71">
        <f t="shared" si="10"/>
        <v>6</v>
      </c>
      <c r="AN30" s="72">
        <f t="shared" si="11"/>
        <v>1</v>
      </c>
      <c r="AO30" s="73">
        <f t="shared" si="12"/>
        <v>4</v>
      </c>
      <c r="AP30" s="73">
        <f t="shared" si="13"/>
        <v>1</v>
      </c>
      <c r="AQ30" s="74" t="s">
        <v>131</v>
      </c>
      <c r="AR30" s="75" t="s">
        <v>131</v>
      </c>
      <c r="AS30" s="76">
        <f t="shared" si="14"/>
        <v>2</v>
      </c>
      <c r="AT30" s="73">
        <f t="shared" si="15"/>
        <v>4</v>
      </c>
      <c r="AU30" s="74" t="s">
        <v>131</v>
      </c>
      <c r="AV30" s="72">
        <f t="shared" si="16"/>
        <v>3</v>
      </c>
      <c r="AW30" s="78">
        <f t="shared" si="17"/>
        <v>3</v>
      </c>
      <c r="AX30" s="74" t="s">
        <v>131</v>
      </c>
      <c r="AY30" s="75" t="s">
        <v>131</v>
      </c>
      <c r="AZ30" s="72">
        <f t="shared" si="18"/>
        <v>1</v>
      </c>
      <c r="BA30" s="73">
        <f t="shared" si="19"/>
        <v>1</v>
      </c>
      <c r="BB30" s="77">
        <f t="shared" si="20"/>
        <v>2</v>
      </c>
      <c r="BC30" s="73">
        <f t="shared" si="21"/>
        <v>1</v>
      </c>
      <c r="BD30" s="73">
        <f t="shared" si="22"/>
        <v>3</v>
      </c>
      <c r="BE30" s="73">
        <f t="shared" si="23"/>
        <v>6</v>
      </c>
      <c r="BF30" s="78">
        <f t="shared" si="24"/>
        <v>2</v>
      </c>
      <c r="BG30" s="79">
        <f t="shared" si="25"/>
        <v>4</v>
      </c>
      <c r="BH30" s="280"/>
      <c r="BI30" s="93">
        <f t="shared" si="26"/>
        <v>14</v>
      </c>
      <c r="BJ30" s="94" t="s">
        <v>131</v>
      </c>
      <c r="BK30" s="95">
        <f t="shared" si="27"/>
        <v>14</v>
      </c>
      <c r="BL30" s="96">
        <f t="shared" si="28"/>
        <v>12</v>
      </c>
      <c r="BM30" s="97">
        <f t="shared" si="29"/>
        <v>8</v>
      </c>
      <c r="BN30" s="97">
        <f t="shared" si="30"/>
        <v>1</v>
      </c>
      <c r="BO30" s="98" t="s">
        <v>131</v>
      </c>
      <c r="BP30" s="99" t="s">
        <v>131</v>
      </c>
      <c r="BQ30" s="100">
        <f t="shared" si="31"/>
        <v>7</v>
      </c>
      <c r="BR30" s="97">
        <f t="shared" si="32"/>
        <v>7</v>
      </c>
      <c r="BS30" s="98" t="s">
        <v>131</v>
      </c>
      <c r="BT30" s="96">
        <f t="shared" si="33"/>
        <v>4</v>
      </c>
      <c r="BU30" s="102">
        <f t="shared" si="34"/>
        <v>10</v>
      </c>
      <c r="BV30" s="98" t="s">
        <v>131</v>
      </c>
      <c r="BW30" s="99" t="s">
        <v>131</v>
      </c>
      <c r="BX30" s="96">
        <f t="shared" si="35"/>
        <v>5</v>
      </c>
      <c r="BY30" s="97">
        <f t="shared" si="36"/>
        <v>1</v>
      </c>
      <c r="BZ30" s="101">
        <f t="shared" si="37"/>
        <v>7</v>
      </c>
      <c r="CA30" s="97">
        <f t="shared" si="38"/>
        <v>2</v>
      </c>
      <c r="CB30" s="97">
        <f t="shared" si="39"/>
        <v>7</v>
      </c>
      <c r="CC30" s="97">
        <f t="shared" si="40"/>
        <v>17</v>
      </c>
      <c r="CD30" s="102">
        <f t="shared" si="41"/>
        <v>5</v>
      </c>
      <c r="CE30" s="103">
        <f t="shared" si="42"/>
        <v>4</v>
      </c>
      <c r="CF30" s="280"/>
      <c r="CG30" s="138">
        <f t="shared" si="43"/>
        <v>48</v>
      </c>
      <c r="CH30" s="139">
        <f t="shared" si="44"/>
        <v>7</v>
      </c>
      <c r="CI30" s="134" t="str">
        <f t="shared" si="45"/>
        <v>A(z) Senior II. Férfi kategória kész!</v>
      </c>
      <c r="CJ30" s="371" t="str">
        <f t="shared" si="46"/>
        <v/>
      </c>
      <c r="CK30" s="378" t="str">
        <f t="shared" si="47"/>
        <v/>
      </c>
      <c r="CL30" s="389" t="str">
        <f t="shared" si="48"/>
        <v/>
      </c>
      <c r="CM30" s="392" t="str">
        <f t="shared" si="49"/>
        <v/>
      </c>
      <c r="CN30" s="280"/>
      <c r="CO30" s="272">
        <f t="shared" si="50"/>
        <v>125</v>
      </c>
      <c r="CP30" s="273">
        <f t="shared" si="51"/>
        <v>18</v>
      </c>
      <c r="CQ30" s="273" t="str">
        <f t="shared" si="52"/>
        <v>A(z) Abszolút Férfi kategória kész!</v>
      </c>
      <c r="CR30" s="375" t="str">
        <f t="shared" si="60"/>
        <v/>
      </c>
      <c r="CS30" s="382" t="str">
        <f t="shared" si="61"/>
        <v/>
      </c>
      <c r="CT30" s="386" t="str">
        <f t="shared" si="62"/>
        <v/>
      </c>
      <c r="CU30" s="396" t="str">
        <f t="shared" si="63"/>
        <v/>
      </c>
      <c r="CV30" s="280"/>
      <c r="CW30" s="280"/>
      <c r="CX30" s="280"/>
      <c r="CY30" s="279"/>
      <c r="CZ30" s="280"/>
      <c r="DA30" s="280"/>
      <c r="DB30" s="280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80"/>
      <c r="DO30" s="280"/>
      <c r="DP30" s="280"/>
      <c r="DQ30" s="280"/>
      <c r="DR30" s="280"/>
      <c r="DS30" s="280"/>
      <c r="DT30" s="280"/>
      <c r="DU30" s="280"/>
    </row>
    <row r="31" spans="1:125" ht="16.5" customHeight="1" x14ac:dyDescent="0.25">
      <c r="A31" s="404">
        <v>74</v>
      </c>
      <c r="B31" s="142">
        <v>0.52013888888885795</v>
      </c>
      <c r="C31" s="1"/>
      <c r="D31" s="253" t="s">
        <v>296</v>
      </c>
      <c r="E31" s="318"/>
      <c r="F31" s="1"/>
      <c r="G31" s="1">
        <v>1975</v>
      </c>
      <c r="H31" s="1" t="s">
        <v>0</v>
      </c>
      <c r="I31" s="16">
        <v>62.4</v>
      </c>
      <c r="J31" s="132" t="s">
        <v>133</v>
      </c>
      <c r="K31" s="253" t="s">
        <v>139</v>
      </c>
      <c r="L3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1" s="37">
        <v>15</v>
      </c>
      <c r="N31" s="217">
        <v>55</v>
      </c>
      <c r="O31" s="250">
        <f t="shared" si="5"/>
        <v>0.88141025641025639</v>
      </c>
      <c r="P31" s="211">
        <v>4</v>
      </c>
      <c r="Q31" s="12">
        <v>68</v>
      </c>
      <c r="R31" s="11">
        <v>24</v>
      </c>
      <c r="S31" s="37">
        <v>12</v>
      </c>
      <c r="T31" s="267">
        <v>30</v>
      </c>
      <c r="U31" s="76">
        <f t="shared" si="6"/>
        <v>5330</v>
      </c>
      <c r="V31" s="11">
        <v>36</v>
      </c>
      <c r="W31" s="26" t="s">
        <v>224</v>
      </c>
      <c r="X31" s="72">
        <f t="shared" si="7"/>
        <v>5517</v>
      </c>
      <c r="Y31" s="445">
        <v>9.6</v>
      </c>
      <c r="Z31" s="26">
        <v>48</v>
      </c>
      <c r="AA31" s="27" t="s">
        <v>206</v>
      </c>
      <c r="AB31" s="72">
        <f t="shared" si="8"/>
        <v>5548</v>
      </c>
      <c r="AC31" s="11">
        <v>22</v>
      </c>
      <c r="AD31" s="17">
        <v>13.95</v>
      </c>
      <c r="AE31" s="11">
        <v>65</v>
      </c>
      <c r="AF31" s="11">
        <v>7</v>
      </c>
      <c r="AG31" s="11">
        <v>9.5</v>
      </c>
      <c r="AH31" s="20">
        <v>27</v>
      </c>
      <c r="AI31" s="21">
        <v>103</v>
      </c>
      <c r="AK31" s="69">
        <f t="shared" si="9"/>
        <v>4</v>
      </c>
      <c r="AL31" s="70" t="s">
        <v>131</v>
      </c>
      <c r="AM31" s="71">
        <f t="shared" si="10"/>
        <v>4</v>
      </c>
      <c r="AN31" s="72">
        <f t="shared" si="11"/>
        <v>2</v>
      </c>
      <c r="AO31" s="73">
        <f t="shared" si="12"/>
        <v>2</v>
      </c>
      <c r="AP31" s="73">
        <f t="shared" si="13"/>
        <v>2</v>
      </c>
      <c r="AQ31" s="74" t="s">
        <v>131</v>
      </c>
      <c r="AR31" s="75" t="s">
        <v>131</v>
      </c>
      <c r="AS31" s="76">
        <f t="shared" si="14"/>
        <v>1</v>
      </c>
      <c r="AT31" s="73">
        <f t="shared" si="15"/>
        <v>2</v>
      </c>
      <c r="AU31" s="74" t="s">
        <v>131</v>
      </c>
      <c r="AV31" s="72">
        <f t="shared" si="16"/>
        <v>2</v>
      </c>
      <c r="AW31" s="78">
        <f t="shared" si="17"/>
        <v>2</v>
      </c>
      <c r="AX31" s="74" t="s">
        <v>131</v>
      </c>
      <c r="AY31" s="75" t="s">
        <v>131</v>
      </c>
      <c r="AZ31" s="72">
        <f t="shared" si="18"/>
        <v>2</v>
      </c>
      <c r="BA31" s="73">
        <f t="shared" si="19"/>
        <v>2</v>
      </c>
      <c r="BB31" s="77">
        <f t="shared" si="20"/>
        <v>1</v>
      </c>
      <c r="BC31" s="73">
        <f t="shared" si="21"/>
        <v>2</v>
      </c>
      <c r="BD31" s="73">
        <f t="shared" si="22"/>
        <v>2</v>
      </c>
      <c r="BE31" s="73">
        <f t="shared" si="23"/>
        <v>1</v>
      </c>
      <c r="BF31" s="78">
        <f t="shared" si="24"/>
        <v>2</v>
      </c>
      <c r="BG31" s="79">
        <f t="shared" si="25"/>
        <v>4</v>
      </c>
      <c r="BH31" s="280"/>
      <c r="BI31" s="93">
        <f t="shared" si="26"/>
        <v>22</v>
      </c>
      <c r="BJ31" s="94" t="s">
        <v>131</v>
      </c>
      <c r="BK31" s="95">
        <f t="shared" si="27"/>
        <v>20</v>
      </c>
      <c r="BL31" s="96">
        <f t="shared" si="28"/>
        <v>12</v>
      </c>
      <c r="BM31" s="97">
        <f t="shared" si="29"/>
        <v>13</v>
      </c>
      <c r="BN31" s="97">
        <f t="shared" si="30"/>
        <v>20</v>
      </c>
      <c r="BO31" s="98" t="s">
        <v>131</v>
      </c>
      <c r="BP31" s="99" t="s">
        <v>131</v>
      </c>
      <c r="BQ31" s="100">
        <f t="shared" si="31"/>
        <v>9</v>
      </c>
      <c r="BR31" s="97">
        <f t="shared" si="32"/>
        <v>19</v>
      </c>
      <c r="BS31" s="98" t="s">
        <v>131</v>
      </c>
      <c r="BT31" s="96">
        <f t="shared" si="33"/>
        <v>18</v>
      </c>
      <c r="BU31" s="102">
        <f t="shared" si="34"/>
        <v>16</v>
      </c>
      <c r="BV31" s="98" t="s">
        <v>131</v>
      </c>
      <c r="BW31" s="99" t="s">
        <v>131</v>
      </c>
      <c r="BX31" s="96">
        <f t="shared" si="35"/>
        <v>19</v>
      </c>
      <c r="BY31" s="97">
        <f t="shared" si="36"/>
        <v>10</v>
      </c>
      <c r="BZ31" s="101">
        <f t="shared" si="37"/>
        <v>9</v>
      </c>
      <c r="CA31" s="97">
        <f t="shared" si="38"/>
        <v>20</v>
      </c>
      <c r="CB31" s="97">
        <f t="shared" si="39"/>
        <v>19</v>
      </c>
      <c r="CC31" s="97">
        <f t="shared" si="40"/>
        <v>9</v>
      </c>
      <c r="CD31" s="102">
        <f t="shared" si="41"/>
        <v>16</v>
      </c>
      <c r="CE31" s="103">
        <f t="shared" si="42"/>
        <v>20</v>
      </c>
      <c r="CF31" s="280"/>
      <c r="CG31" s="138">
        <f t="shared" si="43"/>
        <v>37</v>
      </c>
      <c r="CH31" s="139">
        <f t="shared" si="44"/>
        <v>1</v>
      </c>
      <c r="CI31" s="134" t="str">
        <f t="shared" si="45"/>
        <v>A(z) Senior III. Férfi kategória kész!</v>
      </c>
      <c r="CJ31" s="371" t="str">
        <f t="shared" si="46"/>
        <v/>
      </c>
      <c r="CK31" s="378" t="str">
        <f t="shared" si="47"/>
        <v/>
      </c>
      <c r="CL31" s="389" t="str">
        <f t="shared" si="48"/>
        <v/>
      </c>
      <c r="CM31" s="392" t="str">
        <f t="shared" si="49"/>
        <v/>
      </c>
      <c r="CN31" s="280"/>
      <c r="CO31" s="272">
        <f t="shared" si="50"/>
        <v>271</v>
      </c>
      <c r="CP31" s="273">
        <f t="shared" si="51"/>
        <v>5</v>
      </c>
      <c r="CQ31" s="273" t="str">
        <f t="shared" si="52"/>
        <v>A(z) Abszolút Férfi kategória kész!</v>
      </c>
      <c r="CR31" s="375" t="str">
        <f t="shared" si="60"/>
        <v/>
      </c>
      <c r="CS31" s="382" t="str">
        <f t="shared" si="61"/>
        <v/>
      </c>
      <c r="CT31" s="386" t="str">
        <f t="shared" si="62"/>
        <v/>
      </c>
      <c r="CU31" s="396" t="str">
        <f t="shared" si="63"/>
        <v/>
      </c>
      <c r="CV31" s="280"/>
      <c r="CW31" s="280"/>
      <c r="CX31" s="280"/>
      <c r="CY31" s="280"/>
      <c r="CZ31" s="280"/>
      <c r="DA31" s="280"/>
      <c r="DB31" s="280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80"/>
      <c r="DO31" s="280"/>
      <c r="DP31" s="280"/>
      <c r="DQ31" s="280"/>
      <c r="DR31" s="280"/>
      <c r="DS31" s="280"/>
      <c r="DT31" s="280"/>
      <c r="DU31" s="280"/>
    </row>
    <row r="32" spans="1:125" ht="16.5" customHeight="1" x14ac:dyDescent="0.25">
      <c r="A32" s="404">
        <v>75</v>
      </c>
      <c r="B32" s="142">
        <v>0.51805555555552596</v>
      </c>
      <c r="C32" s="1"/>
      <c r="D32" s="253" t="s">
        <v>297</v>
      </c>
      <c r="E32" s="318"/>
      <c r="F32" s="1"/>
      <c r="G32" s="1">
        <v>1975</v>
      </c>
      <c r="H32" s="1" t="s">
        <v>0</v>
      </c>
      <c r="I32" s="16">
        <v>109</v>
      </c>
      <c r="J32" s="132" t="s">
        <v>133</v>
      </c>
      <c r="K32" s="253" t="s">
        <v>139</v>
      </c>
      <c r="L3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2" s="36">
        <v>12</v>
      </c>
      <c r="N32" s="216">
        <v>80</v>
      </c>
      <c r="O32" s="249">
        <f t="shared" si="5"/>
        <v>0.73394495412844041</v>
      </c>
      <c r="P32" s="211">
        <v>1</v>
      </c>
      <c r="Q32" s="12">
        <v>56</v>
      </c>
      <c r="R32" s="11">
        <v>16</v>
      </c>
      <c r="S32" s="37">
        <v>24</v>
      </c>
      <c r="T32" s="267">
        <v>23</v>
      </c>
      <c r="U32" s="76">
        <f t="shared" si="6"/>
        <v>5623</v>
      </c>
      <c r="V32" s="11">
        <v>22</v>
      </c>
      <c r="W32" s="26" t="s">
        <v>215</v>
      </c>
      <c r="X32" s="72">
        <f t="shared" si="7"/>
        <v>6</v>
      </c>
      <c r="Y32" s="445">
        <v>5.3</v>
      </c>
      <c r="Z32" s="26">
        <v>34</v>
      </c>
      <c r="AA32" s="27" t="s">
        <v>206</v>
      </c>
      <c r="AB32" s="72">
        <f t="shared" si="8"/>
        <v>5534</v>
      </c>
      <c r="AC32" s="11">
        <v>15</v>
      </c>
      <c r="AD32" s="17">
        <v>14.32</v>
      </c>
      <c r="AE32" s="11">
        <v>39</v>
      </c>
      <c r="AF32" s="11">
        <v>2</v>
      </c>
      <c r="AG32" s="11">
        <v>10</v>
      </c>
      <c r="AH32" s="20">
        <v>43</v>
      </c>
      <c r="AI32" s="21">
        <v>121</v>
      </c>
      <c r="AK32" s="69">
        <f t="shared" si="9"/>
        <v>2</v>
      </c>
      <c r="AL32" s="70" t="s">
        <v>131</v>
      </c>
      <c r="AM32" s="71">
        <f t="shared" si="10"/>
        <v>2</v>
      </c>
      <c r="AN32" s="72">
        <f t="shared" si="11"/>
        <v>1</v>
      </c>
      <c r="AO32" s="73">
        <f t="shared" si="12"/>
        <v>1</v>
      </c>
      <c r="AP32" s="73">
        <f t="shared" si="13"/>
        <v>1</v>
      </c>
      <c r="AQ32" s="74" t="s">
        <v>131</v>
      </c>
      <c r="AR32" s="75" t="s">
        <v>131</v>
      </c>
      <c r="AS32" s="76">
        <f t="shared" si="14"/>
        <v>2</v>
      </c>
      <c r="AT32" s="73">
        <f t="shared" si="15"/>
        <v>1</v>
      </c>
      <c r="AU32" s="74" t="s">
        <v>131</v>
      </c>
      <c r="AV32" s="72">
        <f t="shared" si="16"/>
        <v>1</v>
      </c>
      <c r="AW32" s="78">
        <f t="shared" si="17"/>
        <v>1</v>
      </c>
      <c r="AX32" s="74" t="s">
        <v>131</v>
      </c>
      <c r="AY32" s="75" t="s">
        <v>131</v>
      </c>
      <c r="AZ32" s="72">
        <f t="shared" si="18"/>
        <v>1</v>
      </c>
      <c r="BA32" s="73">
        <f t="shared" si="19"/>
        <v>1</v>
      </c>
      <c r="BB32" s="77">
        <f t="shared" si="20"/>
        <v>2</v>
      </c>
      <c r="BC32" s="73">
        <f t="shared" si="21"/>
        <v>1</v>
      </c>
      <c r="BD32" s="73">
        <f t="shared" si="22"/>
        <v>1</v>
      </c>
      <c r="BE32" s="73">
        <f t="shared" si="23"/>
        <v>2</v>
      </c>
      <c r="BF32" s="78">
        <f t="shared" si="24"/>
        <v>1</v>
      </c>
      <c r="BG32" s="79">
        <f t="shared" si="25"/>
        <v>2</v>
      </c>
      <c r="BH32" s="280"/>
      <c r="BI32" s="93">
        <f t="shared" si="26"/>
        <v>12</v>
      </c>
      <c r="BJ32" s="94" t="s">
        <v>131</v>
      </c>
      <c r="BK32" s="95">
        <f t="shared" si="27"/>
        <v>8</v>
      </c>
      <c r="BL32" s="96">
        <f t="shared" si="28"/>
        <v>5</v>
      </c>
      <c r="BM32" s="97">
        <f t="shared" si="29"/>
        <v>5</v>
      </c>
      <c r="BN32" s="97">
        <f t="shared" si="30"/>
        <v>6</v>
      </c>
      <c r="BO32" s="98" t="s">
        <v>131</v>
      </c>
      <c r="BP32" s="99" t="s">
        <v>131</v>
      </c>
      <c r="BQ32" s="100">
        <f t="shared" si="31"/>
        <v>19</v>
      </c>
      <c r="BR32" s="97">
        <f t="shared" si="32"/>
        <v>9</v>
      </c>
      <c r="BS32" s="98" t="s">
        <v>131</v>
      </c>
      <c r="BT32" s="96">
        <f t="shared" si="33"/>
        <v>5</v>
      </c>
      <c r="BU32" s="102">
        <f t="shared" si="34"/>
        <v>11</v>
      </c>
      <c r="BV32" s="98" t="s">
        <v>131</v>
      </c>
      <c r="BW32" s="99" t="s">
        <v>131</v>
      </c>
      <c r="BX32" s="96">
        <f t="shared" si="35"/>
        <v>10</v>
      </c>
      <c r="BY32" s="97">
        <f t="shared" si="36"/>
        <v>4</v>
      </c>
      <c r="BZ32" s="101">
        <f t="shared" si="37"/>
        <v>12</v>
      </c>
      <c r="CA32" s="97">
        <f t="shared" si="38"/>
        <v>3</v>
      </c>
      <c r="CB32" s="97">
        <f t="shared" si="39"/>
        <v>9</v>
      </c>
      <c r="CC32" s="97">
        <f t="shared" si="40"/>
        <v>10</v>
      </c>
      <c r="CD32" s="102">
        <f t="shared" si="41"/>
        <v>2</v>
      </c>
      <c r="CE32" s="103">
        <f t="shared" si="42"/>
        <v>6</v>
      </c>
      <c r="CF32" s="280"/>
      <c r="CG32" s="138">
        <f t="shared" si="43"/>
        <v>23</v>
      </c>
      <c r="CH32" s="139">
        <f t="shared" si="44"/>
        <v>2</v>
      </c>
      <c r="CI32" s="134" t="str">
        <f t="shared" si="45"/>
        <v>A(z) Senior III. Férfi kategória kész!</v>
      </c>
      <c r="CJ32" s="371" t="str">
        <f t="shared" si="46"/>
        <v/>
      </c>
      <c r="CK32" s="378" t="str">
        <f t="shared" si="47"/>
        <v/>
      </c>
      <c r="CL32" s="389" t="str">
        <f t="shared" si="48"/>
        <v/>
      </c>
      <c r="CM32" s="392" t="str">
        <f t="shared" si="49"/>
        <v/>
      </c>
      <c r="CN32" s="280"/>
      <c r="CO32" s="272">
        <f t="shared" si="50"/>
        <v>136</v>
      </c>
      <c r="CP32" s="273">
        <f t="shared" si="51"/>
        <v>17</v>
      </c>
      <c r="CQ32" s="273" t="str">
        <f t="shared" si="52"/>
        <v>A(z) Abszolút Férfi kategória kész!</v>
      </c>
      <c r="CR32" s="375" t="str">
        <f t="shared" si="60"/>
        <v/>
      </c>
      <c r="CS32" s="382" t="str">
        <f t="shared" si="61"/>
        <v/>
      </c>
      <c r="CT32" s="386" t="str">
        <f t="shared" si="62"/>
        <v/>
      </c>
      <c r="CU32" s="396" t="str">
        <f t="shared" si="63"/>
        <v/>
      </c>
      <c r="CV32" s="280"/>
      <c r="CW32" s="280"/>
      <c r="CX32" s="280"/>
      <c r="CY32" s="280"/>
      <c r="CZ32" s="280"/>
      <c r="DA32" s="280"/>
      <c r="DB32" s="28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0"/>
      <c r="DN32" s="280"/>
      <c r="DO32" s="280"/>
      <c r="DP32" s="280"/>
      <c r="DQ32" s="280"/>
      <c r="DR32" s="280"/>
      <c r="DS32" s="280"/>
      <c r="DT32" s="280"/>
      <c r="DU32" s="280"/>
    </row>
    <row r="33" spans="1:125" ht="16.5" customHeight="1" x14ac:dyDescent="0.25">
      <c r="A33" s="404">
        <v>77</v>
      </c>
      <c r="B33" s="142">
        <v>0.50972222222219798</v>
      </c>
      <c r="C33" s="1"/>
      <c r="D33" s="253" t="s">
        <v>298</v>
      </c>
      <c r="E33" s="319"/>
      <c r="F33" s="3"/>
      <c r="G33" s="3">
        <v>1963</v>
      </c>
      <c r="H33" s="1" t="s">
        <v>0</v>
      </c>
      <c r="I33" s="18">
        <v>77.400000000000006</v>
      </c>
      <c r="J33" s="132" t="s">
        <v>189</v>
      </c>
      <c r="K33" s="254" t="s">
        <v>190</v>
      </c>
      <c r="L3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3" s="36">
        <v>14</v>
      </c>
      <c r="N33" s="216">
        <v>50</v>
      </c>
      <c r="O33" s="249">
        <f t="shared" si="5"/>
        <v>0.64599483204134367</v>
      </c>
      <c r="P33" s="211">
        <v>4</v>
      </c>
      <c r="Q33" s="12">
        <v>70</v>
      </c>
      <c r="R33" s="11">
        <v>20</v>
      </c>
      <c r="S33" s="37">
        <v>24</v>
      </c>
      <c r="T33" s="267">
        <v>14</v>
      </c>
      <c r="U33" s="76">
        <f t="shared" si="6"/>
        <v>5614</v>
      </c>
      <c r="V33" s="11">
        <v>23</v>
      </c>
      <c r="W33" s="26" t="s">
        <v>209</v>
      </c>
      <c r="X33" s="72">
        <f t="shared" si="7"/>
        <v>5512</v>
      </c>
      <c r="Y33" s="445">
        <v>5</v>
      </c>
      <c r="Z33" s="26">
        <v>41</v>
      </c>
      <c r="AA33" s="27" t="s">
        <v>206</v>
      </c>
      <c r="AB33" s="72">
        <f t="shared" si="8"/>
        <v>5541</v>
      </c>
      <c r="AC33" s="11">
        <v>30</v>
      </c>
      <c r="AD33" s="17">
        <v>15.97</v>
      </c>
      <c r="AE33" s="11">
        <v>57</v>
      </c>
      <c r="AF33" s="11">
        <v>3</v>
      </c>
      <c r="AG33" s="11">
        <v>24</v>
      </c>
      <c r="AH33" s="20">
        <v>32</v>
      </c>
      <c r="AI33" s="21">
        <v>87</v>
      </c>
      <c r="AK33" s="69">
        <f t="shared" si="9"/>
        <v>4</v>
      </c>
      <c r="AL33" s="70" t="s">
        <v>131</v>
      </c>
      <c r="AM33" s="71">
        <f t="shared" si="10"/>
        <v>2</v>
      </c>
      <c r="AN33" s="72">
        <f t="shared" si="11"/>
        <v>3</v>
      </c>
      <c r="AO33" s="73">
        <f t="shared" si="12"/>
        <v>2</v>
      </c>
      <c r="AP33" s="73">
        <f t="shared" si="13"/>
        <v>3</v>
      </c>
      <c r="AQ33" s="74" t="s">
        <v>131</v>
      </c>
      <c r="AR33" s="75" t="s">
        <v>131</v>
      </c>
      <c r="AS33" s="76">
        <f t="shared" si="14"/>
        <v>3</v>
      </c>
      <c r="AT33" s="73">
        <f t="shared" si="15"/>
        <v>3</v>
      </c>
      <c r="AU33" s="74" t="s">
        <v>131</v>
      </c>
      <c r="AV33" s="72">
        <f t="shared" si="16"/>
        <v>3</v>
      </c>
      <c r="AW33" s="78">
        <f t="shared" si="17"/>
        <v>3</v>
      </c>
      <c r="AX33" s="74" t="s">
        <v>131</v>
      </c>
      <c r="AY33" s="75" t="s">
        <v>131</v>
      </c>
      <c r="AZ33" s="72">
        <f t="shared" si="18"/>
        <v>3</v>
      </c>
      <c r="BA33" s="73">
        <f t="shared" si="19"/>
        <v>2</v>
      </c>
      <c r="BB33" s="77">
        <f t="shared" si="20"/>
        <v>3</v>
      </c>
      <c r="BC33" s="73">
        <f t="shared" si="21"/>
        <v>3</v>
      </c>
      <c r="BD33" s="73">
        <f t="shared" si="22"/>
        <v>3</v>
      </c>
      <c r="BE33" s="73">
        <f t="shared" si="23"/>
        <v>3</v>
      </c>
      <c r="BF33" s="78">
        <f t="shared" si="24"/>
        <v>3</v>
      </c>
      <c r="BG33" s="79">
        <f t="shared" si="25"/>
        <v>6</v>
      </c>
      <c r="BH33" s="280"/>
      <c r="BI33" s="93">
        <f t="shared" si="26"/>
        <v>18</v>
      </c>
      <c r="BJ33" s="94" t="s">
        <v>131</v>
      </c>
      <c r="BK33" s="95">
        <f t="shared" si="27"/>
        <v>4</v>
      </c>
      <c r="BL33" s="96">
        <f t="shared" si="28"/>
        <v>12</v>
      </c>
      <c r="BM33" s="97">
        <f t="shared" si="29"/>
        <v>14</v>
      </c>
      <c r="BN33" s="97">
        <f t="shared" si="30"/>
        <v>16</v>
      </c>
      <c r="BO33" s="98" t="s">
        <v>131</v>
      </c>
      <c r="BP33" s="99" t="s">
        <v>131</v>
      </c>
      <c r="BQ33" s="100">
        <f t="shared" si="31"/>
        <v>16</v>
      </c>
      <c r="BR33" s="97">
        <f t="shared" si="32"/>
        <v>12</v>
      </c>
      <c r="BS33" s="98" t="s">
        <v>131</v>
      </c>
      <c r="BT33" s="96">
        <f t="shared" si="33"/>
        <v>14</v>
      </c>
      <c r="BU33" s="102">
        <f t="shared" si="34"/>
        <v>10</v>
      </c>
      <c r="BV33" s="98" t="s">
        <v>131</v>
      </c>
      <c r="BW33" s="99" t="s">
        <v>131</v>
      </c>
      <c r="BX33" s="96">
        <f t="shared" si="35"/>
        <v>14</v>
      </c>
      <c r="BY33" s="97">
        <f t="shared" si="36"/>
        <v>14</v>
      </c>
      <c r="BZ33" s="101">
        <f t="shared" si="37"/>
        <v>17</v>
      </c>
      <c r="CA33" s="97">
        <f t="shared" si="38"/>
        <v>13</v>
      </c>
      <c r="CB33" s="97">
        <f t="shared" si="39"/>
        <v>13</v>
      </c>
      <c r="CC33" s="97">
        <f t="shared" si="40"/>
        <v>20</v>
      </c>
      <c r="CD33" s="102">
        <f t="shared" si="41"/>
        <v>9</v>
      </c>
      <c r="CE33" s="103">
        <f t="shared" si="42"/>
        <v>34</v>
      </c>
      <c r="CF33" s="280"/>
      <c r="CG33" s="138">
        <f t="shared" si="43"/>
        <v>52</v>
      </c>
      <c r="CH33" s="139">
        <f t="shared" si="44"/>
        <v>1</v>
      </c>
      <c r="CI33" s="134" t="str">
        <f t="shared" si="45"/>
        <v>A(z) Senior V. Férfi kategória kész!</v>
      </c>
      <c r="CJ33" s="371" t="str">
        <f t="shared" si="46"/>
        <v/>
      </c>
      <c r="CK33" s="378" t="str">
        <f t="shared" si="47"/>
        <v/>
      </c>
      <c r="CL33" s="389" t="str">
        <f t="shared" si="48"/>
        <v/>
      </c>
      <c r="CM33" s="392" t="str">
        <f t="shared" si="49"/>
        <v/>
      </c>
      <c r="CN33" s="280"/>
      <c r="CO33" s="272">
        <f t="shared" si="50"/>
        <v>250</v>
      </c>
      <c r="CP33" s="273">
        <f t="shared" si="51"/>
        <v>7</v>
      </c>
      <c r="CQ33" s="273" t="str">
        <f t="shared" si="52"/>
        <v>A(z) Abszolút Férfi kategória kész!</v>
      </c>
      <c r="CR33" s="375" t="str">
        <f t="shared" si="60"/>
        <v/>
      </c>
      <c r="CS33" s="382" t="str">
        <f t="shared" si="61"/>
        <v/>
      </c>
      <c r="CT33" s="386" t="str">
        <f t="shared" si="62"/>
        <v/>
      </c>
      <c r="CU33" s="396" t="str">
        <f t="shared" si="63"/>
        <v/>
      </c>
      <c r="CV33" s="280"/>
      <c r="CW33" s="280"/>
      <c r="CX33" s="280"/>
      <c r="CY33" s="280"/>
      <c r="CZ33" s="280"/>
      <c r="DA33" s="280"/>
      <c r="DB33" s="280"/>
      <c r="DC33" s="280"/>
      <c r="DD33" s="280"/>
      <c r="DE33" s="280"/>
      <c r="DF33" s="280"/>
      <c r="DG33" s="280"/>
      <c r="DH33" s="280"/>
      <c r="DI33" s="280"/>
      <c r="DJ33" s="280"/>
      <c r="DK33" s="280"/>
      <c r="DL33" s="280"/>
      <c r="DM33" s="280"/>
      <c r="DN33" s="280"/>
      <c r="DO33" s="280"/>
      <c r="DP33" s="280"/>
      <c r="DQ33" s="280"/>
      <c r="DR33" s="280"/>
      <c r="DS33" s="280"/>
      <c r="DT33" s="280"/>
      <c r="DU33" s="280"/>
    </row>
    <row r="34" spans="1:125" ht="16.5" customHeight="1" x14ac:dyDescent="0.25">
      <c r="A34" s="404">
        <v>82</v>
      </c>
      <c r="B34" s="142"/>
      <c r="C34" s="1" t="s">
        <v>200</v>
      </c>
      <c r="D34" s="253" t="s">
        <v>299</v>
      </c>
      <c r="E34" s="318"/>
      <c r="F34" s="1"/>
      <c r="G34" s="1">
        <v>1964</v>
      </c>
      <c r="H34" s="1" t="s">
        <v>0</v>
      </c>
      <c r="I34" s="16">
        <v>88.1</v>
      </c>
      <c r="J34" s="132" t="s">
        <v>189</v>
      </c>
      <c r="K34" s="253" t="s">
        <v>190</v>
      </c>
      <c r="L3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4" s="36">
        <v>15</v>
      </c>
      <c r="N34" s="216">
        <v>85</v>
      </c>
      <c r="O34" s="249">
        <f t="shared" si="5"/>
        <v>0.96481271282633374</v>
      </c>
      <c r="P34" s="211">
        <v>2</v>
      </c>
      <c r="Q34" s="12">
        <v>58</v>
      </c>
      <c r="R34" s="11">
        <v>18</v>
      </c>
      <c r="S34" s="37">
        <v>16</v>
      </c>
      <c r="T34" s="267">
        <v>26</v>
      </c>
      <c r="U34" s="76">
        <f t="shared" si="6"/>
        <v>5426</v>
      </c>
      <c r="V34" s="11">
        <v>21</v>
      </c>
      <c r="W34" s="26" t="s">
        <v>221</v>
      </c>
      <c r="X34" s="72">
        <f t="shared" si="7"/>
        <v>5500</v>
      </c>
      <c r="Y34" s="445">
        <v>3.5</v>
      </c>
      <c r="Z34" s="26">
        <v>40</v>
      </c>
      <c r="AA34" s="27" t="s">
        <v>206</v>
      </c>
      <c r="AB34" s="72">
        <f t="shared" si="8"/>
        <v>5540</v>
      </c>
      <c r="AC34" s="11">
        <v>40</v>
      </c>
      <c r="AD34" s="17">
        <v>13.79</v>
      </c>
      <c r="AE34" s="11">
        <v>51</v>
      </c>
      <c r="AF34" s="11">
        <v>0</v>
      </c>
      <c r="AG34" s="11">
        <v>1</v>
      </c>
      <c r="AH34" s="20">
        <v>41</v>
      </c>
      <c r="AI34" s="21">
        <v>119</v>
      </c>
      <c r="AK34" s="69">
        <f t="shared" si="9"/>
        <v>6</v>
      </c>
      <c r="AL34" s="70" t="s">
        <v>131</v>
      </c>
      <c r="AM34" s="71">
        <f t="shared" si="10"/>
        <v>6</v>
      </c>
      <c r="AN34" s="72">
        <f t="shared" si="11"/>
        <v>2</v>
      </c>
      <c r="AO34" s="73">
        <f t="shared" si="12"/>
        <v>1</v>
      </c>
      <c r="AP34" s="73">
        <f t="shared" si="13"/>
        <v>2</v>
      </c>
      <c r="AQ34" s="74" t="s">
        <v>131</v>
      </c>
      <c r="AR34" s="75" t="s">
        <v>131</v>
      </c>
      <c r="AS34" s="76">
        <f t="shared" si="14"/>
        <v>2</v>
      </c>
      <c r="AT34" s="73">
        <f t="shared" si="15"/>
        <v>2</v>
      </c>
      <c r="AU34" s="74" t="s">
        <v>131</v>
      </c>
      <c r="AV34" s="72">
        <f t="shared" si="16"/>
        <v>2</v>
      </c>
      <c r="AW34" s="78">
        <f t="shared" si="17"/>
        <v>2</v>
      </c>
      <c r="AX34" s="74" t="s">
        <v>131</v>
      </c>
      <c r="AY34" s="75" t="s">
        <v>131</v>
      </c>
      <c r="AZ34" s="72">
        <f t="shared" si="18"/>
        <v>2</v>
      </c>
      <c r="BA34" s="73">
        <f t="shared" si="19"/>
        <v>3</v>
      </c>
      <c r="BB34" s="77">
        <f t="shared" si="20"/>
        <v>2</v>
      </c>
      <c r="BC34" s="73">
        <f t="shared" si="21"/>
        <v>2</v>
      </c>
      <c r="BD34" s="73">
        <f t="shared" si="22"/>
        <v>1</v>
      </c>
      <c r="BE34" s="73">
        <f t="shared" si="23"/>
        <v>1</v>
      </c>
      <c r="BF34" s="78">
        <f t="shared" si="24"/>
        <v>1</v>
      </c>
      <c r="BG34" s="79">
        <f t="shared" si="25"/>
        <v>2</v>
      </c>
      <c r="BH34" s="280"/>
      <c r="BI34" s="93">
        <f t="shared" si="26"/>
        <v>22</v>
      </c>
      <c r="BJ34" s="94" t="s">
        <v>131</v>
      </c>
      <c r="BK34" s="95">
        <f t="shared" si="27"/>
        <v>28</v>
      </c>
      <c r="BL34" s="96">
        <f t="shared" si="28"/>
        <v>7</v>
      </c>
      <c r="BM34" s="97">
        <f t="shared" si="29"/>
        <v>7</v>
      </c>
      <c r="BN34" s="97">
        <f t="shared" si="30"/>
        <v>10</v>
      </c>
      <c r="BO34" s="98" t="s">
        <v>131</v>
      </c>
      <c r="BP34" s="99" t="s">
        <v>131</v>
      </c>
      <c r="BQ34" s="100">
        <f t="shared" si="31"/>
        <v>12</v>
      </c>
      <c r="BR34" s="97">
        <f t="shared" si="32"/>
        <v>7</v>
      </c>
      <c r="BS34" s="98" t="s">
        <v>131</v>
      </c>
      <c r="BT34" s="96">
        <f t="shared" si="33"/>
        <v>11</v>
      </c>
      <c r="BU34" s="102">
        <f t="shared" si="34"/>
        <v>4</v>
      </c>
      <c r="BV34" s="98" t="s">
        <v>131</v>
      </c>
      <c r="BW34" s="99" t="s">
        <v>131</v>
      </c>
      <c r="BX34" s="96">
        <f t="shared" si="35"/>
        <v>13</v>
      </c>
      <c r="BY34" s="97">
        <f t="shared" si="36"/>
        <v>18</v>
      </c>
      <c r="BZ34" s="101">
        <f t="shared" si="37"/>
        <v>6</v>
      </c>
      <c r="CA34" s="97">
        <f t="shared" si="38"/>
        <v>9</v>
      </c>
      <c r="CB34" s="97">
        <f t="shared" si="39"/>
        <v>2</v>
      </c>
      <c r="CC34" s="97">
        <f t="shared" si="40"/>
        <v>1</v>
      </c>
      <c r="CD34" s="102">
        <f t="shared" si="41"/>
        <v>3</v>
      </c>
      <c r="CE34" s="103">
        <f t="shared" si="42"/>
        <v>8</v>
      </c>
      <c r="CF34" s="280"/>
      <c r="CG34" s="138">
        <f t="shared" si="43"/>
        <v>39</v>
      </c>
      <c r="CH34" s="139">
        <f t="shared" si="44"/>
        <v>2</v>
      </c>
      <c r="CI34" s="134" t="str">
        <f t="shared" si="45"/>
        <v>A(z) Senior V. Férfi kategória kész!</v>
      </c>
      <c r="CJ34" s="371" t="str">
        <f t="shared" si="46"/>
        <v/>
      </c>
      <c r="CK34" s="378" t="str">
        <f t="shared" si="47"/>
        <v/>
      </c>
      <c r="CL34" s="389" t="str">
        <f t="shared" si="48"/>
        <v/>
      </c>
      <c r="CM34" s="392" t="str">
        <f t="shared" si="49"/>
        <v/>
      </c>
      <c r="CN34" s="280"/>
      <c r="CO34" s="272">
        <f t="shared" si="50"/>
        <v>168</v>
      </c>
      <c r="CP34" s="273">
        <f t="shared" si="51"/>
        <v>15</v>
      </c>
      <c r="CQ34" s="273" t="str">
        <f t="shared" si="52"/>
        <v>A(z) Abszolút Férfi kategória kész!</v>
      </c>
      <c r="CR34" s="375" t="str">
        <f t="shared" si="60"/>
        <v/>
      </c>
      <c r="CS34" s="382" t="str">
        <f t="shared" si="61"/>
        <v/>
      </c>
      <c r="CT34" s="386" t="str">
        <f t="shared" si="62"/>
        <v/>
      </c>
      <c r="CU34" s="396" t="str">
        <f t="shared" si="63"/>
        <v/>
      </c>
      <c r="CV34" s="280"/>
      <c r="CW34" s="280"/>
      <c r="CX34" s="280"/>
      <c r="CY34" s="280"/>
      <c r="CZ34" s="280"/>
      <c r="DA34" s="280"/>
      <c r="DB34" s="280"/>
      <c r="DC34" s="280"/>
      <c r="DD34" s="280"/>
      <c r="DE34" s="280"/>
      <c r="DF34" s="280"/>
      <c r="DG34" s="280"/>
      <c r="DH34" s="280"/>
      <c r="DI34" s="280"/>
      <c r="DJ34" s="280"/>
      <c r="DK34" s="280"/>
      <c r="DL34" s="280"/>
      <c r="DM34" s="280"/>
      <c r="DN34" s="280"/>
      <c r="DO34" s="280"/>
      <c r="DP34" s="280"/>
      <c r="DQ34" s="280"/>
      <c r="DR34" s="280"/>
      <c r="DS34" s="280"/>
      <c r="DT34" s="280"/>
      <c r="DU34" s="280"/>
    </row>
    <row r="35" spans="1:125" ht="16.5" customHeight="1" x14ac:dyDescent="0.25">
      <c r="A35" s="405">
        <v>76</v>
      </c>
      <c r="B35" s="142">
        <v>0.51180555555552998</v>
      </c>
      <c r="C35" s="1"/>
      <c r="D35" s="253" t="s">
        <v>300</v>
      </c>
      <c r="E35" s="318"/>
      <c r="F35" s="1"/>
      <c r="G35" s="1">
        <v>1965</v>
      </c>
      <c r="H35" s="1" t="s">
        <v>0</v>
      </c>
      <c r="I35" s="16">
        <v>84.7</v>
      </c>
      <c r="J35" s="132" t="s">
        <v>189</v>
      </c>
      <c r="K35" s="253" t="s">
        <v>190</v>
      </c>
      <c r="L3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>Abszolút Férfi</v>
      </c>
      <c r="M35" s="36">
        <v>14</v>
      </c>
      <c r="N35" s="216">
        <v>75</v>
      </c>
      <c r="O35" s="249">
        <f t="shared" si="5"/>
        <v>0.88547815820543085</v>
      </c>
      <c r="P35" s="211">
        <v>1</v>
      </c>
      <c r="Q35" s="12">
        <v>71</v>
      </c>
      <c r="R35" s="11">
        <v>16</v>
      </c>
      <c r="S35" s="37">
        <v>12</v>
      </c>
      <c r="T35" s="267">
        <v>27</v>
      </c>
      <c r="U35" s="76">
        <f t="shared" si="6"/>
        <v>5327</v>
      </c>
      <c r="V35" s="11">
        <v>21</v>
      </c>
      <c r="W35" s="26" t="s">
        <v>223</v>
      </c>
      <c r="X35" s="72">
        <f t="shared" si="7"/>
        <v>5008</v>
      </c>
      <c r="Y35" s="445">
        <v>2</v>
      </c>
      <c r="Z35" s="26">
        <v>48</v>
      </c>
      <c r="AA35" s="27" t="s">
        <v>212</v>
      </c>
      <c r="AB35" s="72">
        <f t="shared" si="8"/>
        <v>5048</v>
      </c>
      <c r="AC35" s="11">
        <v>16</v>
      </c>
      <c r="AD35" s="17">
        <v>12.64</v>
      </c>
      <c r="AE35" s="11">
        <v>35</v>
      </c>
      <c r="AF35" s="11">
        <v>3</v>
      </c>
      <c r="AG35" s="11">
        <v>3</v>
      </c>
      <c r="AH35" s="20">
        <v>35</v>
      </c>
      <c r="AI35" s="21">
        <v>93</v>
      </c>
      <c r="AK35" s="69">
        <f t="shared" si="9"/>
        <v>4</v>
      </c>
      <c r="AL35" s="70" t="s">
        <v>131</v>
      </c>
      <c r="AM35" s="71">
        <f t="shared" si="10"/>
        <v>4</v>
      </c>
      <c r="AN35" s="72">
        <f t="shared" si="11"/>
        <v>1</v>
      </c>
      <c r="AO35" s="73">
        <f t="shared" si="12"/>
        <v>3</v>
      </c>
      <c r="AP35" s="73">
        <f t="shared" si="13"/>
        <v>1</v>
      </c>
      <c r="AQ35" s="74" t="s">
        <v>131</v>
      </c>
      <c r="AR35" s="75" t="s">
        <v>131</v>
      </c>
      <c r="AS35" s="76">
        <f t="shared" si="14"/>
        <v>1</v>
      </c>
      <c r="AT35" s="73">
        <f t="shared" si="15"/>
        <v>2</v>
      </c>
      <c r="AU35" s="74" t="s">
        <v>131</v>
      </c>
      <c r="AV35" s="72">
        <f t="shared" si="16"/>
        <v>1</v>
      </c>
      <c r="AW35" s="78">
        <f t="shared" si="17"/>
        <v>1</v>
      </c>
      <c r="AX35" s="74" t="s">
        <v>131</v>
      </c>
      <c r="AY35" s="75" t="s">
        <v>131</v>
      </c>
      <c r="AZ35" s="72">
        <f t="shared" si="18"/>
        <v>1</v>
      </c>
      <c r="BA35" s="73">
        <f t="shared" si="19"/>
        <v>1</v>
      </c>
      <c r="BB35" s="77">
        <f t="shared" si="20"/>
        <v>1</v>
      </c>
      <c r="BC35" s="73">
        <f t="shared" si="21"/>
        <v>1</v>
      </c>
      <c r="BD35" s="73">
        <f t="shared" si="22"/>
        <v>3</v>
      </c>
      <c r="BE35" s="73">
        <f t="shared" si="23"/>
        <v>2</v>
      </c>
      <c r="BF35" s="78">
        <f t="shared" si="24"/>
        <v>2</v>
      </c>
      <c r="BG35" s="79">
        <f t="shared" si="25"/>
        <v>4</v>
      </c>
      <c r="BH35" s="280"/>
      <c r="BI35" s="93">
        <f t="shared" si="26"/>
        <v>18</v>
      </c>
      <c r="BJ35" s="94" t="s">
        <v>131</v>
      </c>
      <c r="BK35" s="95">
        <f t="shared" si="27"/>
        <v>22</v>
      </c>
      <c r="BL35" s="96">
        <f t="shared" si="28"/>
        <v>5</v>
      </c>
      <c r="BM35" s="97">
        <f t="shared" si="29"/>
        <v>15</v>
      </c>
      <c r="BN35" s="97">
        <f t="shared" si="30"/>
        <v>6</v>
      </c>
      <c r="BO35" s="98" t="s">
        <v>131</v>
      </c>
      <c r="BP35" s="99" t="s">
        <v>131</v>
      </c>
      <c r="BQ35" s="100">
        <f t="shared" si="31"/>
        <v>7</v>
      </c>
      <c r="BR35" s="97">
        <f t="shared" si="32"/>
        <v>7</v>
      </c>
      <c r="BS35" s="98" t="s">
        <v>131</v>
      </c>
      <c r="BT35" s="96">
        <f t="shared" si="33"/>
        <v>10</v>
      </c>
      <c r="BU35" s="102">
        <f t="shared" si="34"/>
        <v>2</v>
      </c>
      <c r="BV35" s="98" t="s">
        <v>131</v>
      </c>
      <c r="BW35" s="99" t="s">
        <v>131</v>
      </c>
      <c r="BX35" s="96">
        <f t="shared" si="35"/>
        <v>6</v>
      </c>
      <c r="BY35" s="97">
        <f t="shared" si="36"/>
        <v>6</v>
      </c>
      <c r="BZ35" s="101">
        <f t="shared" si="37"/>
        <v>4</v>
      </c>
      <c r="CA35" s="97">
        <f t="shared" si="38"/>
        <v>1</v>
      </c>
      <c r="CB35" s="97">
        <f t="shared" si="39"/>
        <v>13</v>
      </c>
      <c r="CC35" s="97">
        <f t="shared" si="40"/>
        <v>3</v>
      </c>
      <c r="CD35" s="102">
        <f t="shared" si="41"/>
        <v>7</v>
      </c>
      <c r="CE35" s="103">
        <f t="shared" si="42"/>
        <v>26</v>
      </c>
      <c r="CF35" s="280"/>
      <c r="CG35" s="138">
        <f t="shared" si="43"/>
        <v>33</v>
      </c>
      <c r="CH35" s="139">
        <f t="shared" si="44"/>
        <v>3</v>
      </c>
      <c r="CI35" s="134" t="str">
        <f t="shared" si="45"/>
        <v>A(z) Senior V. Férfi kategória kész!</v>
      </c>
      <c r="CJ35" s="371" t="str">
        <f t="shared" si="46"/>
        <v/>
      </c>
      <c r="CK35" s="378" t="str">
        <f t="shared" si="47"/>
        <v/>
      </c>
      <c r="CL35" s="389" t="str">
        <f t="shared" si="48"/>
        <v/>
      </c>
      <c r="CM35" s="392" t="str">
        <f t="shared" si="49"/>
        <v/>
      </c>
      <c r="CN35" s="280"/>
      <c r="CO35" s="272">
        <f t="shared" si="50"/>
        <v>158</v>
      </c>
      <c r="CP35" s="273">
        <f t="shared" si="51"/>
        <v>16</v>
      </c>
      <c r="CQ35" s="273" t="str">
        <f t="shared" si="52"/>
        <v>A(z) Abszolút Férfi kategória kész!</v>
      </c>
      <c r="CR35" s="375" t="str">
        <f t="shared" si="60"/>
        <v/>
      </c>
      <c r="CS35" s="382" t="str">
        <f t="shared" si="61"/>
        <v/>
      </c>
      <c r="CT35" s="386" t="str">
        <f t="shared" si="62"/>
        <v/>
      </c>
      <c r="CU35" s="396" t="str">
        <f t="shared" si="63"/>
        <v/>
      </c>
      <c r="CV35" s="280"/>
      <c r="CW35" s="280"/>
      <c r="CX35" s="280"/>
      <c r="CY35" s="280"/>
      <c r="CZ35" s="280"/>
      <c r="DA35" s="280"/>
      <c r="DB35" s="280"/>
      <c r="DC35" s="280"/>
      <c r="DD35" s="280"/>
      <c r="DE35" s="280"/>
      <c r="DF35" s="280"/>
      <c r="DG35" s="280"/>
      <c r="DH35" s="280"/>
      <c r="DI35" s="280"/>
      <c r="DJ35" s="280"/>
      <c r="DK35" s="280"/>
      <c r="DL35" s="280"/>
      <c r="DM35" s="280"/>
      <c r="DN35" s="280"/>
      <c r="DO35" s="280"/>
      <c r="DP35" s="280"/>
      <c r="DQ35" s="280"/>
      <c r="DR35" s="280"/>
      <c r="DS35" s="280"/>
      <c r="DT35" s="280"/>
      <c r="DU35" s="280"/>
    </row>
    <row r="36" spans="1:125" ht="16.5" customHeight="1" x14ac:dyDescent="0.25">
      <c r="A36" s="404"/>
      <c r="B36" s="142"/>
      <c r="C36" s="1"/>
      <c r="D36" s="254"/>
      <c r="E36" s="319"/>
      <c r="F36" s="3"/>
      <c r="G36" s="3"/>
      <c r="H36" s="1"/>
      <c r="I36" s="18"/>
      <c r="J36" s="132"/>
      <c r="K36" s="254"/>
      <c r="L3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36" s="36"/>
      <c r="N36" s="216"/>
      <c r="O36" s="249" t="str">
        <f t="shared" ref="O36:O46" si="64">IF( AND( I36&lt;&gt;"",
                  N36&lt;&gt;""),
           N36/I36,
           ""
        )</f>
        <v/>
      </c>
      <c r="P36" s="211"/>
      <c r="Q36" s="12"/>
      <c r="R36" s="11"/>
      <c r="S36" s="37"/>
      <c r="T36" s="267"/>
      <c r="U36" s="76" t="str">
        <f t="shared" ref="U36:U46" si="65">IF( AND( T36&lt;&gt;"",
                   S36&lt;&gt;""),
            IF(T36&gt;=8,5000,0) +
             ( (S36/4) * 100 ) +
             T36,
          ""
         )</f>
        <v/>
      </c>
      <c r="V36" s="11"/>
      <c r="W36" s="26"/>
      <c r="X36" s="72" t="str">
        <f t="shared" ref="X36:X46" si="66">IF( W36&lt;&gt;"",
            IF( OR( LEFT(W36)="k",
                                   LEFT(W36)="K"),
                     5000,
                     0
            ) +
            IF( LEN(W36)&gt;3,
                     500 + 30 - VALUE( MID( W36,2,2) ),
                     VALUE( RIGHT( W36,LEN(W36)-1) )
            ),
            ""
          )</f>
        <v/>
      </c>
      <c r="Y36" s="445"/>
      <c r="Z36" s="26"/>
      <c r="AA36" s="27"/>
      <c r="AB36" s="72" t="str">
        <f t="shared" ref="AB36:AB69" si="67" xml:space="preserve"> IF( AND( Z36&lt;&gt;"",
                   AA36&lt;&gt;""),
            Z36 +
              IF( Z36&gt;=20, 5000, 0) +
              IF( AA36="v", 500, 0),
            ""
          )</f>
        <v/>
      </c>
      <c r="AC36" s="11"/>
      <c r="AD36" s="17"/>
      <c r="AE36" s="11"/>
      <c r="AF36" s="11"/>
      <c r="AG36" s="11"/>
      <c r="AH36" s="20"/>
      <c r="AI36" s="21"/>
      <c r="AK36" s="69" t="str">
        <f t="shared" ref="AK36" si="68" xml:space="preserve"> IF( INDEX(hosszkateg,ROW()-4)="", "",
          IF( M36 = "", "Hiányzik!",
                IF( M36 = "n.a.", 0,
                        VALUE( RIGHT(AK$4,1) ) *
                          (
                            COUNTIF( hosszkateg, INDEX(hosszkateg,ROW()-4,) ) -
                            COUNTIFS( hosszkateg, INDEX(hosszkateg,ROW()-4,),
                                                              M$5:M$100, IF( LEFT( RIGHT(AK$4,2), 1) = "+",
                                                                                                "&gt;"&amp;M36, "&lt;"&amp;M36)
                                                            )
                          )
                      )
                )
          )</f>
        <v/>
      </c>
      <c r="AL36" s="70" t="s">
        <v>131</v>
      </c>
      <c r="AM36" s="71" t="str">
        <f t="shared" ref="AM36" si="69" xml:space="preserve"> IF( INDEX(hosszkateg,ROW()-4)="", "",
          IF( O36 = "", "Hiányzik!",
                IF( O36 = "n.a.", 0,
                        VALUE( RIGHT(AM$4,1) ) *
                          (
                            COUNTIF( hosszkateg, INDEX(hosszkateg,ROW()-4,) ) -
                            COUNTIFS( hosszkateg, INDEX(hosszkateg,ROW()-4,),
                                                              O$5:O$100, IF( LEFT( RIGHT(AM$4,2), 1) = "+",
                                                                                                "&gt;"&amp;O36, "&lt;"&amp;O36)
                                                            )
                          )
                      )
                )
          )</f>
        <v/>
      </c>
      <c r="AN36" s="72" t="str">
        <f t="shared" ref="AN36" si="70" xml:space="preserve"> IF( INDEX(hosszkateg,ROW()-4)="", "",
          IF( P36 = "", "Hiányzik!",
                IF( P36 = "n.a.", 0,
                        VALUE( RIGHT(AN$4,1) ) *
                          (
                            COUNTIF( hosszkateg, INDEX(hosszkateg,ROW()-4,) ) -
                            COUNTIFS( hosszkateg, INDEX(hosszkateg,ROW()-4,),
                                                              P$5:P$100, IF( LEFT( RIGHT(AN$4,2), 1) = "+",
                                                                                                "&gt;"&amp;P36, "&lt;"&amp;P36)
                                                            )
                          )
                      )
                )
          )</f>
        <v/>
      </c>
      <c r="AO36" s="73" t="str">
        <f t="shared" ref="AO36" si="71" xml:space="preserve"> IF( INDEX(hosszkateg,ROW()-4)="", "",
          IF( Q36 = "", "Hiányzik!",
                IF( Q36 = "n.a.", 0,
                        VALUE( RIGHT(AO$4,1) ) *
                          (
                            COUNTIF( hosszkateg, INDEX(hosszkateg,ROW()-4,) ) -
                            COUNTIFS( hosszkateg, INDEX(hosszkateg,ROW()-4,),
                                                              Q$5:Q$100, IF( LEFT( RIGHT(AO$4,2), 1) = "+",
                                                                                                "&gt;"&amp;Q36, "&lt;"&amp;Q36)
                                                            )
                          )
                      )
                )
          )</f>
        <v/>
      </c>
      <c r="AP36" s="73" t="str">
        <f t="shared" ref="AP36" si="72" xml:space="preserve"> IF( INDEX(hosszkateg,ROW()-4)="", "",
          IF( R36 = "", "Hiányzik!",
                IF( R36 = "n.a.", 0,
                        VALUE( RIGHT(AP$4,1) ) *
                          (
                            COUNTIF( hosszkateg, INDEX(hosszkateg,ROW()-4,) ) -
                            COUNTIFS( hosszkateg, INDEX(hosszkateg,ROW()-4,),
                                                              R$5:R$100, IF( LEFT( RIGHT(AP$4,2), 1) = "+",
                                                                                                "&gt;"&amp;R36, "&lt;"&amp;R36)
                                                            )
                          )
                      )
                )
          )</f>
        <v/>
      </c>
      <c r="AQ36" s="74" t="s">
        <v>131</v>
      </c>
      <c r="AR36" s="75" t="s">
        <v>131</v>
      </c>
      <c r="AS36" s="76" t="str">
        <f t="shared" ref="AS36" si="73" xml:space="preserve"> IF( INDEX(hosszkateg,ROW()-4)="", "",
          IF( U36 = "", "Hiányzik!",
                IF( U36 = "n.a.", 0,
                        VALUE( RIGHT(AS$4,1) ) *
                          (
                            COUNTIF( hosszkateg, INDEX(hosszkateg,ROW()-4,) ) -
                            COUNTIFS( hosszkateg, INDEX(hosszkateg,ROW()-4,),
                                                              U$5:U$100, IF( LEFT( RIGHT(AS$4,2), 1) = "+",
                                                                                                "&gt;"&amp;U36, "&lt;"&amp;U36)
                                                            )
                          )
                      )
                )
          )</f>
        <v/>
      </c>
      <c r="AT36" s="73" t="str">
        <f t="shared" ref="AT36:AT37" si="74" xml:space="preserve"> IF( INDEX(hosszkateg,ROW()-4)="", "",
          IF( V36 = "", "Hiányzik!",
                IF( V36 = "n.a.", 0,
                        VALUE( RIGHT(AT$4,1) ) *
                          (
                            COUNTIF( hosszkateg, INDEX(hosszkateg,ROW()-4,) ) -
                            COUNTIFS( hosszkateg, INDEX(hosszkateg,ROW()-4,),
                                                              V$5:V$100, IF( LEFT( RIGHT(AT$4,2), 1) = "+",
                                                                                                "&gt;"&amp;V36, "&lt;"&amp;V36)
                                                            )
                          )
                      )
                )
          )</f>
        <v/>
      </c>
      <c r="AU36" s="74" t="s">
        <v>131</v>
      </c>
      <c r="AV36" s="72" t="str">
        <f t="shared" ref="AV36" si="75" xml:space="preserve"> IF( INDEX(hosszkateg,ROW()-4)="", "",
          IF( X36 = "", "Hiányzik!",
                IF( X36 = "n.a.", 0,
                        VALUE( RIGHT(AV$4,1) ) *
                          (
                            COUNTIF( hosszkateg, INDEX(hosszkateg,ROW()-4,) ) -
                            COUNTIFS( hosszkateg, INDEX(hosszkateg,ROW()-4,),
                                                              X$5:X$100, IF( LEFT( RIGHT(AV$4,2), 1) = "+",
                                                                                                "&gt;"&amp;X36, "&lt;"&amp;X36)
                                                            )
                          )
                      )
                )
          )</f>
        <v/>
      </c>
      <c r="AW36" s="78" t="str">
        <f t="shared" ref="AW36" si="76" xml:space="preserve"> IF( INDEX(hosszkateg,ROW()-4)="", "",
          IF( Y36 = "", "Hiányzik!",
                IF( Y36 = "n.a.", 0,
                        VALUE( RIGHT(AW$4,1) ) *
                          (
                            COUNTIF( hosszkateg, INDEX(hosszkateg,ROW()-4,) ) -
                            COUNTIFS( hosszkateg, INDEX(hosszkateg,ROW()-4,),
                                                              Y$5:Y$100, IF( LEFT( RIGHT(AW$4,2), 1) = "+",
                                                                                                "&gt;"&amp;Y36, "&lt;"&amp;Y36)
                                                            )
                          )
                      )
                )
          )</f>
        <v/>
      </c>
      <c r="AX36" s="74" t="s">
        <v>131</v>
      </c>
      <c r="AY36" s="75" t="s">
        <v>131</v>
      </c>
      <c r="AZ36" s="72" t="str">
        <f t="shared" ref="AZ36" si="77" xml:space="preserve"> IF( INDEX(hosszkateg,ROW()-4)="", "",
          IF( AB36 = "", "Hiányzik!",
                IF( AB36 = "n.a.", 0,
                        VALUE( RIGHT(AZ$4,1) ) *
                          (
                            COUNTIF( hosszkateg, INDEX(hosszkateg,ROW()-4,) ) -
                            COUNTIFS( hosszkateg, INDEX(hosszkateg,ROW()-4,),
                                                              AB$5:AB$100, IF( LEFT( RIGHT(AZ$4,2), 1) = "+",
                                                                                                "&gt;"&amp;AB36, "&lt;"&amp;AB36)
                                                            )
                          )
                      )
                )
          )</f>
        <v/>
      </c>
      <c r="BA36" s="73" t="str">
        <f t="shared" ref="BA36" si="78" xml:space="preserve"> IF( INDEX(hosszkateg,ROW()-4)="", "",
          IF( AC36 = "", "Hiányzik!",
                IF( AC36 = "n.a.", 0,
                        VALUE( RIGHT(BA$4,1) ) *
                          (
                            COUNTIF( hosszkateg, INDEX(hosszkateg,ROW()-4,) ) -
                            COUNTIFS( hosszkateg, INDEX(hosszkateg,ROW()-4,),
                                                              AC$5:AC$100, IF( LEFT( RIGHT(BA$4,2), 1) = "+",
                                                                                                "&gt;"&amp;AC36, "&lt;"&amp;AC36)
                                                            )
                          )
                      )
                )
          )</f>
        <v/>
      </c>
      <c r="BB36" s="77" t="str">
        <f t="shared" ref="BB36" si="79" xml:space="preserve"> IF( INDEX(hosszkateg,ROW()-4)="", "",
          IF( AD36 = "", "Hiányzik!",
                IF( AD36 = "n.a.", 0,
                        VALUE( RIGHT(BB$4,1) ) *
                          (
                            COUNTIF( hosszkateg, INDEX(hosszkateg,ROW()-4,) ) -
                            COUNTIFS( hosszkateg, INDEX(hosszkateg,ROW()-4,),
                                                              AD$5:AD$100, IF( LEFT( RIGHT(BB$4,2), 1) = "+",
                                                                                                "&gt;"&amp;AD36, "&lt;"&amp;AD36)
                                                            )
                          )
                      )
                )
          )</f>
        <v/>
      </c>
      <c r="BC36" s="73" t="str">
        <f t="shared" ref="BC36" si="80" xml:space="preserve"> IF( INDEX(hosszkateg,ROW()-4)="", "",
          IF( AE36 = "", "Hiányzik!",
                IF( AE36 = "n.a.", 0,
                        VALUE( RIGHT(BC$4,1) ) *
                          (
                            COUNTIF( hosszkateg, INDEX(hosszkateg,ROW()-4,) ) -
                            COUNTIFS( hosszkateg, INDEX(hosszkateg,ROW()-4,),
                                                              AE$5:AE$100, IF( LEFT( RIGHT(BC$4,2), 1) = "+",
                                                                                                "&gt;"&amp;AE36, "&lt;"&amp;AE36)
                                                            )
                          )
                      )
                )
          )</f>
        <v/>
      </c>
      <c r="BD36" s="73" t="str">
        <f t="shared" ref="BD36" si="81" xml:space="preserve"> IF( INDEX(hosszkateg,ROW()-4)="", "",
          IF( AF36 = "", "Hiányzik!",
                IF( AF36 = "n.a.", 0,
                        VALUE( RIGHT(BD$4,1) ) *
                          (
                            COUNTIF( hosszkateg, INDEX(hosszkateg,ROW()-4,) ) -
                            COUNTIFS( hosszkateg, INDEX(hosszkateg,ROW()-4,),
                                                              AF$5:AF$100, IF( LEFT( RIGHT(BD$4,2), 1) = "+",
                                                                                                "&gt;"&amp;AF36, "&lt;"&amp;AF36)
                                                            )
                          )
                      )
                )
          )</f>
        <v/>
      </c>
      <c r="BE36" s="73" t="str">
        <f t="shared" ref="BE36" si="82" xml:space="preserve"> IF( INDEX(hosszkateg,ROW()-4)="", "",
          IF( AG36 = "", "Hiányzik!",
                IF( AG36 = "n.a.", 0,
                        VALUE( RIGHT(BE$4,1) ) *
                          (
                            COUNTIF( hosszkateg, INDEX(hosszkateg,ROW()-4,) ) -
                            COUNTIFS( hosszkateg, INDEX(hosszkateg,ROW()-4,),
                                                              AG$5:AG$100, IF( LEFT( RIGHT(BE$4,2), 1) = "+",
                                                                                                "&gt;"&amp;AG36, "&lt;"&amp;AG36)
                                                            )
                          )
                      )
                )
          )</f>
        <v/>
      </c>
      <c r="BF36" s="78" t="str">
        <f t="shared" ref="BF36" si="83" xml:space="preserve"> IF( INDEX(hosszkateg,ROW()-4)="", "",
          IF( AH36 = "", "Hiányzik!",
                IF( AH36 = "n.a.", 0,
                        VALUE( RIGHT(BF$4,1) ) *
                          (
                            COUNTIF( hosszkateg, INDEX(hosszkateg,ROW()-4,) ) -
                            COUNTIFS( hosszkateg, INDEX(hosszkateg,ROW()-4,),
                                                              AH$5:AH$100, IF( LEFT( RIGHT(BF$4,2), 1) = "+",
                                                                                                "&gt;"&amp;AH36, "&lt;"&amp;AH36)
                                                            )
                          )
                      )
                )
          )</f>
        <v/>
      </c>
      <c r="BG36" s="79" t="str">
        <f t="shared" ref="BG36" si="84" xml:space="preserve"> IF( INDEX(hosszkateg,ROW()-4)="", "",
          IF( AI36 = "", "Hiányzik!",
                IF( AI36 = "n.a.", 0,
                        VALUE( RIGHT(BG$4,1) ) *
                          (
                            COUNTIF( hosszkateg, INDEX(hosszkateg,ROW()-4,) ) -
                            COUNTIFS( hosszkateg, INDEX(hosszkateg,ROW()-4,),
                                                              AI$5:AI$100, IF( LEFT( RIGHT(BG$4,2), 1) = "+",
                                                                                                "&gt;"&amp;AI36, "&lt;"&amp;AI36)
                                                            )
                          )
                      )
                )
          )</f>
        <v/>
      </c>
      <c r="BH36" s="280"/>
      <c r="BI36" s="93" t="str">
        <f t="shared" ref="BI36" si="85" xml:space="preserve"> IF( INDEX(abszolutkateg,ROW()-4)="", "",
          IF( M36 = "", "Hiányzik!",
                IF( M36 = "n.a.", 0,
                        VALUE( RIGHT(BI$4,1) ) *
                          (
                            COUNTIF( abszolutkateg, INDEX(abszolutkateg,ROW()-4,) ) -
                            COUNTIFS( abszolutkateg, INDEX(abszolutkateg,ROW()-4,),
                                                              M$5:M$100, IF( LEFT( RIGHT(BI$4,2), 1) = "+",
                                                                                                "&gt;"&amp;M36, "&lt;"&amp;M36)
                                                            )
                          )
                      )
                )
          )</f>
        <v/>
      </c>
      <c r="BJ36" s="94" t="s">
        <v>131</v>
      </c>
      <c r="BK36" s="95" t="str">
        <f t="shared" ref="BK36" si="86" xml:space="preserve"> IF( INDEX(abszolutkateg,ROW()-4)="", "",
          IF( O36 = "", "Hiányzik!",
                IF( O36 = "n.a.", 0,
                        VALUE( RIGHT(BK$4,1) ) *
                          (
                            COUNTIF( abszolutkateg, INDEX(abszolutkateg,ROW()-4,) ) -
                            COUNTIFS( abszolutkateg, INDEX(abszolutkateg,ROW()-4,),
                                                              O$5:O$100, IF( LEFT( RIGHT(BK$4,2), 1) = "+",
                                                                                                "&gt;"&amp;O36, "&lt;"&amp;O36)
                                                            )
                          )
                      )
                )
          )</f>
        <v/>
      </c>
      <c r="BL36" s="96" t="str">
        <f t="shared" ref="BL36" si="87" xml:space="preserve"> IF( INDEX(abszolutkateg,ROW()-4)="", "",
          IF( P36 = "", "Hiányzik!",
                IF( P36 = "n.a.", 0,
                        VALUE( RIGHT(BL$4,1) ) *
                          (
                            COUNTIF( abszolutkateg, INDEX(abszolutkateg,ROW()-4,) ) -
                            COUNTIFS( abszolutkateg, INDEX(abszolutkateg,ROW()-4,),
                                                              P$5:P$100, IF( LEFT( RIGHT(BL$4,2), 1) = "+",
                                                                                                "&gt;"&amp;P36, "&lt;"&amp;P36)
                                                            )
                          )
                      )
                )
          )</f>
        <v/>
      </c>
      <c r="BM36" s="97" t="str">
        <f t="shared" ref="BM36" si="88" xml:space="preserve"> IF( INDEX(abszolutkateg,ROW()-4)="", "",
          IF( Q36 = "", "Hiányzik!",
                IF( Q36 = "n.a.", 0,
                        VALUE( RIGHT(BM$4,1) ) *
                          (
                            COUNTIF( abszolutkateg, INDEX(abszolutkateg,ROW()-4,) ) -
                            COUNTIFS( abszolutkateg, INDEX(abszolutkateg,ROW()-4,),
                                                              Q$5:Q$100, IF( LEFT( RIGHT(BM$4,2), 1) = "+",
                                                                                                "&gt;"&amp;Q36, "&lt;"&amp;Q36)
                                                            )
                          )
                      )
                )
          )</f>
        <v/>
      </c>
      <c r="BN36" s="97" t="str">
        <f t="shared" ref="BN36" si="89" xml:space="preserve"> IF( INDEX(abszolutkateg,ROW()-4)="", "",
          IF( R36 = "", "Hiányzik!",
                IF( R36 = "n.a.", 0,
                        VALUE( RIGHT(BN$4,1) ) *
                          (
                            COUNTIF( abszolutkateg, INDEX(abszolutkateg,ROW()-4,) ) -
                            COUNTIFS( abszolutkateg, INDEX(abszolutkateg,ROW()-4,),
                                                              R$5:R$100, IF( LEFT( RIGHT(BN$4,2), 1) = "+",
                                                                                                "&gt;"&amp;R36, "&lt;"&amp;R36)
                                                            )
                          )
                      )
                )
          )</f>
        <v/>
      </c>
      <c r="BO36" s="98" t="s">
        <v>131</v>
      </c>
      <c r="BP36" s="99" t="s">
        <v>131</v>
      </c>
      <c r="BQ36" s="100" t="str">
        <f t="shared" ref="BQ36" si="90" xml:space="preserve"> IF( INDEX(abszolutkateg,ROW()-4)="", "",
          IF( U36 = "", "Hiányzik!",
                IF( U36 = "n.a.", 0,
                        VALUE( RIGHT(BQ$4,1) ) *
                          (
                            COUNTIF( abszolutkateg, INDEX(abszolutkateg,ROW()-4,) ) -
                            COUNTIFS( abszolutkateg, INDEX(abszolutkateg,ROW()-4,),
                                                              U$5:U$100, IF( LEFT( RIGHT(BQ$4,2), 1) = "+",
                                                                                                "&gt;"&amp;U36, "&lt;"&amp;U36)
                                                            )
                          )
                      )
                )
          )</f>
        <v/>
      </c>
      <c r="BR36" s="97" t="str">
        <f t="shared" ref="BR36" si="91" xml:space="preserve"> IF( INDEX(abszolutkateg,ROW()-4)="", "",
          IF( V36 = "", "Hiányzik!",
                IF( V36 = "n.a.", 0,
                        VALUE( RIGHT(BR$4,1) ) *
                          (
                            COUNTIF( abszolutkateg, INDEX(abszolutkateg,ROW()-4,) ) -
                            COUNTIFS( abszolutkateg, INDEX(abszolutkateg,ROW()-4,),
                                                              V$5:V$100, IF( LEFT( RIGHT(BR$4,2), 1) = "+",
                                                                                                "&gt;"&amp;V36, "&lt;"&amp;V36)
                                                            )
                          )
                      )
                )
          )</f>
        <v/>
      </c>
      <c r="BS36" s="98" t="s">
        <v>131</v>
      </c>
      <c r="BT36" s="96" t="str">
        <f t="shared" ref="BT36" si="92" xml:space="preserve"> IF( INDEX(abszolutkateg,ROW()-4)="", "",
          IF( X36 = "", "Hiányzik!",
                IF( X36 = "n.a.", 0,
                        VALUE( RIGHT(BT$4,1) ) *
                          (
                            COUNTIF( abszolutkateg, INDEX(abszolutkateg,ROW()-4,) ) -
                            COUNTIFS( abszolutkateg, INDEX(abszolutkateg,ROW()-4,),
                                                              X$5:X$100, IF( LEFT( RIGHT(BT$4,2), 1) = "+",
                                                                                                "&gt;"&amp;X36, "&lt;"&amp;X36)
                                                            )
                          )
                      )
                )
          )</f>
        <v/>
      </c>
      <c r="BU36" s="102" t="str">
        <f t="shared" ref="BU36" si="93" xml:space="preserve"> IF( INDEX(abszolutkateg,ROW()-4)="", "",
          IF( Y36 = "", "Hiányzik!",
                IF( Y36 = "n.a.", 0,
                        VALUE( RIGHT(BU$4,1) ) *
                          (
                            COUNTIF( abszolutkateg, INDEX(abszolutkateg,ROW()-4,) ) -
                            COUNTIFS( abszolutkateg, INDEX(abszolutkateg,ROW()-4,),
                                                              Y$5:Y$100, IF( LEFT( RIGHT(BU$4,2), 1) = "+",
                                                                                                "&gt;"&amp;Y36, "&lt;"&amp;Y36)
                                                            )
                          )
                      )
                )
          )</f>
        <v/>
      </c>
      <c r="BV36" s="98" t="s">
        <v>131</v>
      </c>
      <c r="BW36" s="99" t="s">
        <v>131</v>
      </c>
      <c r="BX36" s="96" t="str">
        <f t="shared" ref="BX36" si="94" xml:space="preserve"> IF( INDEX(abszolutkateg,ROW()-4)="", "",
          IF( AB36 = "", "Hiányzik!",
                IF( AB36 = "n.a.", 0,
                        VALUE( RIGHT(BX$4,1) ) *
                          (
                            COUNTIF( abszolutkateg, INDEX(abszolutkateg,ROW()-4,) ) -
                            COUNTIFS( abszolutkateg, INDEX(abszolutkateg,ROW()-4,),
                                                              AB$5:AB$100, IF( LEFT( RIGHT(BX$4,2), 1) = "+",
                                                                                                "&gt;"&amp;AB36, "&lt;"&amp;AB36)
                                                            )
                          )
                      )
                )
          )</f>
        <v/>
      </c>
      <c r="BY36" s="97" t="str">
        <f t="shared" ref="BY36" si="95" xml:space="preserve"> IF( INDEX(abszolutkateg,ROW()-4)="", "",
          IF( AC36 = "", "Hiányzik!",
                IF( AC36 = "n.a.", 0,
                        VALUE( RIGHT(BY$4,1) ) *
                          (
                            COUNTIF( abszolutkateg, INDEX(abszolutkateg,ROW()-4,) ) -
                            COUNTIFS( abszolutkateg, INDEX(abszolutkateg,ROW()-4,),
                                                              AC$5:AC$100, IF( LEFT( RIGHT(BY$4,2), 1) = "+",
                                                                                                "&gt;"&amp;AC36, "&lt;"&amp;AC36)
                                                            )
                          )
                      )
                )
          )</f>
        <v/>
      </c>
      <c r="BZ36" s="101" t="str">
        <f t="shared" ref="BZ36" si="96" xml:space="preserve"> IF( INDEX(abszolutkateg,ROW()-4)="", "",
          IF( AD36 = "", "Hiányzik!",
                IF( AD36 = "n.a.", 0,
                        VALUE( RIGHT(BZ$4,1) ) *
                          (
                            COUNTIF( abszolutkateg, INDEX(abszolutkateg,ROW()-4,) ) -
                            COUNTIFS( abszolutkateg, INDEX(abszolutkateg,ROW()-4,),
                                                              AD$5:AD$100, IF( LEFT( RIGHT(BZ$4,2), 1) = "+",
                                                                                                "&gt;"&amp;AD36, "&lt;"&amp;AD36)
                                                            )
                          )
                      )
                )
          )</f>
        <v/>
      </c>
      <c r="CA36" s="97" t="str">
        <f t="shared" ref="CA36" si="97" xml:space="preserve"> IF( INDEX(abszolutkateg,ROW()-4)="", "",
          IF( AE36 = "", "Hiányzik!",
                IF( AE36 = "n.a.", 0,
                        VALUE( RIGHT(CA$4,1) ) *
                          (
                            COUNTIF( abszolutkateg, INDEX(abszolutkateg,ROW()-4,) ) -
                            COUNTIFS( abszolutkateg, INDEX(abszolutkateg,ROW()-4,),
                                                              AE$5:AE$100, IF( LEFT( RIGHT(CA$4,2), 1) = "+",
                                                                                                "&gt;"&amp;AE36, "&lt;"&amp;AE36)
                                                            )
                          )
                      )
                )
          )</f>
        <v/>
      </c>
      <c r="CB36" s="97" t="str">
        <f t="shared" ref="CB36" si="98" xml:space="preserve"> IF( INDEX(abszolutkateg,ROW()-4)="", "",
          IF( AF36 = "", "Hiányzik!",
                IF( AF36 = "n.a.", 0,
                        VALUE( RIGHT(CB$4,1) ) *
                          (
                            COUNTIF( abszolutkateg, INDEX(abszolutkateg,ROW()-4,) ) -
                            COUNTIFS( abszolutkateg, INDEX(abszolutkateg,ROW()-4,),
                                                              AF$5:AF$100, IF( LEFT( RIGHT(CB$4,2), 1) = "+",
                                                                                                "&gt;"&amp;AF36, "&lt;"&amp;AF36)
                                                            )
                          )
                      )
                )
          )</f>
        <v/>
      </c>
      <c r="CC36" s="97" t="str">
        <f t="shared" ref="CC36" si="99" xml:space="preserve"> IF( INDEX(abszolutkateg,ROW()-4)="", "",
          IF( AG36 = "", "Hiányzik!",
                IF( AG36 = "n.a.", 0,
                        VALUE( RIGHT(CC$4,1) ) *
                          (
                            COUNTIF( abszolutkateg, INDEX(abszolutkateg,ROW()-4,) ) -
                            COUNTIFS( abszolutkateg, INDEX(abszolutkateg,ROW()-4,),
                                                              AG$5:AG$100, IF( LEFT( RIGHT(CC$4,2), 1) = "+",
                                                                                                "&gt;"&amp;AG36, "&lt;"&amp;AG36)
                                                            )
                          )
                      )
                )
          )</f>
        <v/>
      </c>
      <c r="CD36" s="102" t="str">
        <f t="shared" ref="CD36" si="100" xml:space="preserve"> IF( INDEX(abszolutkateg,ROW()-4)="", "",
          IF( AH36 = "", "Hiányzik!",
                IF( AH36 = "n.a.", 0,
                        VALUE( RIGHT(CD$4,1) ) *
                          (
                            COUNTIF( abszolutkateg, INDEX(abszolutkateg,ROW()-4,) ) -
                            COUNTIFS( abszolutkateg, INDEX(abszolutkateg,ROW()-4,),
                                                              AH$5:AH$100, IF( LEFT( RIGHT(CD$4,2), 1) = "+",
                                                                                                "&gt;"&amp;AH36, "&lt;"&amp;AH36)
                                                            )
                          )
                      )
                )
          )</f>
        <v/>
      </c>
      <c r="CE36" s="103" t="str">
        <f t="shared" ref="CE36" si="101" xml:space="preserve"> IF( INDEX(abszolutkateg,ROW()-4)="", "",
          IF( AI36 = "", "Hiányzik!",
                IF( AI36 = "n.a.", 0,
                        VALUE( RIGHT(CE$4,1) ) *
                          (
                            COUNTIF( abszolutkateg, INDEX(abszolutkateg,ROW()-4,) ) -
                            COUNTIFS( abszolutkateg, INDEX(abszolutkateg,ROW()-4,),
                                                              AI$5:AI$100, IF( LEFT( RIGHT(CE$4,2), 1) = "+",
                                                                                                "&gt;"&amp;AI36, "&lt;"&amp;AI36)
                                                            )
                          )
                      )
                )
          )</f>
        <v/>
      </c>
      <c r="CF36" s="280"/>
      <c r="CG36" s="138" t="str">
        <f t="shared" ref="CG36" si="102" xml:space="preserve"> IF( AND( INDEX(hosszkateg,ROW()-4,)&lt;&gt;"",
                   COUNTIF(AK36:BG36,"Hiányzik!") = 0),
            SUM(AK36:BG36),
            ""
          )</f>
        <v/>
      </c>
      <c r="CH36" s="139" t="str">
        <f t="shared" ref="CH36" si="103" xml:space="preserve"> IF( INDEX(hosszkateg,ROW()-4,)="", "Kategóriátlan",
             IF( CG36="", "Hiányzó adat!",
                    1 + COUNTIFS(hosszkateg,INDEX(hosszkateg,ROW()-4,),CG$5:CG$100,"&gt;"&amp;CG36) +
                           COUNTIFS(hosszkateg,INDEX(hosszkateg,ROW()-4,),CG$5:CG$100,"="&amp;CG36,AI$5:AI$100,"&lt;"&amp;AI36) +
                           COUNTIFS(hosszkateg,INDEX(hosszkateg,ROW()-4,),CG$5:CG$100,"="&amp;CG36,AI$5:AI$100,"="&amp;AI36,M$5:M$100,"&gt;"&amp;M36) +
                           COUNTIFS(hosszkateg,INDEX(hosszkateg,ROW()-4,),CG$5:CG$100,"="&amp;CG36,AI$5:AI$100,"="&amp;AI36,M$5:M$100,"="&amp;M36,O$5:O$100,"&gt;"&amp;O36) +
                           COUNTIFS(hosszkateg,INDEX(hosszkateg,ROW()-4,),CG$5:CG$100,"="&amp;CG36,AI$5:AI$100,"="&amp;AI36,M$5:M$100,"="&amp;M36,O$5:O$100,"="&amp;O36,
                             I$5:I$100,"&lt;"&amp;I36)
             )
   )</f>
        <v>Kategóriátlan</v>
      </c>
      <c r="CI36" s="134" t="str">
        <f t="shared" ref="CI36" si="104" xml:space="preserve"> IF( INDEX(hosszkateg,ROW()-4,)="", "Kategóriátlan",
           IF( COUNTIFS(hosszkateg,INDEX(hosszkateg,ROW()-4,),CH$5:CH$100,"Hiányzó adat!") = 0,
                   "A(z) "&amp; INDEX(hosszkateg,ROW()-4,) &amp;" kategória kész!",
                   "Még nincs kész."
           )
   )</f>
        <v>Kategóriátlan</v>
      </c>
      <c r="CJ36" s="371" t="str">
        <f t="shared" ref="CJ36" si="105" xml:space="preserve"> IF( AND( CH36&lt;&gt;"Kategóriátlan",
                     CG36&lt;&gt;"",
                     COUNTIFS(hosszkateg,INDEX(hosszkateg,ROW()-4,),
                             CG$5:CG$100,"="&amp;CG36)
                     &gt; 1
                 ),
            AI36,
            ""
          )</f>
        <v/>
      </c>
      <c r="CK36" s="378" t="str">
        <f t="shared" ref="CK36" si="106" xml:space="preserve"> IF( AND( CH36&lt;&gt;"Kategóriátlan",
                     CJ36&lt;&gt;"",
                     COUNTIFS(hosszkateg,INDEX(hosszkateg,ROW()-4,),
                             CG$5:CG$100,"="&amp;CG36,
                             AI$5:AI$100,"="&amp;AI36
                     )
                     &gt; 1
                 ),
            M36,
            ""
          )</f>
        <v/>
      </c>
      <c r="CL36" s="389" t="str">
        <f t="shared" ref="CL36" si="107" xml:space="preserve"> IF( AND( CH36&lt;&gt;"Kategóriátlan",
                     CK36&lt;&gt;"",
                     COUNTIFS(hosszkateg,INDEX(hosszkateg,ROW()-4,),
                             CG$5:CG$100,"="&amp;CG36,
                             AI$5:AI$100,"="&amp;AI36,
                             M$5:M$100,"="&amp;M36
                     )
                     &gt; 1
                 ),
            O36,
            ""
          )</f>
        <v/>
      </c>
      <c r="CM36" s="392" t="str">
        <f t="shared" ref="CM36" si="108" xml:space="preserve"> IF( AND( CH36&lt;&gt;"Kategóriátlan",
                     CL36&lt;&gt;"",
                     COUNTIFS(hosszkateg,INDEX(hosszkateg,ROW()-4,),
                             CG$5:CG$100,"="&amp;CG36,
                             AI$5:AI$100,"="&amp;AI36,
                             M$5:M$100,"="&amp;M36,
                             O$5:O$100,"="&amp;O36
                     )
                     &gt; 1
                 ),
            I36,
            ""
          )</f>
        <v/>
      </c>
      <c r="CN36" s="280"/>
      <c r="CO36" s="272" t="str">
        <f t="shared" ref="CO36" si="109" xml:space="preserve"> IF( AND( INDEX(abszolutkateg,ROW()-4,)&lt;&gt;"",
                   COUNTIF(BI36:CE36,"Hiányzik!") = 0),
            SUM(BI36:CE36),
            ""
          )</f>
        <v/>
      </c>
      <c r="CP36" s="273" t="str">
        <f t="shared" ref="CP36" si="110" xml:space="preserve"> IF( INDEX(abszolutkateg,ROW()-4,)="", "Kategóriátlan",
             IF( CO36="", "Hiányzó adat!",
                    1 + COUNTIFS(abszolutkateg,INDEX(abszolutkateg,ROW()-4,),CO$5:CO$100,"&gt;"&amp;CO36) +
                           COUNTIFS(abszolutkateg,INDEX(abszolutkateg,ROW()-4,),CO$5:CO$100,"="&amp;CO36,AI$5:AI$100,"&lt;"&amp;AI36) +
                           COUNTIFS(abszolutkateg,INDEX(abszolutkateg,ROW()-4,),CO$5:CO$100,"="&amp;CO36,AI$5:AI$100,"="&amp;AI36,M$5:M$100,"&gt;"&amp;M36) +
                           COUNTIFS(abszolutkateg,INDEX(abszolutkateg,ROW()-4,),CO$5:CO$100,"="&amp;CO36,AI$5:AI$100,"="&amp;AI36,M$5:M$100,"="&amp;M36,O$5:O$100,"&gt;"&amp;O36) +
                           COUNTIFS(abszolutkateg,INDEX(abszolutkateg,ROW()-4,),CO$5:CO$100,"="&amp;CO36,AI$5:AI$100,"="&amp;AI36,M$5:M$100,"="&amp;M36,O$5:O$100,"="&amp;O36,
                             I$5:I$100,"&lt;"&amp;I36)
             )
   )</f>
        <v>Kategóriátlan</v>
      </c>
      <c r="CQ36" s="273" t="str">
        <f t="shared" ref="CQ36" si="111" xml:space="preserve"> IF( INDEX(abszolutkateg,ROW()-4,)="", "Kategóriátlan",
           IF( COUNTIFS(abszolutkateg,INDEX(abszolutkateg,ROW()-4,),CP$5:CP$100,"Hiányzó adat!") = 0,
                   "A(z) "&amp; INDEX(abszolutkateg,ROW()-4,) &amp;" kategória kész!",
                   "Még nincs kész."
           )
   )</f>
        <v>Kategóriátlan</v>
      </c>
      <c r="CR36" s="375" t="str">
        <f t="shared" ref="CR36:CR39" si="112" xml:space="preserve"> IF( AND( CP36&lt;&gt;"Kategóriátlan",
                     CO36&lt;&gt;"",
                     COUNTIFS(abszolutkateg,INDEX(abszolutkateg,ROW()-4,),
                             CO$5:CO$100,"="&amp;CO36)
                     &gt; 1
                 ),
            AI36,
            ""
          )</f>
        <v/>
      </c>
      <c r="CS36" s="382" t="str">
        <f t="shared" ref="CS36:CS39" si="113" xml:space="preserve"> IF( AND( CP36&lt;&gt;"Kategóriátlan",
                     CR36&lt;&gt;"",
                     COUNTIFS(abszolutkateg,INDEX(abszolutkateg,ROW()-4,),
                             CO$5:CO$100,"="&amp;CO36,
                             AI$5:AI$100,"="&amp;AI36
                     )
                     &gt; 1
                 ),
            M36,
            ""
          )</f>
        <v/>
      </c>
      <c r="CT36" s="386" t="str">
        <f t="shared" ref="CT36:CT39" si="114" xml:space="preserve"> IF( AND( CP36&lt;&gt;"Kategóriátlan",
                     CS36&lt;&gt;"",
                     COUNTIFS(abszolutkateg,INDEX(abszolutkateg,ROW()-4,),
                             CO$5:CO$100,"="&amp;CO36,
                             AI$5:AI$100,"="&amp;AI36,
                             M$5:M$100,"="&amp;M36
                     )
                     &gt; 1
                 ),
            O36,
            ""
          )</f>
        <v/>
      </c>
      <c r="CU36" s="396" t="str">
        <f t="shared" ref="CU36:CU39" si="115" xml:space="preserve"> IF( AND( CP36&lt;&gt;"Kategóriátlan",
                     CT36&lt;&gt;"",
                     COUNTIFS(abszolutkateg,INDEX(abszolutkateg,ROW()-4,),
                             CO$5:CO$100,"="&amp;CO36,
                             AI$5:AI$100,"="&amp;AI36,
                             M$5:M$100,"="&amp;M36,
                             O$5:O$100,"="&amp;O36
                     )
                     &gt; 1
                 ),
            I36,
            ""
          )</f>
        <v/>
      </c>
      <c r="CV36" s="280"/>
      <c r="CW36" s="280"/>
      <c r="CX36" s="280"/>
      <c r="CY36" s="280"/>
      <c r="CZ36" s="280"/>
      <c r="DA36" s="280"/>
      <c r="DB36" s="280"/>
      <c r="DC36" s="280"/>
      <c r="DD36" s="280"/>
      <c r="DE36" s="280"/>
      <c r="DF36" s="280"/>
      <c r="DG36" s="280"/>
      <c r="DH36" s="280"/>
      <c r="DI36" s="280"/>
      <c r="DJ36" s="280"/>
      <c r="DK36" s="280"/>
      <c r="DL36" s="280"/>
      <c r="DM36" s="280"/>
      <c r="DN36" s="280"/>
      <c r="DO36" s="280"/>
      <c r="DP36" s="280"/>
      <c r="DQ36" s="280"/>
      <c r="DR36" s="280"/>
      <c r="DS36" s="280"/>
      <c r="DT36" s="280"/>
      <c r="DU36" s="280"/>
    </row>
    <row r="37" spans="1:125" ht="16.5" customHeight="1" x14ac:dyDescent="0.25">
      <c r="A37" s="404"/>
      <c r="B37" s="142"/>
      <c r="C37" s="1"/>
      <c r="D37" s="253"/>
      <c r="E37" s="318"/>
      <c r="F37" s="1"/>
      <c r="G37" s="1"/>
      <c r="H37" s="1"/>
      <c r="I37" s="16"/>
      <c r="J37" s="132"/>
      <c r="K37" s="253"/>
      <c r="L3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37" s="36"/>
      <c r="N37" s="216"/>
      <c r="O37" s="249" t="str">
        <f t="shared" si="64"/>
        <v/>
      </c>
      <c r="P37" s="211"/>
      <c r="Q37" s="12"/>
      <c r="R37" s="11"/>
      <c r="S37" s="37"/>
      <c r="T37" s="267"/>
      <c r="U37" s="76" t="str">
        <f t="shared" si="65"/>
        <v/>
      </c>
      <c r="V37" s="11"/>
      <c r="W37" s="26"/>
      <c r="X37" s="72" t="str">
        <f t="shared" si="66"/>
        <v/>
      </c>
      <c r="Y37" s="445"/>
      <c r="Z37" s="26"/>
      <c r="AA37" s="27"/>
      <c r="AB37" s="72" t="str">
        <f t="shared" si="67"/>
        <v/>
      </c>
      <c r="AC37" s="11"/>
      <c r="AD37" s="17"/>
      <c r="AE37" s="11"/>
      <c r="AF37" s="11"/>
      <c r="AG37" s="11"/>
      <c r="AH37" s="20"/>
      <c r="AI37" s="21"/>
      <c r="AK37" s="69" t="str">
        <f t="shared" ref="AK37:AK68" si="116" xml:space="preserve"> IF( INDEX(hosszkateg,ROW()-4)="", "",
          IF( M37 = "", "Hiányzik!",
                IF( M37 = "n.a.", 0,
                        VALUE( RIGHT(AK$4,1) ) *
                          (
                            COUNTIF( hosszkateg, INDEX(hosszkateg,ROW()-4,) ) -
                            COUNTIFS( hosszkateg, INDEX(hosszkateg,ROW()-4,),
                                                              M$5:M$100, IF( LEFT( RIGHT(AK$4,2), 1) = "+",
                                                                                                "&gt;"&amp;M37, "&lt;"&amp;M37)
                                                            )
                          )
                      )
                )
          )</f>
        <v/>
      </c>
      <c r="AL37" s="70" t="s">
        <v>131</v>
      </c>
      <c r="AM37" s="71" t="str">
        <f t="shared" ref="AM37:AM68" si="117" xml:space="preserve"> IF( INDEX(hosszkateg,ROW()-4)="", "",
          IF( O37 = "", "Hiányzik!",
                IF( O37 = "n.a.", 0,
                        VALUE( RIGHT(AM$4,1) ) *
                          (
                            COUNTIF( hosszkateg, INDEX(hosszkateg,ROW()-4,) ) -
                            COUNTIFS( hosszkateg, INDEX(hosszkateg,ROW()-4,),
                                                              O$5:O$100, IF( LEFT( RIGHT(AM$4,2), 1) = "+",
                                                                                                "&gt;"&amp;O37, "&lt;"&amp;O37)
                                                            )
                          )
                      )
                )
          )</f>
        <v/>
      </c>
      <c r="AN37" s="72" t="str">
        <f t="shared" ref="AN37:AN68" si="118" xml:space="preserve"> IF( INDEX(hosszkateg,ROW()-4)="", "",
          IF( P37 = "", "Hiányzik!",
                IF( P37 = "n.a.", 0,
                        VALUE( RIGHT(AN$4,1) ) *
                          (
                            COUNTIF( hosszkateg, INDEX(hosszkateg,ROW()-4,) ) -
                            COUNTIFS( hosszkateg, INDEX(hosszkateg,ROW()-4,),
                                                              P$5:P$100, IF( LEFT( RIGHT(AN$4,2), 1) = "+",
                                                                                                "&gt;"&amp;P37, "&lt;"&amp;P37)
                                                            )
                          )
                      )
                )
          )</f>
        <v/>
      </c>
      <c r="AO37" s="73" t="str">
        <f t="shared" ref="AO37:AO68" si="119" xml:space="preserve"> IF( INDEX(hosszkateg,ROW()-4)="", "",
          IF( Q37 = "", "Hiányzik!",
                IF( Q37 = "n.a.", 0,
                        VALUE( RIGHT(AO$4,1) ) *
                          (
                            COUNTIF( hosszkateg, INDEX(hosszkateg,ROW()-4,) ) -
                            COUNTIFS( hosszkateg, INDEX(hosszkateg,ROW()-4,),
                                                              Q$5:Q$100, IF( LEFT( RIGHT(AO$4,2), 1) = "+",
                                                                                                "&gt;"&amp;Q37, "&lt;"&amp;Q37)
                                                            )
                          )
                      )
                )
          )</f>
        <v/>
      </c>
      <c r="AP37" s="73" t="str">
        <f t="shared" ref="AP37:AP68" si="120" xml:space="preserve"> IF( INDEX(hosszkateg,ROW()-4)="", "",
          IF( R37 = "", "Hiányzik!",
                IF( R37 = "n.a.", 0,
                        VALUE( RIGHT(AP$4,1) ) *
                          (
                            COUNTIF( hosszkateg, INDEX(hosszkateg,ROW()-4,) ) -
                            COUNTIFS( hosszkateg, INDEX(hosszkateg,ROW()-4,),
                                                              R$5:R$100, IF( LEFT( RIGHT(AP$4,2), 1) = "+",
                                                                                                "&gt;"&amp;R37, "&lt;"&amp;R37)
                                                            )
                          )
                      )
                )
          )</f>
        <v/>
      </c>
      <c r="AQ37" s="74" t="s">
        <v>131</v>
      </c>
      <c r="AR37" s="75" t="s">
        <v>131</v>
      </c>
      <c r="AS37" s="76" t="str">
        <f t="shared" ref="AS37:AS68" si="121" xml:space="preserve"> IF( INDEX(hosszkateg,ROW()-4)="", "",
          IF( U37 = "", "Hiányzik!",
                IF( U37 = "n.a.", 0,
                        VALUE( RIGHT(AS$4,1) ) *
                          (
                            COUNTIF( hosszkateg, INDEX(hosszkateg,ROW()-4,) ) -
                            COUNTIFS( hosszkateg, INDEX(hosszkateg,ROW()-4,),
                                                              U$5:U$100, IF( LEFT( RIGHT(AS$4,2), 1) = "+",
                                                                                                "&gt;"&amp;U37, "&lt;"&amp;U37)
                                                            )
                          )
                      )
                )
          )</f>
        <v/>
      </c>
      <c r="AT37" s="73" t="str">
        <f t="shared" si="74"/>
        <v/>
      </c>
      <c r="AU37" s="74" t="s">
        <v>131</v>
      </c>
      <c r="AV37" s="72" t="str">
        <f t="shared" ref="AV37:AV68" si="122" xml:space="preserve"> IF( INDEX(hosszkateg,ROW()-4)="", "",
          IF( X37 = "", "Hiányzik!",
                IF( X37 = "n.a.", 0,
                        VALUE( RIGHT(AV$4,1) ) *
                          (
                            COUNTIF( hosszkateg, INDEX(hosszkateg,ROW()-4,) ) -
                            COUNTIFS( hosszkateg, INDEX(hosszkateg,ROW()-4,),
                                                              X$5:X$100, IF( LEFT( RIGHT(AV$4,2), 1) = "+",
                                                                                                "&gt;"&amp;X37, "&lt;"&amp;X37)
                                                            )
                          )
                      )
                )
          )</f>
        <v/>
      </c>
      <c r="AW37" s="78" t="str">
        <f t="shared" ref="AW37:AW68" si="123" xml:space="preserve"> IF( INDEX(hosszkateg,ROW()-4)="", "",
          IF( Y37 = "", "Hiányzik!",
                IF( Y37 = "n.a.", 0,
                        VALUE( RIGHT(AW$4,1) ) *
                          (
                            COUNTIF( hosszkateg, INDEX(hosszkateg,ROW()-4,) ) -
                            COUNTIFS( hosszkateg, INDEX(hosszkateg,ROW()-4,),
                                                              Y$5:Y$100, IF( LEFT( RIGHT(AW$4,2), 1) = "+",
                                                                                                "&gt;"&amp;Y37, "&lt;"&amp;Y37)
                                                            )
                          )
                      )
                )
          )</f>
        <v/>
      </c>
      <c r="AX37" s="74" t="s">
        <v>131</v>
      </c>
      <c r="AY37" s="75" t="s">
        <v>131</v>
      </c>
      <c r="AZ37" s="72" t="str">
        <f t="shared" ref="AZ37:AZ68" si="124" xml:space="preserve"> IF( INDEX(hosszkateg,ROW()-4)="", "",
          IF( AB37 = "", "Hiányzik!",
                IF( AB37 = "n.a.", 0,
                        VALUE( RIGHT(AZ$4,1) ) *
                          (
                            COUNTIF( hosszkateg, INDEX(hosszkateg,ROW()-4,) ) -
                            COUNTIFS( hosszkateg, INDEX(hosszkateg,ROW()-4,),
                                                              AB$5:AB$100, IF( LEFT( RIGHT(AZ$4,2), 1) = "+",
                                                                                                "&gt;"&amp;AB37, "&lt;"&amp;AB37)
                                                            )
                          )
                      )
                )
          )</f>
        <v/>
      </c>
      <c r="BA37" s="73" t="str">
        <f t="shared" ref="BA37:BA68" si="125" xml:space="preserve"> IF( INDEX(hosszkateg,ROW()-4)="", "",
          IF( AC37 = "", "Hiányzik!",
                IF( AC37 = "n.a.", 0,
                        VALUE( RIGHT(BA$4,1) ) *
                          (
                            COUNTIF( hosszkateg, INDEX(hosszkateg,ROW()-4,) ) -
                            COUNTIFS( hosszkateg, INDEX(hosszkateg,ROW()-4,),
                                                              AC$5:AC$100, IF( LEFT( RIGHT(BA$4,2), 1) = "+",
                                                                                                "&gt;"&amp;AC37, "&lt;"&amp;AC37)
                                                            )
                          )
                      )
                )
          )</f>
        <v/>
      </c>
      <c r="BB37" s="77" t="str">
        <f t="shared" ref="BB37:BB68" si="126" xml:space="preserve"> IF( INDEX(hosszkateg,ROW()-4)="", "",
          IF( AD37 = "", "Hiányzik!",
                IF( AD37 = "n.a.", 0,
                        VALUE( RIGHT(BB$4,1) ) *
                          (
                            COUNTIF( hosszkateg, INDEX(hosszkateg,ROW()-4,) ) -
                            COUNTIFS( hosszkateg, INDEX(hosszkateg,ROW()-4,),
                                                              AD$5:AD$100, IF( LEFT( RIGHT(BB$4,2), 1) = "+",
                                                                                                "&gt;"&amp;AD37, "&lt;"&amp;AD37)
                                                            )
                          )
                      )
                )
          )</f>
        <v/>
      </c>
      <c r="BC37" s="73" t="str">
        <f t="shared" ref="BC37:BC68" si="127" xml:space="preserve"> IF( INDEX(hosszkateg,ROW()-4)="", "",
          IF( AE37 = "", "Hiányzik!",
                IF( AE37 = "n.a.", 0,
                        VALUE( RIGHT(BC$4,1) ) *
                          (
                            COUNTIF( hosszkateg, INDEX(hosszkateg,ROW()-4,) ) -
                            COUNTIFS( hosszkateg, INDEX(hosszkateg,ROW()-4,),
                                                              AE$5:AE$100, IF( LEFT( RIGHT(BC$4,2), 1) = "+",
                                                                                                "&gt;"&amp;AE37, "&lt;"&amp;AE37)
                                                            )
                          )
                      )
                )
          )</f>
        <v/>
      </c>
      <c r="BD37" s="73" t="str">
        <f t="shared" ref="BD37:BD68" si="128" xml:space="preserve"> IF( INDEX(hosszkateg,ROW()-4)="", "",
          IF( AF37 = "", "Hiányzik!",
                IF( AF37 = "n.a.", 0,
                        VALUE( RIGHT(BD$4,1) ) *
                          (
                            COUNTIF( hosszkateg, INDEX(hosszkateg,ROW()-4,) ) -
                            COUNTIFS( hosszkateg, INDEX(hosszkateg,ROW()-4,),
                                                              AF$5:AF$100, IF( LEFT( RIGHT(BD$4,2), 1) = "+",
                                                                                                "&gt;"&amp;AF37, "&lt;"&amp;AF37)
                                                            )
                          )
                      )
                )
          )</f>
        <v/>
      </c>
      <c r="BE37" s="73" t="str">
        <f t="shared" ref="BE37:BE68" si="129" xml:space="preserve"> IF( INDEX(hosszkateg,ROW()-4)="", "",
          IF( AG37 = "", "Hiányzik!",
                IF( AG37 = "n.a.", 0,
                        VALUE( RIGHT(BE$4,1) ) *
                          (
                            COUNTIF( hosszkateg, INDEX(hosszkateg,ROW()-4,) ) -
                            COUNTIFS( hosszkateg, INDEX(hosszkateg,ROW()-4,),
                                                              AG$5:AG$100, IF( LEFT( RIGHT(BE$4,2), 1) = "+",
                                                                                                "&gt;"&amp;AG37, "&lt;"&amp;AG37)
                                                            )
                          )
                      )
                )
          )</f>
        <v/>
      </c>
      <c r="BF37" s="78" t="str">
        <f t="shared" ref="BF37:BF68" si="130" xml:space="preserve"> IF( INDEX(hosszkateg,ROW()-4)="", "",
          IF( AH37 = "", "Hiányzik!",
                IF( AH37 = "n.a.", 0,
                        VALUE( RIGHT(BF$4,1) ) *
                          (
                            COUNTIF( hosszkateg, INDEX(hosszkateg,ROW()-4,) ) -
                            COUNTIFS( hosszkateg, INDEX(hosszkateg,ROW()-4,),
                                                              AH$5:AH$100, IF( LEFT( RIGHT(BF$4,2), 1) = "+",
                                                                                                "&gt;"&amp;AH37, "&lt;"&amp;AH37)
                                                            )
                          )
                      )
                )
          )</f>
        <v/>
      </c>
      <c r="BG37" s="79" t="str">
        <f t="shared" ref="BG37:BG68" si="131" xml:space="preserve"> IF( INDEX(hosszkateg,ROW()-4)="", "",
          IF( AI37 = "", "Hiányzik!",
                IF( AI37 = "n.a.", 0,
                        VALUE( RIGHT(BG$4,1) ) *
                          (
                            COUNTIF( hosszkateg, INDEX(hosszkateg,ROW()-4,) ) -
                            COUNTIFS( hosszkateg, INDEX(hosszkateg,ROW()-4,),
                                                              AI$5:AI$100, IF( LEFT( RIGHT(BG$4,2), 1) = "+",
                                                                                                "&gt;"&amp;AI37, "&lt;"&amp;AI37)
                                                            )
                          )
                      )
                )
          )</f>
        <v/>
      </c>
      <c r="BH37" s="280"/>
      <c r="BI37" s="93" t="str">
        <f t="shared" ref="BI37:BI68" si="132" xml:space="preserve"> IF( INDEX(abszolutkateg,ROW()-4)="", "",
          IF( M37 = "", "Hiányzik!",
                IF( M37 = "n.a.", 0,
                        VALUE( RIGHT(BI$4,1) ) *
                          (
                            COUNTIF( abszolutkateg, INDEX(abszolutkateg,ROW()-4,) ) -
                            COUNTIFS( abszolutkateg, INDEX(abszolutkateg,ROW()-4,),
                                                              M$5:M$100, IF( LEFT( RIGHT(BI$4,2), 1) = "+",
                                                                                                "&gt;"&amp;M37, "&lt;"&amp;M37)
                                                            )
                          )
                      )
                )
          )</f>
        <v/>
      </c>
      <c r="BJ37" s="94" t="s">
        <v>131</v>
      </c>
      <c r="BK37" s="95" t="str">
        <f t="shared" ref="BK37:BK68" si="133" xml:space="preserve"> IF( INDEX(abszolutkateg,ROW()-4)="", "",
          IF( O37 = "", "Hiányzik!",
                IF( O37 = "n.a.", 0,
                        VALUE( RIGHT(BK$4,1) ) *
                          (
                            COUNTIF( abszolutkateg, INDEX(abszolutkateg,ROW()-4,) ) -
                            COUNTIFS( abszolutkateg, INDEX(abszolutkateg,ROW()-4,),
                                                              O$5:O$100, IF( LEFT( RIGHT(BK$4,2), 1) = "+",
                                                                                                "&gt;"&amp;O37, "&lt;"&amp;O37)
                                                            )
                          )
                      )
                )
          )</f>
        <v/>
      </c>
      <c r="BL37" s="96" t="str">
        <f t="shared" ref="BL37:BL68" si="134" xml:space="preserve"> IF( INDEX(abszolutkateg,ROW()-4)="", "",
          IF( P37 = "", "Hiányzik!",
                IF( P37 = "n.a.", 0,
                        VALUE( RIGHT(BL$4,1) ) *
                          (
                            COUNTIF( abszolutkateg, INDEX(abszolutkateg,ROW()-4,) ) -
                            COUNTIFS( abszolutkateg, INDEX(abszolutkateg,ROW()-4,),
                                                              P$5:P$100, IF( LEFT( RIGHT(BL$4,2), 1) = "+",
                                                                                                "&gt;"&amp;P37, "&lt;"&amp;P37)
                                                            )
                          )
                      )
                )
          )</f>
        <v/>
      </c>
      <c r="BM37" s="97" t="str">
        <f t="shared" ref="BM37:BM68" si="135" xml:space="preserve"> IF( INDEX(abszolutkateg,ROW()-4)="", "",
          IF( Q37 = "", "Hiányzik!",
                IF( Q37 = "n.a.", 0,
                        VALUE( RIGHT(BM$4,1) ) *
                          (
                            COUNTIF( abszolutkateg, INDEX(abszolutkateg,ROW()-4,) ) -
                            COUNTIFS( abszolutkateg, INDEX(abszolutkateg,ROW()-4,),
                                                              Q$5:Q$100, IF( LEFT( RIGHT(BM$4,2), 1) = "+",
                                                                                                "&gt;"&amp;Q37, "&lt;"&amp;Q37)
                                                            )
                          )
                      )
                )
          )</f>
        <v/>
      </c>
      <c r="BN37" s="97" t="str">
        <f t="shared" ref="BN37:BN68" si="136" xml:space="preserve"> IF( INDEX(abszolutkateg,ROW()-4)="", "",
          IF( R37 = "", "Hiányzik!",
                IF( R37 = "n.a.", 0,
                        VALUE( RIGHT(BN$4,1) ) *
                          (
                            COUNTIF( abszolutkateg, INDEX(abszolutkateg,ROW()-4,) ) -
                            COUNTIFS( abszolutkateg, INDEX(abszolutkateg,ROW()-4,),
                                                              R$5:R$100, IF( LEFT( RIGHT(BN$4,2), 1) = "+",
                                                                                                "&gt;"&amp;R37, "&lt;"&amp;R37)
                                                            )
                          )
                      )
                )
          )</f>
        <v/>
      </c>
      <c r="BO37" s="98" t="s">
        <v>131</v>
      </c>
      <c r="BP37" s="99" t="s">
        <v>131</v>
      </c>
      <c r="BQ37" s="100" t="str">
        <f t="shared" ref="BQ37:BQ68" si="137" xml:space="preserve"> IF( INDEX(abszolutkateg,ROW()-4)="", "",
          IF( U37 = "", "Hiányzik!",
                IF( U37 = "n.a.", 0,
                        VALUE( RIGHT(BQ$4,1) ) *
                          (
                            COUNTIF( abszolutkateg, INDEX(abszolutkateg,ROW()-4,) ) -
                            COUNTIFS( abszolutkateg, INDEX(abszolutkateg,ROW()-4,),
                                                              U$5:U$100, IF( LEFT( RIGHT(BQ$4,2), 1) = "+",
                                                                                                "&gt;"&amp;U37, "&lt;"&amp;U37)
                                                            )
                          )
                      )
                )
          )</f>
        <v/>
      </c>
      <c r="BR37" s="97" t="str">
        <f t="shared" ref="BR37:BR68" si="138" xml:space="preserve"> IF( INDEX(abszolutkateg,ROW()-4)="", "",
          IF( V37 = "", "Hiányzik!",
                IF( V37 = "n.a.", 0,
                        VALUE( RIGHT(BR$4,1) ) *
                          (
                            COUNTIF( abszolutkateg, INDEX(abszolutkateg,ROW()-4,) ) -
                            COUNTIFS( abszolutkateg, INDEX(abszolutkateg,ROW()-4,),
                                                              V$5:V$100, IF( LEFT( RIGHT(BR$4,2), 1) = "+",
                                                                                                "&gt;"&amp;V37, "&lt;"&amp;V37)
                                                            )
                          )
                      )
                )
          )</f>
        <v/>
      </c>
      <c r="BS37" s="98" t="s">
        <v>131</v>
      </c>
      <c r="BT37" s="96" t="str">
        <f t="shared" ref="BT37:BT68" si="139" xml:space="preserve"> IF( INDEX(abszolutkateg,ROW()-4)="", "",
          IF( X37 = "", "Hiányzik!",
                IF( X37 = "n.a.", 0,
                        VALUE( RIGHT(BT$4,1) ) *
                          (
                            COUNTIF( abszolutkateg, INDEX(abszolutkateg,ROW()-4,) ) -
                            COUNTIFS( abszolutkateg, INDEX(abszolutkateg,ROW()-4,),
                                                              X$5:X$100, IF( LEFT( RIGHT(BT$4,2), 1) = "+",
                                                                                                "&gt;"&amp;X37, "&lt;"&amp;X37)
                                                            )
                          )
                      )
                )
          )</f>
        <v/>
      </c>
      <c r="BU37" s="102" t="str">
        <f t="shared" ref="BU37:BU68" si="140" xml:space="preserve"> IF( INDEX(abszolutkateg,ROW()-4)="", "",
          IF( Y37 = "", "Hiányzik!",
                IF( Y37 = "n.a.", 0,
                        VALUE( RIGHT(BU$4,1) ) *
                          (
                            COUNTIF( abszolutkateg, INDEX(abszolutkateg,ROW()-4,) ) -
                            COUNTIFS( abszolutkateg, INDEX(abszolutkateg,ROW()-4,),
                                                              Y$5:Y$100, IF( LEFT( RIGHT(BU$4,2), 1) = "+",
                                                                                                "&gt;"&amp;Y37, "&lt;"&amp;Y37)
                                                            )
                          )
                      )
                )
          )</f>
        <v/>
      </c>
      <c r="BV37" s="98" t="s">
        <v>131</v>
      </c>
      <c r="BW37" s="99" t="s">
        <v>131</v>
      </c>
      <c r="BX37" s="96" t="str">
        <f t="shared" ref="BX37:BX68" si="141" xml:space="preserve"> IF( INDEX(abszolutkateg,ROW()-4)="", "",
          IF( AB37 = "", "Hiányzik!",
                IF( AB37 = "n.a.", 0,
                        VALUE( RIGHT(BX$4,1) ) *
                          (
                            COUNTIF( abszolutkateg, INDEX(abszolutkateg,ROW()-4,) ) -
                            COUNTIFS( abszolutkateg, INDEX(abszolutkateg,ROW()-4,),
                                                              AB$5:AB$100, IF( LEFT( RIGHT(BX$4,2), 1) = "+",
                                                                                                "&gt;"&amp;AB37, "&lt;"&amp;AB37)
                                                            )
                          )
                      )
                )
          )</f>
        <v/>
      </c>
      <c r="BY37" s="97" t="str">
        <f t="shared" ref="BY37:BY68" si="142" xml:space="preserve"> IF( INDEX(abszolutkateg,ROW()-4)="", "",
          IF( AC37 = "", "Hiányzik!",
                IF( AC37 = "n.a.", 0,
                        VALUE( RIGHT(BY$4,1) ) *
                          (
                            COUNTIF( abszolutkateg, INDEX(abszolutkateg,ROW()-4,) ) -
                            COUNTIFS( abszolutkateg, INDEX(abszolutkateg,ROW()-4,),
                                                              AC$5:AC$100, IF( LEFT( RIGHT(BY$4,2), 1) = "+",
                                                                                                "&gt;"&amp;AC37, "&lt;"&amp;AC37)
                                                            )
                          )
                      )
                )
          )</f>
        <v/>
      </c>
      <c r="BZ37" s="101" t="str">
        <f t="shared" ref="BZ37:BZ68" si="143" xml:space="preserve"> IF( INDEX(abszolutkateg,ROW()-4)="", "",
          IF( AD37 = "", "Hiányzik!",
                IF( AD37 = "n.a.", 0,
                        VALUE( RIGHT(BZ$4,1) ) *
                          (
                            COUNTIF( abszolutkateg, INDEX(abszolutkateg,ROW()-4,) ) -
                            COUNTIFS( abszolutkateg, INDEX(abszolutkateg,ROW()-4,),
                                                              AD$5:AD$100, IF( LEFT( RIGHT(BZ$4,2), 1) = "+",
                                                                                                "&gt;"&amp;AD37, "&lt;"&amp;AD37)
                                                            )
                          )
                      )
                )
          )</f>
        <v/>
      </c>
      <c r="CA37" s="97" t="str">
        <f t="shared" ref="CA37:CA68" si="144" xml:space="preserve"> IF( INDEX(abszolutkateg,ROW()-4)="", "",
          IF( AE37 = "", "Hiányzik!",
                IF( AE37 = "n.a.", 0,
                        VALUE( RIGHT(CA$4,1) ) *
                          (
                            COUNTIF( abszolutkateg, INDEX(abszolutkateg,ROW()-4,) ) -
                            COUNTIFS( abszolutkateg, INDEX(abszolutkateg,ROW()-4,),
                                                              AE$5:AE$100, IF( LEFT( RIGHT(CA$4,2), 1) = "+",
                                                                                                "&gt;"&amp;AE37, "&lt;"&amp;AE37)
                                                            )
                          )
                      )
                )
          )</f>
        <v/>
      </c>
      <c r="CB37" s="97" t="str">
        <f t="shared" ref="CB37:CB68" si="145" xml:space="preserve"> IF( INDEX(abszolutkateg,ROW()-4)="", "",
          IF( AF37 = "", "Hiányzik!",
                IF( AF37 = "n.a.", 0,
                        VALUE( RIGHT(CB$4,1) ) *
                          (
                            COUNTIF( abszolutkateg, INDEX(abszolutkateg,ROW()-4,) ) -
                            COUNTIFS( abszolutkateg, INDEX(abszolutkateg,ROW()-4,),
                                                              AF$5:AF$100, IF( LEFT( RIGHT(CB$4,2), 1) = "+",
                                                                                                "&gt;"&amp;AF37, "&lt;"&amp;AF37)
                                                            )
                          )
                      )
                )
          )</f>
        <v/>
      </c>
      <c r="CC37" s="97" t="str">
        <f t="shared" ref="CC37:CC68" si="146" xml:space="preserve"> IF( INDEX(abszolutkateg,ROW()-4)="", "",
          IF( AG37 = "", "Hiányzik!",
                IF( AG37 = "n.a.", 0,
                        VALUE( RIGHT(CC$4,1) ) *
                          (
                            COUNTIF( abszolutkateg, INDEX(abszolutkateg,ROW()-4,) ) -
                            COUNTIFS( abszolutkateg, INDEX(abszolutkateg,ROW()-4,),
                                                              AG$5:AG$100, IF( LEFT( RIGHT(CC$4,2), 1) = "+",
                                                                                                "&gt;"&amp;AG37, "&lt;"&amp;AG37)
                                                            )
                          )
                      )
                )
          )</f>
        <v/>
      </c>
      <c r="CD37" s="102" t="str">
        <f t="shared" ref="CD37:CD68" si="147" xml:space="preserve"> IF( INDEX(abszolutkateg,ROW()-4)="", "",
          IF( AH37 = "", "Hiányzik!",
                IF( AH37 = "n.a.", 0,
                        VALUE( RIGHT(CD$4,1) ) *
                          (
                            COUNTIF( abszolutkateg, INDEX(abszolutkateg,ROW()-4,) ) -
                            COUNTIFS( abszolutkateg, INDEX(abszolutkateg,ROW()-4,),
                                                              AH$5:AH$100, IF( LEFT( RIGHT(CD$4,2), 1) = "+",
                                                                                                "&gt;"&amp;AH37, "&lt;"&amp;AH37)
                                                            )
                          )
                      )
                )
          )</f>
        <v/>
      </c>
      <c r="CE37" s="103" t="str">
        <f t="shared" ref="CE37:CE68" si="148" xml:space="preserve"> IF( INDEX(abszolutkateg,ROW()-4)="", "",
          IF( AI37 = "", "Hiányzik!",
                IF( AI37 = "n.a.", 0,
                        VALUE( RIGHT(CE$4,1) ) *
                          (
                            COUNTIF( abszolutkateg, INDEX(abszolutkateg,ROW()-4,) ) -
                            COUNTIFS( abszolutkateg, INDEX(abszolutkateg,ROW()-4,),
                                                              AI$5:AI$100, IF( LEFT( RIGHT(CE$4,2), 1) = "+",
                                                                                                "&gt;"&amp;AI37, "&lt;"&amp;AI37)
                                                            )
                          )
                      )
                )
          )</f>
        <v/>
      </c>
      <c r="CF37" s="280"/>
      <c r="CG37" s="138" t="str">
        <f t="shared" ref="CG37:CG68" si="149" xml:space="preserve"> IF( AND( INDEX(hosszkateg,ROW()-4,)&lt;&gt;"",
                   COUNTIF(AK37:BG37,"Hiányzik!") = 0),
            SUM(AK37:BG37),
            ""
          )</f>
        <v/>
      </c>
      <c r="CH37" s="139" t="str">
        <f t="shared" ref="CH37:CH68" si="150" xml:space="preserve"> IF( INDEX(hosszkateg,ROW()-4,)="", "Kategóriátlan",
             IF( CG37="", "Hiányzó adat!",
                    1 + COUNTIFS(hosszkateg,INDEX(hosszkateg,ROW()-4,),CG$5:CG$100,"&gt;"&amp;CG37) +
                           COUNTIFS(hosszkateg,INDEX(hosszkateg,ROW()-4,),CG$5:CG$100,"="&amp;CG37,AI$5:AI$100,"&lt;"&amp;AI37) +
                           COUNTIFS(hosszkateg,INDEX(hosszkateg,ROW()-4,),CG$5:CG$100,"="&amp;CG37,AI$5:AI$100,"="&amp;AI37,M$5:M$100,"&gt;"&amp;M37) +
                           COUNTIFS(hosszkateg,INDEX(hosszkateg,ROW()-4,),CG$5:CG$100,"="&amp;CG37,AI$5:AI$100,"="&amp;AI37,M$5:M$100,"="&amp;M37,O$5:O$100,"&gt;"&amp;O37) +
                           COUNTIFS(hosszkateg,INDEX(hosszkateg,ROW()-4,),CG$5:CG$100,"="&amp;CG37,AI$5:AI$100,"="&amp;AI37,M$5:M$100,"="&amp;M37,O$5:O$100,"="&amp;O37,
                             I$5:I$100,"&lt;"&amp;I37)
             )
   )</f>
        <v>Kategóriátlan</v>
      </c>
      <c r="CI37" s="134" t="str">
        <f t="shared" ref="CI37:CI68" si="151" xml:space="preserve"> IF( INDEX(hosszkateg,ROW()-4,)="", "Kategóriátlan",
           IF( COUNTIFS(hosszkateg,INDEX(hosszkateg,ROW()-4,),CH$5:CH$100,"Hiányzó adat!") = 0,
                   "A(z) "&amp; INDEX(hosszkateg,ROW()-4,) &amp;" kategória kész!",
                   "Még nincs kész."
           )
   )</f>
        <v>Kategóriátlan</v>
      </c>
      <c r="CJ37" s="371" t="str">
        <f t="shared" ref="CJ37:CJ68" si="152" xml:space="preserve"> IF( AND( CH37&lt;&gt;"Kategóriátlan",
                     CG37&lt;&gt;"",
                     COUNTIFS(hosszkateg,INDEX(hosszkateg,ROW()-4,),
                             CG$5:CG$100,"="&amp;CG37)
                     &gt; 1
                 ),
            AI37,
            ""
          )</f>
        <v/>
      </c>
      <c r="CK37" s="378" t="str">
        <f t="shared" ref="CK37:CK68" si="153" xml:space="preserve"> IF( AND( CH37&lt;&gt;"Kategóriátlan",
                     CJ37&lt;&gt;"",
                     COUNTIFS(hosszkateg,INDEX(hosszkateg,ROW()-4,),
                             CG$5:CG$100,"="&amp;CG37,
                             AI$5:AI$100,"="&amp;AI37
                     )
                     &gt; 1
                 ),
            M37,
            ""
          )</f>
        <v/>
      </c>
      <c r="CL37" s="389" t="str">
        <f t="shared" ref="CL37:CL68" si="154" xml:space="preserve"> IF( AND( CH37&lt;&gt;"Kategóriátlan",
                     CK37&lt;&gt;"",
                     COUNTIFS(hosszkateg,INDEX(hosszkateg,ROW()-4,),
                             CG$5:CG$100,"="&amp;CG37,
                             AI$5:AI$100,"="&amp;AI37,
                             M$5:M$100,"="&amp;M37
                     )
                     &gt; 1
                 ),
            O37,
            ""
          )</f>
        <v/>
      </c>
      <c r="CM37" s="392" t="str">
        <f t="shared" ref="CM37:CM68" si="155" xml:space="preserve"> IF( AND( CH37&lt;&gt;"Kategóriátlan",
                     CL37&lt;&gt;"",
                     COUNTIFS(hosszkateg,INDEX(hosszkateg,ROW()-4,),
                             CG$5:CG$100,"="&amp;CG37,
                             AI$5:AI$100,"="&amp;AI37,
                             M$5:M$100,"="&amp;M37,
                             O$5:O$100,"="&amp;O37
                     )
                     &gt; 1
                 ),
            I37,
            ""
          )</f>
        <v/>
      </c>
      <c r="CN37" s="280"/>
      <c r="CO37" s="272" t="str">
        <f t="shared" ref="CO37:CO68" si="156" xml:space="preserve"> IF( AND( INDEX(abszolutkateg,ROW()-4,)&lt;&gt;"",
                   COUNTIF(BI37:CE37,"Hiányzik!") = 0),
            SUM(BI37:CE37),
            ""
          )</f>
        <v/>
      </c>
      <c r="CP37" s="273" t="str">
        <f t="shared" ref="CP37:CP68" si="157" xml:space="preserve"> IF( INDEX(abszolutkateg,ROW()-4,)="", "Kategóriátlan",
             IF( CO37="", "Hiányzó adat!",
                    1 + COUNTIFS(abszolutkateg,INDEX(abszolutkateg,ROW()-4,),CO$5:CO$100,"&gt;"&amp;CO37) +
                           COUNTIFS(abszolutkateg,INDEX(abszolutkateg,ROW()-4,),CO$5:CO$100,"="&amp;CO37,AI$5:AI$100,"&lt;"&amp;AI37) +
                           COUNTIFS(abszolutkateg,INDEX(abszolutkateg,ROW()-4,),CO$5:CO$100,"="&amp;CO37,AI$5:AI$100,"="&amp;AI37,M$5:M$100,"&gt;"&amp;M37) +
                           COUNTIFS(abszolutkateg,INDEX(abszolutkateg,ROW()-4,),CO$5:CO$100,"="&amp;CO37,AI$5:AI$100,"="&amp;AI37,M$5:M$100,"="&amp;M37,O$5:O$100,"&gt;"&amp;O37) +
                           COUNTIFS(abszolutkateg,INDEX(abszolutkateg,ROW()-4,),CO$5:CO$100,"="&amp;CO37,AI$5:AI$100,"="&amp;AI37,M$5:M$100,"="&amp;M37,O$5:O$100,"="&amp;O37,
                             I$5:I$100,"&lt;"&amp;I37)
             )
   )</f>
        <v>Kategóriátlan</v>
      </c>
      <c r="CQ37" s="273" t="str">
        <f t="shared" ref="CQ37:CQ68" si="158" xml:space="preserve"> IF( INDEX(abszolutkateg,ROW()-4,)="", "Kategóriátlan",
           IF( COUNTIFS(abszolutkateg,INDEX(abszolutkateg,ROW()-4,),CP$5:CP$100,"Hiányzó adat!") = 0,
                   "A(z) "&amp; INDEX(abszolutkateg,ROW()-4,) &amp;" kategória kész!",
                   "Még nincs kész."
           )
   )</f>
        <v>Kategóriátlan</v>
      </c>
      <c r="CR37" s="375" t="str">
        <f t="shared" si="112"/>
        <v/>
      </c>
      <c r="CS37" s="382" t="str">
        <f t="shared" si="113"/>
        <v/>
      </c>
      <c r="CT37" s="386" t="str">
        <f t="shared" si="114"/>
        <v/>
      </c>
      <c r="CU37" s="396" t="str">
        <f t="shared" si="115"/>
        <v/>
      </c>
      <c r="CV37" s="280"/>
      <c r="CW37" s="280"/>
      <c r="CX37" s="280"/>
      <c r="CY37" s="280"/>
      <c r="CZ37" s="280"/>
      <c r="DA37" s="280"/>
      <c r="DB37" s="280"/>
      <c r="DC37" s="280"/>
      <c r="DD37" s="280"/>
      <c r="DE37" s="280"/>
      <c r="DF37" s="280"/>
      <c r="DG37" s="280"/>
      <c r="DH37" s="280"/>
      <c r="DI37" s="280"/>
      <c r="DJ37" s="280"/>
      <c r="DK37" s="280"/>
      <c r="DL37" s="280"/>
      <c r="DM37" s="280"/>
      <c r="DN37" s="280"/>
      <c r="DO37" s="280"/>
      <c r="DP37" s="280"/>
      <c r="DQ37" s="280"/>
      <c r="DR37" s="280"/>
      <c r="DS37" s="280"/>
      <c r="DT37" s="280"/>
      <c r="DU37" s="280"/>
    </row>
    <row r="38" spans="1:125" ht="16.5" customHeight="1" x14ac:dyDescent="0.25">
      <c r="A38" s="405"/>
      <c r="B38" s="142"/>
      <c r="C38" s="1"/>
      <c r="D38" s="253"/>
      <c r="E38" s="318"/>
      <c r="F38" s="1"/>
      <c r="G38" s="1"/>
      <c r="H38" s="1"/>
      <c r="I38" s="16"/>
      <c r="J38" s="132"/>
      <c r="K38" s="253"/>
      <c r="L3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38" s="37"/>
      <c r="N38" s="217"/>
      <c r="O38" s="250" t="str">
        <f t="shared" si="64"/>
        <v/>
      </c>
      <c r="P38" s="211"/>
      <c r="Q38" s="12"/>
      <c r="R38" s="11"/>
      <c r="S38" s="37"/>
      <c r="T38" s="267"/>
      <c r="U38" s="76" t="str">
        <f t="shared" si="65"/>
        <v/>
      </c>
      <c r="V38" s="11"/>
      <c r="W38" s="26"/>
      <c r="X38" s="72" t="str">
        <f t="shared" si="66"/>
        <v/>
      </c>
      <c r="Y38" s="445"/>
      <c r="Z38" s="26"/>
      <c r="AA38" s="27"/>
      <c r="AB38" s="72" t="str">
        <f t="shared" si="67"/>
        <v/>
      </c>
      <c r="AC38" s="11"/>
      <c r="AD38" s="17"/>
      <c r="AE38" s="11"/>
      <c r="AF38" s="11"/>
      <c r="AG38" s="11"/>
      <c r="AH38" s="20"/>
      <c r="AI38" s="21"/>
      <c r="AK38" s="69" t="str">
        <f t="shared" si="116"/>
        <v/>
      </c>
      <c r="AL38" s="70" t="s">
        <v>131</v>
      </c>
      <c r="AM38" s="71" t="str">
        <f t="shared" si="117"/>
        <v/>
      </c>
      <c r="AN38" s="72" t="str">
        <f t="shared" si="118"/>
        <v/>
      </c>
      <c r="AO38" s="73" t="str">
        <f t="shared" si="119"/>
        <v/>
      </c>
      <c r="AP38" s="73" t="str">
        <f t="shared" si="120"/>
        <v/>
      </c>
      <c r="AQ38" s="74" t="s">
        <v>131</v>
      </c>
      <c r="AR38" s="75" t="s">
        <v>131</v>
      </c>
      <c r="AS38" s="76" t="str">
        <f t="shared" si="121"/>
        <v/>
      </c>
      <c r="AT38" s="73" t="str">
        <f t="shared" ref="AT38:AT69" si="159" xml:space="preserve"> IF( INDEX(hosszkateg,ROW()-4)="", "",
          IF( V38 = "", "Hiányzik!",
                IF( V38 = "n.a.", 0,
                        VALUE( RIGHT(AT$4,1) ) *
                          (
                            COUNTIF( hosszkateg, INDEX(hosszkateg,ROW()-4,) ) -
                            COUNTIFS( hosszkateg, INDEX(hosszkateg,ROW()-4,),
                                                              V$5:V$100, IF( LEFT( RIGHT(AT$4,2), 1) = "+",
                                                                                                "&gt;"&amp;V38, "&lt;"&amp;V38)
                                                            )
                          )
                      )
                )
          )</f>
        <v/>
      </c>
      <c r="AU38" s="74" t="s">
        <v>131</v>
      </c>
      <c r="AV38" s="72" t="str">
        <f t="shared" si="122"/>
        <v/>
      </c>
      <c r="AW38" s="78" t="str">
        <f t="shared" si="123"/>
        <v/>
      </c>
      <c r="AX38" s="74" t="s">
        <v>131</v>
      </c>
      <c r="AY38" s="75" t="s">
        <v>131</v>
      </c>
      <c r="AZ38" s="72" t="str">
        <f t="shared" si="124"/>
        <v/>
      </c>
      <c r="BA38" s="73" t="str">
        <f t="shared" si="125"/>
        <v/>
      </c>
      <c r="BB38" s="77" t="str">
        <f t="shared" si="126"/>
        <v/>
      </c>
      <c r="BC38" s="73" t="str">
        <f t="shared" si="127"/>
        <v/>
      </c>
      <c r="BD38" s="73" t="str">
        <f t="shared" si="128"/>
        <v/>
      </c>
      <c r="BE38" s="73" t="str">
        <f t="shared" si="129"/>
        <v/>
      </c>
      <c r="BF38" s="78" t="str">
        <f t="shared" si="130"/>
        <v/>
      </c>
      <c r="BG38" s="79" t="str">
        <f t="shared" si="131"/>
        <v/>
      </c>
      <c r="BH38" s="280"/>
      <c r="BI38" s="93" t="str">
        <f t="shared" si="132"/>
        <v/>
      </c>
      <c r="BJ38" s="94" t="s">
        <v>131</v>
      </c>
      <c r="BK38" s="95" t="str">
        <f t="shared" si="133"/>
        <v/>
      </c>
      <c r="BL38" s="96" t="str">
        <f t="shared" si="134"/>
        <v/>
      </c>
      <c r="BM38" s="97" t="str">
        <f t="shared" si="135"/>
        <v/>
      </c>
      <c r="BN38" s="97" t="str">
        <f t="shared" si="136"/>
        <v/>
      </c>
      <c r="BO38" s="98" t="s">
        <v>131</v>
      </c>
      <c r="BP38" s="99" t="s">
        <v>131</v>
      </c>
      <c r="BQ38" s="100" t="str">
        <f t="shared" si="137"/>
        <v/>
      </c>
      <c r="BR38" s="97" t="str">
        <f t="shared" si="138"/>
        <v/>
      </c>
      <c r="BS38" s="98" t="s">
        <v>131</v>
      </c>
      <c r="BT38" s="96" t="str">
        <f t="shared" si="139"/>
        <v/>
      </c>
      <c r="BU38" s="102" t="str">
        <f t="shared" si="140"/>
        <v/>
      </c>
      <c r="BV38" s="98" t="s">
        <v>131</v>
      </c>
      <c r="BW38" s="99" t="s">
        <v>131</v>
      </c>
      <c r="BX38" s="96" t="str">
        <f t="shared" si="141"/>
        <v/>
      </c>
      <c r="BY38" s="97" t="str">
        <f t="shared" si="142"/>
        <v/>
      </c>
      <c r="BZ38" s="101" t="str">
        <f t="shared" si="143"/>
        <v/>
      </c>
      <c r="CA38" s="97" t="str">
        <f t="shared" si="144"/>
        <v/>
      </c>
      <c r="CB38" s="97" t="str">
        <f t="shared" si="145"/>
        <v/>
      </c>
      <c r="CC38" s="97" t="str">
        <f t="shared" si="146"/>
        <v/>
      </c>
      <c r="CD38" s="102" t="str">
        <f t="shared" si="147"/>
        <v/>
      </c>
      <c r="CE38" s="103" t="str">
        <f t="shared" si="148"/>
        <v/>
      </c>
      <c r="CF38" s="280"/>
      <c r="CG38" s="138" t="str">
        <f t="shared" si="149"/>
        <v/>
      </c>
      <c r="CH38" s="139" t="str">
        <f t="shared" si="150"/>
        <v>Kategóriátlan</v>
      </c>
      <c r="CI38" s="134" t="str">
        <f t="shared" si="151"/>
        <v>Kategóriátlan</v>
      </c>
      <c r="CJ38" s="371" t="str">
        <f t="shared" si="152"/>
        <v/>
      </c>
      <c r="CK38" s="378" t="str">
        <f t="shared" si="153"/>
        <v/>
      </c>
      <c r="CL38" s="389" t="str">
        <f t="shared" si="154"/>
        <v/>
      </c>
      <c r="CM38" s="392" t="str">
        <f t="shared" si="155"/>
        <v/>
      </c>
      <c r="CN38" s="280"/>
      <c r="CO38" s="272" t="str">
        <f t="shared" si="156"/>
        <v/>
      </c>
      <c r="CP38" s="273" t="str">
        <f t="shared" si="157"/>
        <v>Kategóriátlan</v>
      </c>
      <c r="CQ38" s="273" t="str">
        <f t="shared" si="158"/>
        <v>Kategóriátlan</v>
      </c>
      <c r="CR38" s="375" t="str">
        <f t="shared" si="112"/>
        <v/>
      </c>
      <c r="CS38" s="382" t="str">
        <f t="shared" si="113"/>
        <v/>
      </c>
      <c r="CT38" s="386" t="str">
        <f t="shared" si="114"/>
        <v/>
      </c>
      <c r="CU38" s="396" t="str">
        <f t="shared" si="115"/>
        <v/>
      </c>
      <c r="CV38" s="280"/>
      <c r="CW38" s="280"/>
      <c r="CX38" s="280"/>
      <c r="CY38" s="280"/>
      <c r="CZ38" s="280"/>
      <c r="DA38" s="280"/>
      <c r="DB38" s="280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80"/>
      <c r="DO38" s="280"/>
      <c r="DP38" s="280"/>
      <c r="DQ38" s="280"/>
      <c r="DR38" s="280"/>
      <c r="DS38" s="280"/>
      <c r="DT38" s="280"/>
      <c r="DU38" s="280"/>
    </row>
    <row r="39" spans="1:125" ht="16.5" customHeight="1" x14ac:dyDescent="0.25">
      <c r="A39" s="405"/>
      <c r="B39" s="142"/>
      <c r="C39" s="1"/>
      <c r="D39" s="254"/>
      <c r="E39" s="319"/>
      <c r="F39" s="3"/>
      <c r="G39" s="3"/>
      <c r="H39" s="3"/>
      <c r="I39" s="18"/>
      <c r="J39" s="132"/>
      <c r="K39" s="254"/>
      <c r="L3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39" s="37"/>
      <c r="N39" s="217"/>
      <c r="O39" s="250" t="str">
        <f t="shared" si="64"/>
        <v/>
      </c>
      <c r="P39" s="211"/>
      <c r="Q39" s="12"/>
      <c r="R39" s="11"/>
      <c r="S39" s="37"/>
      <c r="T39" s="267"/>
      <c r="U39" s="76" t="str">
        <f t="shared" si="65"/>
        <v/>
      </c>
      <c r="V39" s="11"/>
      <c r="W39" s="26"/>
      <c r="X39" s="72" t="str">
        <f t="shared" si="66"/>
        <v/>
      </c>
      <c r="Y39" s="445"/>
      <c r="Z39" s="26"/>
      <c r="AA39" s="27"/>
      <c r="AB39" s="72" t="str">
        <f t="shared" si="67"/>
        <v/>
      </c>
      <c r="AC39" s="11"/>
      <c r="AD39" s="17"/>
      <c r="AE39" s="11"/>
      <c r="AF39" s="11"/>
      <c r="AG39" s="11"/>
      <c r="AH39" s="20"/>
      <c r="AI39" s="21"/>
      <c r="AK39" s="69" t="str">
        <f t="shared" si="116"/>
        <v/>
      </c>
      <c r="AL39" s="70" t="s">
        <v>131</v>
      </c>
      <c r="AM39" s="71" t="str">
        <f t="shared" si="117"/>
        <v/>
      </c>
      <c r="AN39" s="72" t="str">
        <f t="shared" si="118"/>
        <v/>
      </c>
      <c r="AO39" s="73" t="str">
        <f t="shared" si="119"/>
        <v/>
      </c>
      <c r="AP39" s="73" t="str">
        <f t="shared" si="120"/>
        <v/>
      </c>
      <c r="AQ39" s="74" t="s">
        <v>131</v>
      </c>
      <c r="AR39" s="75" t="s">
        <v>131</v>
      </c>
      <c r="AS39" s="76" t="str">
        <f t="shared" si="121"/>
        <v/>
      </c>
      <c r="AT39" s="73" t="str">
        <f t="shared" si="159"/>
        <v/>
      </c>
      <c r="AU39" s="74" t="s">
        <v>131</v>
      </c>
      <c r="AV39" s="72" t="str">
        <f t="shared" si="122"/>
        <v/>
      </c>
      <c r="AW39" s="78" t="str">
        <f t="shared" si="123"/>
        <v/>
      </c>
      <c r="AX39" s="74" t="s">
        <v>131</v>
      </c>
      <c r="AY39" s="75" t="s">
        <v>131</v>
      </c>
      <c r="AZ39" s="72" t="str">
        <f t="shared" si="124"/>
        <v/>
      </c>
      <c r="BA39" s="73" t="str">
        <f t="shared" si="125"/>
        <v/>
      </c>
      <c r="BB39" s="77" t="str">
        <f t="shared" si="126"/>
        <v/>
      </c>
      <c r="BC39" s="73" t="str">
        <f t="shared" si="127"/>
        <v/>
      </c>
      <c r="BD39" s="73" t="str">
        <f t="shared" si="128"/>
        <v/>
      </c>
      <c r="BE39" s="73" t="str">
        <f t="shared" si="129"/>
        <v/>
      </c>
      <c r="BF39" s="78" t="str">
        <f t="shared" si="130"/>
        <v/>
      </c>
      <c r="BG39" s="79" t="str">
        <f t="shared" si="131"/>
        <v/>
      </c>
      <c r="BH39" s="280"/>
      <c r="BI39" s="93" t="str">
        <f t="shared" si="132"/>
        <v/>
      </c>
      <c r="BJ39" s="94" t="s">
        <v>131</v>
      </c>
      <c r="BK39" s="95" t="str">
        <f t="shared" si="133"/>
        <v/>
      </c>
      <c r="BL39" s="96" t="str">
        <f t="shared" si="134"/>
        <v/>
      </c>
      <c r="BM39" s="97" t="str">
        <f t="shared" si="135"/>
        <v/>
      </c>
      <c r="BN39" s="97" t="str">
        <f t="shared" si="136"/>
        <v/>
      </c>
      <c r="BO39" s="98" t="s">
        <v>131</v>
      </c>
      <c r="BP39" s="99" t="s">
        <v>131</v>
      </c>
      <c r="BQ39" s="100" t="str">
        <f t="shared" si="137"/>
        <v/>
      </c>
      <c r="BR39" s="97" t="str">
        <f t="shared" si="138"/>
        <v/>
      </c>
      <c r="BS39" s="98" t="s">
        <v>131</v>
      </c>
      <c r="BT39" s="96" t="str">
        <f t="shared" si="139"/>
        <v/>
      </c>
      <c r="BU39" s="102" t="str">
        <f t="shared" si="140"/>
        <v/>
      </c>
      <c r="BV39" s="98" t="s">
        <v>131</v>
      </c>
      <c r="BW39" s="99" t="s">
        <v>131</v>
      </c>
      <c r="BX39" s="96" t="str">
        <f t="shared" si="141"/>
        <v/>
      </c>
      <c r="BY39" s="97" t="str">
        <f t="shared" si="142"/>
        <v/>
      </c>
      <c r="BZ39" s="101" t="str">
        <f t="shared" si="143"/>
        <v/>
      </c>
      <c r="CA39" s="97" t="str">
        <f t="shared" si="144"/>
        <v/>
      </c>
      <c r="CB39" s="97" t="str">
        <f t="shared" si="145"/>
        <v/>
      </c>
      <c r="CC39" s="97" t="str">
        <f t="shared" si="146"/>
        <v/>
      </c>
      <c r="CD39" s="102" t="str">
        <f t="shared" si="147"/>
        <v/>
      </c>
      <c r="CE39" s="103" t="str">
        <f t="shared" si="148"/>
        <v/>
      </c>
      <c r="CF39" s="280"/>
      <c r="CG39" s="138" t="str">
        <f t="shared" si="149"/>
        <v/>
      </c>
      <c r="CH39" s="139" t="str">
        <f t="shared" si="150"/>
        <v>Kategóriátlan</v>
      </c>
      <c r="CI39" s="134" t="str">
        <f t="shared" si="151"/>
        <v>Kategóriátlan</v>
      </c>
      <c r="CJ39" s="371" t="str">
        <f t="shared" si="152"/>
        <v/>
      </c>
      <c r="CK39" s="378" t="str">
        <f t="shared" si="153"/>
        <v/>
      </c>
      <c r="CL39" s="389" t="str">
        <f t="shared" si="154"/>
        <v/>
      </c>
      <c r="CM39" s="392" t="str">
        <f t="shared" si="155"/>
        <v/>
      </c>
      <c r="CN39" s="280"/>
      <c r="CO39" s="272" t="str">
        <f t="shared" si="156"/>
        <v/>
      </c>
      <c r="CP39" s="273" t="str">
        <f t="shared" si="157"/>
        <v>Kategóriátlan</v>
      </c>
      <c r="CQ39" s="273" t="str">
        <f t="shared" si="158"/>
        <v>Kategóriátlan</v>
      </c>
      <c r="CR39" s="375" t="str">
        <f t="shared" si="112"/>
        <v/>
      </c>
      <c r="CS39" s="382" t="str">
        <f t="shared" si="113"/>
        <v/>
      </c>
      <c r="CT39" s="386" t="str">
        <f t="shared" si="114"/>
        <v/>
      </c>
      <c r="CU39" s="396" t="str">
        <f t="shared" si="115"/>
        <v/>
      </c>
      <c r="CV39" s="280"/>
      <c r="CW39" s="280"/>
      <c r="CX39" s="280"/>
      <c r="CY39" s="280"/>
      <c r="CZ39" s="280"/>
      <c r="DA39" s="280"/>
      <c r="DB39" s="280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80"/>
      <c r="DO39" s="280"/>
      <c r="DP39" s="280"/>
      <c r="DQ39" s="280"/>
      <c r="DR39" s="280"/>
      <c r="DS39" s="280"/>
      <c r="DT39" s="280"/>
      <c r="DU39" s="280"/>
    </row>
    <row r="40" spans="1:125" ht="16.5" customHeight="1" x14ac:dyDescent="0.25">
      <c r="A40" s="404"/>
      <c r="B40" s="142"/>
      <c r="C40" s="1"/>
      <c r="D40" s="254"/>
      <c r="E40" s="319"/>
      <c r="F40" s="3"/>
      <c r="G40" s="3"/>
      <c r="H40" s="3"/>
      <c r="I40" s="18"/>
      <c r="J40" s="132"/>
      <c r="K40" s="254"/>
      <c r="L4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0" s="36"/>
      <c r="N40" s="216"/>
      <c r="O40" s="249" t="str">
        <f t="shared" si="64"/>
        <v/>
      </c>
      <c r="P40" s="211"/>
      <c r="Q40" s="12"/>
      <c r="R40" s="11"/>
      <c r="S40" s="37"/>
      <c r="T40" s="267"/>
      <c r="U40" s="76" t="str">
        <f t="shared" si="65"/>
        <v/>
      </c>
      <c r="V40" s="11"/>
      <c r="W40" s="26"/>
      <c r="X40" s="72" t="str">
        <f t="shared" si="66"/>
        <v/>
      </c>
      <c r="Y40" s="445"/>
      <c r="Z40" s="26"/>
      <c r="AA40" s="27"/>
      <c r="AB40" s="72" t="str">
        <f t="shared" si="67"/>
        <v/>
      </c>
      <c r="AC40" s="11"/>
      <c r="AD40" s="17"/>
      <c r="AE40" s="11"/>
      <c r="AF40" s="11"/>
      <c r="AG40" s="11"/>
      <c r="AH40" s="20"/>
      <c r="AI40" s="21"/>
      <c r="AK40" s="69" t="str">
        <f t="shared" si="116"/>
        <v/>
      </c>
      <c r="AL40" s="70" t="s">
        <v>131</v>
      </c>
      <c r="AM40" s="71" t="str">
        <f t="shared" si="117"/>
        <v/>
      </c>
      <c r="AN40" s="72" t="str">
        <f t="shared" si="118"/>
        <v/>
      </c>
      <c r="AO40" s="73" t="str">
        <f t="shared" si="119"/>
        <v/>
      </c>
      <c r="AP40" s="73" t="str">
        <f t="shared" si="120"/>
        <v/>
      </c>
      <c r="AQ40" s="74" t="s">
        <v>131</v>
      </c>
      <c r="AR40" s="75" t="s">
        <v>131</v>
      </c>
      <c r="AS40" s="76" t="str">
        <f t="shared" si="121"/>
        <v/>
      </c>
      <c r="AT40" s="73" t="str">
        <f t="shared" si="159"/>
        <v/>
      </c>
      <c r="AU40" s="74" t="s">
        <v>131</v>
      </c>
      <c r="AV40" s="72" t="str">
        <f t="shared" si="122"/>
        <v/>
      </c>
      <c r="AW40" s="78" t="str">
        <f t="shared" si="123"/>
        <v/>
      </c>
      <c r="AX40" s="74" t="s">
        <v>131</v>
      </c>
      <c r="AY40" s="75" t="s">
        <v>131</v>
      </c>
      <c r="AZ40" s="72" t="str">
        <f t="shared" si="124"/>
        <v/>
      </c>
      <c r="BA40" s="73" t="str">
        <f t="shared" si="125"/>
        <v/>
      </c>
      <c r="BB40" s="77" t="str">
        <f t="shared" si="126"/>
        <v/>
      </c>
      <c r="BC40" s="73" t="str">
        <f t="shared" si="127"/>
        <v/>
      </c>
      <c r="BD40" s="73" t="str">
        <f t="shared" si="128"/>
        <v/>
      </c>
      <c r="BE40" s="73" t="str">
        <f t="shared" si="129"/>
        <v/>
      </c>
      <c r="BF40" s="78" t="str">
        <f t="shared" si="130"/>
        <v/>
      </c>
      <c r="BG40" s="79" t="str">
        <f t="shared" si="131"/>
        <v/>
      </c>
      <c r="BH40" s="280"/>
      <c r="BI40" s="93" t="str">
        <f t="shared" si="132"/>
        <v/>
      </c>
      <c r="BJ40" s="94" t="s">
        <v>131</v>
      </c>
      <c r="BK40" s="95" t="str">
        <f t="shared" si="133"/>
        <v/>
      </c>
      <c r="BL40" s="96" t="str">
        <f t="shared" si="134"/>
        <v/>
      </c>
      <c r="BM40" s="97" t="str">
        <f t="shared" si="135"/>
        <v/>
      </c>
      <c r="BN40" s="97" t="str">
        <f t="shared" si="136"/>
        <v/>
      </c>
      <c r="BO40" s="98" t="s">
        <v>131</v>
      </c>
      <c r="BP40" s="99" t="s">
        <v>131</v>
      </c>
      <c r="BQ40" s="100" t="str">
        <f t="shared" si="137"/>
        <v/>
      </c>
      <c r="BR40" s="97" t="str">
        <f t="shared" si="138"/>
        <v/>
      </c>
      <c r="BS40" s="98" t="s">
        <v>131</v>
      </c>
      <c r="BT40" s="96" t="str">
        <f t="shared" si="139"/>
        <v/>
      </c>
      <c r="BU40" s="102" t="str">
        <f t="shared" si="140"/>
        <v/>
      </c>
      <c r="BV40" s="98" t="s">
        <v>131</v>
      </c>
      <c r="BW40" s="99" t="s">
        <v>131</v>
      </c>
      <c r="BX40" s="96" t="str">
        <f t="shared" si="141"/>
        <v/>
      </c>
      <c r="BY40" s="97" t="str">
        <f t="shared" si="142"/>
        <v/>
      </c>
      <c r="BZ40" s="101" t="str">
        <f t="shared" si="143"/>
        <v/>
      </c>
      <c r="CA40" s="97" t="str">
        <f t="shared" si="144"/>
        <v/>
      </c>
      <c r="CB40" s="97" t="str">
        <f t="shared" si="145"/>
        <v/>
      </c>
      <c r="CC40" s="97" t="str">
        <f t="shared" si="146"/>
        <v/>
      </c>
      <c r="CD40" s="102" t="str">
        <f t="shared" si="147"/>
        <v/>
      </c>
      <c r="CE40" s="103" t="str">
        <f t="shared" si="148"/>
        <v/>
      </c>
      <c r="CF40" s="280"/>
      <c r="CG40" s="138" t="str">
        <f t="shared" si="149"/>
        <v/>
      </c>
      <c r="CH40" s="139" t="str">
        <f t="shared" si="150"/>
        <v>Kategóriátlan</v>
      </c>
      <c r="CI40" s="134" t="str">
        <f t="shared" si="151"/>
        <v>Kategóriátlan</v>
      </c>
      <c r="CJ40" s="371" t="str">
        <f t="shared" si="152"/>
        <v/>
      </c>
      <c r="CK40" s="378" t="str">
        <f t="shared" si="153"/>
        <v/>
      </c>
      <c r="CL40" s="389" t="str">
        <f t="shared" si="154"/>
        <v/>
      </c>
      <c r="CM40" s="392" t="str">
        <f t="shared" si="155"/>
        <v/>
      </c>
      <c r="CN40" s="280"/>
      <c r="CO40" s="272" t="str">
        <f t="shared" si="156"/>
        <v/>
      </c>
      <c r="CP40" s="273" t="str">
        <f t="shared" si="157"/>
        <v>Kategóriátlan</v>
      </c>
      <c r="CQ40" s="273" t="str">
        <f t="shared" si="158"/>
        <v>Kategóriátlan</v>
      </c>
      <c r="CR40" s="375" t="str">
        <f t="shared" ref="CR40:CR71" si="160" xml:space="preserve"> IF( AND( CP40&lt;&gt;"Kategóriátlan",
                     CO40&lt;&gt;"",
                     COUNTIFS(abszolutkateg,INDEX(abszolutkateg,ROW()-4,),
                             CO$5:CO$100,"="&amp;CO40)
                     &gt; 1
                 ),
            AI40,
            ""
          )</f>
        <v/>
      </c>
      <c r="CS40" s="382" t="str">
        <f t="shared" ref="CS40:CS71" si="161" xml:space="preserve"> IF( AND( CP40&lt;&gt;"Kategóriátlan",
                     CR40&lt;&gt;"",
                     COUNTIFS(abszolutkateg,INDEX(abszolutkateg,ROW()-4,),
                             CO$5:CO$100,"="&amp;CO40,
                             AI$5:AI$100,"="&amp;AI40
                     )
                     &gt; 1
                 ),
            M40,
            ""
          )</f>
        <v/>
      </c>
      <c r="CT40" s="386" t="str">
        <f t="shared" ref="CT40:CT71" si="162" xml:space="preserve"> IF( AND( CP40&lt;&gt;"Kategóriátlan",
                     CS40&lt;&gt;"",
                     COUNTIFS(abszolutkateg,INDEX(abszolutkateg,ROW()-4,),
                             CO$5:CO$100,"="&amp;CO40,
                             AI$5:AI$100,"="&amp;AI40,
                             M$5:M$100,"="&amp;M40
                     )
                     &gt; 1
                 ),
            O40,
            ""
          )</f>
        <v/>
      </c>
      <c r="CU40" s="396" t="str">
        <f t="shared" ref="CU40:CU71" si="163" xml:space="preserve"> IF( AND( CP40&lt;&gt;"Kategóriátlan",
                     CT40&lt;&gt;"",
                     COUNTIFS(abszolutkateg,INDEX(abszolutkateg,ROW()-4,),
                             CO$5:CO$100,"="&amp;CO40,
                             AI$5:AI$100,"="&amp;AI40,
                             M$5:M$100,"="&amp;M40,
                             O$5:O$100,"="&amp;O40
                     )
                     &gt; 1
                 ),
            I40,
            ""
          )</f>
        <v/>
      </c>
      <c r="CV40" s="280"/>
      <c r="CW40" s="280"/>
      <c r="CX40" s="280"/>
      <c r="CY40" s="280"/>
      <c r="CZ40" s="280"/>
      <c r="DA40" s="280"/>
      <c r="DB40" s="280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80"/>
      <c r="DO40" s="280"/>
      <c r="DP40" s="280"/>
      <c r="DQ40" s="280"/>
      <c r="DR40" s="280"/>
      <c r="DS40" s="280"/>
      <c r="DT40" s="280"/>
      <c r="DU40" s="280"/>
    </row>
    <row r="41" spans="1:125" ht="16.5" customHeight="1" x14ac:dyDescent="0.25">
      <c r="A41" s="405"/>
      <c r="B41" s="142"/>
      <c r="C41" s="1"/>
      <c r="D41" s="253"/>
      <c r="E41" s="319"/>
      <c r="F41" s="3"/>
      <c r="G41" s="3"/>
      <c r="H41" s="1"/>
      <c r="I41" s="16"/>
      <c r="J41" s="132"/>
      <c r="K41" s="253"/>
      <c r="L4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1" s="37"/>
      <c r="N41" s="217"/>
      <c r="O41" s="250" t="str">
        <f t="shared" si="64"/>
        <v/>
      </c>
      <c r="P41" s="211"/>
      <c r="Q41" s="12"/>
      <c r="R41" s="11"/>
      <c r="S41" s="37"/>
      <c r="T41" s="267"/>
      <c r="U41" s="76" t="str">
        <f t="shared" si="65"/>
        <v/>
      </c>
      <c r="V41" s="11"/>
      <c r="W41" s="26"/>
      <c r="X41" s="72" t="str">
        <f t="shared" si="66"/>
        <v/>
      </c>
      <c r="Y41" s="445"/>
      <c r="Z41" s="26"/>
      <c r="AA41" s="27"/>
      <c r="AB41" s="72" t="str">
        <f t="shared" si="67"/>
        <v/>
      </c>
      <c r="AC41" s="11"/>
      <c r="AD41" s="17"/>
      <c r="AE41" s="11"/>
      <c r="AF41" s="11"/>
      <c r="AG41" s="11"/>
      <c r="AH41" s="20"/>
      <c r="AI41" s="21"/>
      <c r="AK41" s="69" t="str">
        <f t="shared" si="116"/>
        <v/>
      </c>
      <c r="AL41" s="70" t="s">
        <v>131</v>
      </c>
      <c r="AM41" s="71" t="str">
        <f t="shared" si="117"/>
        <v/>
      </c>
      <c r="AN41" s="72" t="str">
        <f t="shared" si="118"/>
        <v/>
      </c>
      <c r="AO41" s="73" t="str">
        <f t="shared" si="119"/>
        <v/>
      </c>
      <c r="AP41" s="73" t="str">
        <f t="shared" si="120"/>
        <v/>
      </c>
      <c r="AQ41" s="74" t="s">
        <v>131</v>
      </c>
      <c r="AR41" s="75" t="s">
        <v>131</v>
      </c>
      <c r="AS41" s="76" t="str">
        <f t="shared" si="121"/>
        <v/>
      </c>
      <c r="AT41" s="73" t="str">
        <f t="shared" si="159"/>
        <v/>
      </c>
      <c r="AU41" s="74" t="s">
        <v>131</v>
      </c>
      <c r="AV41" s="72" t="str">
        <f t="shared" si="122"/>
        <v/>
      </c>
      <c r="AW41" s="78" t="str">
        <f t="shared" si="123"/>
        <v/>
      </c>
      <c r="AX41" s="74" t="s">
        <v>131</v>
      </c>
      <c r="AY41" s="75" t="s">
        <v>131</v>
      </c>
      <c r="AZ41" s="72" t="str">
        <f t="shared" si="124"/>
        <v/>
      </c>
      <c r="BA41" s="73" t="str">
        <f t="shared" si="125"/>
        <v/>
      </c>
      <c r="BB41" s="77" t="str">
        <f t="shared" si="126"/>
        <v/>
      </c>
      <c r="BC41" s="73" t="str">
        <f t="shared" si="127"/>
        <v/>
      </c>
      <c r="BD41" s="73" t="str">
        <f t="shared" si="128"/>
        <v/>
      </c>
      <c r="BE41" s="73" t="str">
        <f t="shared" si="129"/>
        <v/>
      </c>
      <c r="BF41" s="78" t="str">
        <f t="shared" si="130"/>
        <v/>
      </c>
      <c r="BG41" s="79" t="str">
        <f t="shared" si="131"/>
        <v/>
      </c>
      <c r="BH41" s="280"/>
      <c r="BI41" s="93" t="str">
        <f t="shared" si="132"/>
        <v/>
      </c>
      <c r="BJ41" s="94" t="s">
        <v>131</v>
      </c>
      <c r="BK41" s="95" t="str">
        <f t="shared" si="133"/>
        <v/>
      </c>
      <c r="BL41" s="96" t="str">
        <f t="shared" si="134"/>
        <v/>
      </c>
      <c r="BM41" s="97" t="str">
        <f t="shared" si="135"/>
        <v/>
      </c>
      <c r="BN41" s="97" t="str">
        <f t="shared" si="136"/>
        <v/>
      </c>
      <c r="BO41" s="98" t="s">
        <v>131</v>
      </c>
      <c r="BP41" s="99" t="s">
        <v>131</v>
      </c>
      <c r="BQ41" s="100" t="str">
        <f t="shared" si="137"/>
        <v/>
      </c>
      <c r="BR41" s="97" t="str">
        <f t="shared" si="138"/>
        <v/>
      </c>
      <c r="BS41" s="98" t="s">
        <v>131</v>
      </c>
      <c r="BT41" s="96" t="str">
        <f t="shared" si="139"/>
        <v/>
      </c>
      <c r="BU41" s="102" t="str">
        <f t="shared" si="140"/>
        <v/>
      </c>
      <c r="BV41" s="98" t="s">
        <v>131</v>
      </c>
      <c r="BW41" s="99" t="s">
        <v>131</v>
      </c>
      <c r="BX41" s="96" t="str">
        <f t="shared" si="141"/>
        <v/>
      </c>
      <c r="BY41" s="97" t="str">
        <f t="shared" si="142"/>
        <v/>
      </c>
      <c r="BZ41" s="101" t="str">
        <f t="shared" si="143"/>
        <v/>
      </c>
      <c r="CA41" s="97" t="str">
        <f t="shared" si="144"/>
        <v/>
      </c>
      <c r="CB41" s="97" t="str">
        <f t="shared" si="145"/>
        <v/>
      </c>
      <c r="CC41" s="97" t="str">
        <f t="shared" si="146"/>
        <v/>
      </c>
      <c r="CD41" s="102" t="str">
        <f t="shared" si="147"/>
        <v/>
      </c>
      <c r="CE41" s="103" t="str">
        <f t="shared" si="148"/>
        <v/>
      </c>
      <c r="CF41" s="280"/>
      <c r="CG41" s="138" t="str">
        <f t="shared" si="149"/>
        <v/>
      </c>
      <c r="CH41" s="139" t="str">
        <f t="shared" si="150"/>
        <v>Kategóriátlan</v>
      </c>
      <c r="CI41" s="134" t="str">
        <f t="shared" si="151"/>
        <v>Kategóriátlan</v>
      </c>
      <c r="CJ41" s="371" t="str">
        <f t="shared" si="152"/>
        <v/>
      </c>
      <c r="CK41" s="378" t="str">
        <f t="shared" si="153"/>
        <v/>
      </c>
      <c r="CL41" s="389" t="str">
        <f t="shared" si="154"/>
        <v/>
      </c>
      <c r="CM41" s="392" t="str">
        <f t="shared" si="155"/>
        <v/>
      </c>
      <c r="CN41" s="280"/>
      <c r="CO41" s="272" t="str">
        <f t="shared" si="156"/>
        <v/>
      </c>
      <c r="CP41" s="273" t="str">
        <f t="shared" si="157"/>
        <v>Kategóriátlan</v>
      </c>
      <c r="CQ41" s="273" t="str">
        <f t="shared" si="158"/>
        <v>Kategóriátlan</v>
      </c>
      <c r="CR41" s="375" t="str">
        <f t="shared" si="160"/>
        <v/>
      </c>
      <c r="CS41" s="382" t="str">
        <f t="shared" si="161"/>
        <v/>
      </c>
      <c r="CT41" s="386" t="str">
        <f t="shared" si="162"/>
        <v/>
      </c>
      <c r="CU41" s="396" t="str">
        <f t="shared" si="163"/>
        <v/>
      </c>
      <c r="CV41" s="280"/>
      <c r="CW41" s="280"/>
      <c r="CX41" s="280"/>
      <c r="CY41" s="280"/>
      <c r="CZ41" s="280"/>
      <c r="DA41" s="280"/>
      <c r="DB41" s="280"/>
      <c r="DC41" s="280"/>
      <c r="DD41" s="280"/>
      <c r="DE41" s="280"/>
      <c r="DF41" s="280"/>
      <c r="DG41" s="280"/>
      <c r="DH41" s="280"/>
      <c r="DI41" s="280"/>
      <c r="DJ41" s="280"/>
      <c r="DK41" s="280"/>
      <c r="DL41" s="280"/>
      <c r="DM41" s="280"/>
      <c r="DN41" s="280"/>
      <c r="DO41" s="280"/>
      <c r="DP41" s="280"/>
      <c r="DQ41" s="280"/>
      <c r="DR41" s="280"/>
      <c r="DS41" s="280"/>
      <c r="DT41" s="280"/>
      <c r="DU41" s="280"/>
    </row>
    <row r="42" spans="1:125" ht="16.5" customHeight="1" x14ac:dyDescent="0.25">
      <c r="A42" s="405"/>
      <c r="B42" s="142"/>
      <c r="C42" s="1"/>
      <c r="D42" s="254"/>
      <c r="E42" s="319"/>
      <c r="F42" s="3"/>
      <c r="G42" s="3"/>
      <c r="H42" s="3"/>
      <c r="I42" s="18"/>
      <c r="J42" s="132"/>
      <c r="K42" s="253"/>
      <c r="L4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2" s="37"/>
      <c r="N42" s="217"/>
      <c r="O42" s="250" t="str">
        <f t="shared" si="64"/>
        <v/>
      </c>
      <c r="P42" s="211"/>
      <c r="Q42" s="12"/>
      <c r="R42" s="11"/>
      <c r="S42" s="37"/>
      <c r="T42" s="267"/>
      <c r="U42" s="76" t="str">
        <f t="shared" si="65"/>
        <v/>
      </c>
      <c r="V42" s="11"/>
      <c r="W42" s="26"/>
      <c r="X42" s="72" t="str">
        <f t="shared" si="66"/>
        <v/>
      </c>
      <c r="Y42" s="445"/>
      <c r="Z42" s="26"/>
      <c r="AA42" s="27"/>
      <c r="AB42" s="72" t="str">
        <f t="shared" si="67"/>
        <v/>
      </c>
      <c r="AC42" s="11"/>
      <c r="AD42" s="17"/>
      <c r="AE42" s="11"/>
      <c r="AF42" s="11"/>
      <c r="AG42" s="11"/>
      <c r="AH42" s="20"/>
      <c r="AI42" s="21"/>
      <c r="AK42" s="69" t="str">
        <f t="shared" si="116"/>
        <v/>
      </c>
      <c r="AL42" s="70" t="s">
        <v>131</v>
      </c>
      <c r="AM42" s="71" t="str">
        <f t="shared" si="117"/>
        <v/>
      </c>
      <c r="AN42" s="72" t="str">
        <f t="shared" si="118"/>
        <v/>
      </c>
      <c r="AO42" s="73" t="str">
        <f t="shared" si="119"/>
        <v/>
      </c>
      <c r="AP42" s="73" t="str">
        <f t="shared" si="120"/>
        <v/>
      </c>
      <c r="AQ42" s="74" t="s">
        <v>131</v>
      </c>
      <c r="AR42" s="75" t="s">
        <v>131</v>
      </c>
      <c r="AS42" s="76" t="str">
        <f t="shared" si="121"/>
        <v/>
      </c>
      <c r="AT42" s="73" t="str">
        <f t="shared" si="159"/>
        <v/>
      </c>
      <c r="AU42" s="74" t="s">
        <v>131</v>
      </c>
      <c r="AV42" s="72" t="str">
        <f t="shared" si="122"/>
        <v/>
      </c>
      <c r="AW42" s="78" t="str">
        <f t="shared" si="123"/>
        <v/>
      </c>
      <c r="AX42" s="74" t="s">
        <v>131</v>
      </c>
      <c r="AY42" s="75" t="s">
        <v>131</v>
      </c>
      <c r="AZ42" s="72" t="str">
        <f t="shared" si="124"/>
        <v/>
      </c>
      <c r="BA42" s="73" t="str">
        <f t="shared" si="125"/>
        <v/>
      </c>
      <c r="BB42" s="77" t="str">
        <f t="shared" si="126"/>
        <v/>
      </c>
      <c r="BC42" s="73" t="str">
        <f t="shared" si="127"/>
        <v/>
      </c>
      <c r="BD42" s="73" t="str">
        <f t="shared" si="128"/>
        <v/>
      </c>
      <c r="BE42" s="73" t="str">
        <f t="shared" si="129"/>
        <v/>
      </c>
      <c r="BF42" s="78" t="str">
        <f t="shared" si="130"/>
        <v/>
      </c>
      <c r="BG42" s="79" t="str">
        <f t="shared" si="131"/>
        <v/>
      </c>
      <c r="BH42" s="280"/>
      <c r="BI42" s="93" t="str">
        <f t="shared" si="132"/>
        <v/>
      </c>
      <c r="BJ42" s="94" t="s">
        <v>131</v>
      </c>
      <c r="BK42" s="95" t="str">
        <f t="shared" si="133"/>
        <v/>
      </c>
      <c r="BL42" s="96" t="str">
        <f t="shared" si="134"/>
        <v/>
      </c>
      <c r="BM42" s="97" t="str">
        <f t="shared" si="135"/>
        <v/>
      </c>
      <c r="BN42" s="97" t="str">
        <f t="shared" si="136"/>
        <v/>
      </c>
      <c r="BO42" s="98" t="s">
        <v>131</v>
      </c>
      <c r="BP42" s="99" t="s">
        <v>131</v>
      </c>
      <c r="BQ42" s="100" t="str">
        <f t="shared" si="137"/>
        <v/>
      </c>
      <c r="BR42" s="97" t="str">
        <f t="shared" si="138"/>
        <v/>
      </c>
      <c r="BS42" s="98" t="s">
        <v>131</v>
      </c>
      <c r="BT42" s="96" t="str">
        <f t="shared" si="139"/>
        <v/>
      </c>
      <c r="BU42" s="102" t="str">
        <f t="shared" si="140"/>
        <v/>
      </c>
      <c r="BV42" s="98" t="s">
        <v>131</v>
      </c>
      <c r="BW42" s="99" t="s">
        <v>131</v>
      </c>
      <c r="BX42" s="96" t="str">
        <f t="shared" si="141"/>
        <v/>
      </c>
      <c r="BY42" s="97" t="str">
        <f t="shared" si="142"/>
        <v/>
      </c>
      <c r="BZ42" s="101" t="str">
        <f t="shared" si="143"/>
        <v/>
      </c>
      <c r="CA42" s="97" t="str">
        <f t="shared" si="144"/>
        <v/>
      </c>
      <c r="CB42" s="97" t="str">
        <f t="shared" si="145"/>
        <v/>
      </c>
      <c r="CC42" s="97" t="str">
        <f t="shared" si="146"/>
        <v/>
      </c>
      <c r="CD42" s="102" t="str">
        <f t="shared" si="147"/>
        <v/>
      </c>
      <c r="CE42" s="103" t="str">
        <f t="shared" si="148"/>
        <v/>
      </c>
      <c r="CF42" s="280"/>
      <c r="CG42" s="138" t="str">
        <f t="shared" si="149"/>
        <v/>
      </c>
      <c r="CH42" s="139" t="str">
        <f t="shared" si="150"/>
        <v>Kategóriátlan</v>
      </c>
      <c r="CI42" s="134" t="str">
        <f t="shared" si="151"/>
        <v>Kategóriátlan</v>
      </c>
      <c r="CJ42" s="371" t="str">
        <f t="shared" si="152"/>
        <v/>
      </c>
      <c r="CK42" s="378" t="str">
        <f t="shared" si="153"/>
        <v/>
      </c>
      <c r="CL42" s="389" t="str">
        <f t="shared" si="154"/>
        <v/>
      </c>
      <c r="CM42" s="392" t="str">
        <f t="shared" si="155"/>
        <v/>
      </c>
      <c r="CN42" s="280"/>
      <c r="CO42" s="272" t="str">
        <f t="shared" si="156"/>
        <v/>
      </c>
      <c r="CP42" s="273" t="str">
        <f t="shared" si="157"/>
        <v>Kategóriátlan</v>
      </c>
      <c r="CQ42" s="273" t="str">
        <f t="shared" si="158"/>
        <v>Kategóriátlan</v>
      </c>
      <c r="CR42" s="375" t="str">
        <f t="shared" si="160"/>
        <v/>
      </c>
      <c r="CS42" s="382" t="str">
        <f t="shared" si="161"/>
        <v/>
      </c>
      <c r="CT42" s="386" t="str">
        <f t="shared" si="162"/>
        <v/>
      </c>
      <c r="CU42" s="396" t="str">
        <f t="shared" si="163"/>
        <v/>
      </c>
      <c r="CV42" s="280"/>
      <c r="CW42" s="280"/>
      <c r="CX42" s="280"/>
      <c r="CY42" s="280"/>
      <c r="CZ42" s="280"/>
      <c r="DA42" s="280"/>
      <c r="DB42" s="280"/>
      <c r="DC42" s="280"/>
      <c r="DD42" s="280"/>
      <c r="DE42" s="280"/>
      <c r="DF42" s="280"/>
      <c r="DG42" s="280"/>
      <c r="DH42" s="280"/>
      <c r="DI42" s="280"/>
      <c r="DJ42" s="280"/>
      <c r="DK42" s="280"/>
      <c r="DL42" s="280"/>
      <c r="DM42" s="280"/>
      <c r="DN42" s="280"/>
      <c r="DO42" s="280"/>
      <c r="DP42" s="280"/>
      <c r="DQ42" s="280"/>
      <c r="DR42" s="280"/>
      <c r="DS42" s="280"/>
      <c r="DT42" s="280"/>
      <c r="DU42" s="280"/>
    </row>
    <row r="43" spans="1:125" ht="16.5" customHeight="1" x14ac:dyDescent="0.25">
      <c r="A43" s="405"/>
      <c r="B43" s="142"/>
      <c r="C43" s="1"/>
      <c r="D43" s="254"/>
      <c r="E43" s="319"/>
      <c r="F43" s="3"/>
      <c r="G43" s="3"/>
      <c r="H43" s="3"/>
      <c r="I43" s="18"/>
      <c r="J43" s="132"/>
      <c r="K43" s="254"/>
      <c r="L4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3" s="37"/>
      <c r="N43" s="217"/>
      <c r="O43" s="250" t="str">
        <f t="shared" si="64"/>
        <v/>
      </c>
      <c r="P43" s="211"/>
      <c r="Q43" s="12"/>
      <c r="R43" s="11"/>
      <c r="S43" s="37"/>
      <c r="T43" s="267"/>
      <c r="U43" s="76" t="str">
        <f t="shared" si="65"/>
        <v/>
      </c>
      <c r="V43" s="11"/>
      <c r="W43" s="26"/>
      <c r="X43" s="72" t="str">
        <f t="shared" si="66"/>
        <v/>
      </c>
      <c r="Y43" s="445"/>
      <c r="Z43" s="26"/>
      <c r="AA43" s="27"/>
      <c r="AB43" s="72" t="str">
        <f t="shared" si="67"/>
        <v/>
      </c>
      <c r="AC43" s="11"/>
      <c r="AD43" s="17"/>
      <c r="AE43" s="11"/>
      <c r="AF43" s="11"/>
      <c r="AG43" s="11"/>
      <c r="AH43" s="20"/>
      <c r="AI43" s="21"/>
      <c r="AK43" s="69" t="str">
        <f t="shared" si="116"/>
        <v/>
      </c>
      <c r="AL43" s="70" t="s">
        <v>131</v>
      </c>
      <c r="AM43" s="71" t="str">
        <f t="shared" si="117"/>
        <v/>
      </c>
      <c r="AN43" s="72" t="str">
        <f t="shared" si="118"/>
        <v/>
      </c>
      <c r="AO43" s="73" t="str">
        <f t="shared" si="119"/>
        <v/>
      </c>
      <c r="AP43" s="73" t="str">
        <f t="shared" si="120"/>
        <v/>
      </c>
      <c r="AQ43" s="74" t="s">
        <v>131</v>
      </c>
      <c r="AR43" s="75" t="s">
        <v>131</v>
      </c>
      <c r="AS43" s="76" t="str">
        <f t="shared" si="121"/>
        <v/>
      </c>
      <c r="AT43" s="73" t="str">
        <f t="shared" si="159"/>
        <v/>
      </c>
      <c r="AU43" s="74" t="s">
        <v>131</v>
      </c>
      <c r="AV43" s="72" t="str">
        <f t="shared" si="122"/>
        <v/>
      </c>
      <c r="AW43" s="78" t="str">
        <f t="shared" si="123"/>
        <v/>
      </c>
      <c r="AX43" s="74" t="s">
        <v>131</v>
      </c>
      <c r="AY43" s="75" t="s">
        <v>131</v>
      </c>
      <c r="AZ43" s="72" t="str">
        <f t="shared" si="124"/>
        <v/>
      </c>
      <c r="BA43" s="73" t="str">
        <f t="shared" si="125"/>
        <v/>
      </c>
      <c r="BB43" s="77" t="str">
        <f t="shared" si="126"/>
        <v/>
      </c>
      <c r="BC43" s="73" t="str">
        <f t="shared" si="127"/>
        <v/>
      </c>
      <c r="BD43" s="73" t="str">
        <f t="shared" si="128"/>
        <v/>
      </c>
      <c r="BE43" s="73" t="str">
        <f t="shared" si="129"/>
        <v/>
      </c>
      <c r="BF43" s="78" t="str">
        <f t="shared" si="130"/>
        <v/>
      </c>
      <c r="BG43" s="79" t="str">
        <f t="shared" si="131"/>
        <v/>
      </c>
      <c r="BH43" s="280"/>
      <c r="BI43" s="93" t="str">
        <f t="shared" si="132"/>
        <v/>
      </c>
      <c r="BJ43" s="94" t="s">
        <v>131</v>
      </c>
      <c r="BK43" s="95" t="str">
        <f t="shared" si="133"/>
        <v/>
      </c>
      <c r="BL43" s="96" t="str">
        <f t="shared" si="134"/>
        <v/>
      </c>
      <c r="BM43" s="97" t="str">
        <f t="shared" si="135"/>
        <v/>
      </c>
      <c r="BN43" s="97" t="str">
        <f t="shared" si="136"/>
        <v/>
      </c>
      <c r="BO43" s="98" t="s">
        <v>131</v>
      </c>
      <c r="BP43" s="99" t="s">
        <v>131</v>
      </c>
      <c r="BQ43" s="100" t="str">
        <f t="shared" si="137"/>
        <v/>
      </c>
      <c r="BR43" s="97" t="str">
        <f t="shared" si="138"/>
        <v/>
      </c>
      <c r="BS43" s="98" t="s">
        <v>131</v>
      </c>
      <c r="BT43" s="96" t="str">
        <f t="shared" si="139"/>
        <v/>
      </c>
      <c r="BU43" s="102" t="str">
        <f t="shared" si="140"/>
        <v/>
      </c>
      <c r="BV43" s="98" t="s">
        <v>131</v>
      </c>
      <c r="BW43" s="99" t="s">
        <v>131</v>
      </c>
      <c r="BX43" s="96" t="str">
        <f t="shared" si="141"/>
        <v/>
      </c>
      <c r="BY43" s="97" t="str">
        <f t="shared" si="142"/>
        <v/>
      </c>
      <c r="BZ43" s="101" t="str">
        <f t="shared" si="143"/>
        <v/>
      </c>
      <c r="CA43" s="97" t="str">
        <f t="shared" si="144"/>
        <v/>
      </c>
      <c r="CB43" s="97" t="str">
        <f t="shared" si="145"/>
        <v/>
      </c>
      <c r="CC43" s="97" t="str">
        <f t="shared" si="146"/>
        <v/>
      </c>
      <c r="CD43" s="102" t="str">
        <f t="shared" si="147"/>
        <v/>
      </c>
      <c r="CE43" s="103" t="str">
        <f t="shared" si="148"/>
        <v/>
      </c>
      <c r="CF43" s="280"/>
      <c r="CG43" s="138" t="str">
        <f t="shared" si="149"/>
        <v/>
      </c>
      <c r="CH43" s="139" t="str">
        <f t="shared" si="150"/>
        <v>Kategóriátlan</v>
      </c>
      <c r="CI43" s="134" t="str">
        <f t="shared" si="151"/>
        <v>Kategóriátlan</v>
      </c>
      <c r="CJ43" s="371" t="str">
        <f t="shared" si="152"/>
        <v/>
      </c>
      <c r="CK43" s="378" t="str">
        <f t="shared" si="153"/>
        <v/>
      </c>
      <c r="CL43" s="389" t="str">
        <f t="shared" si="154"/>
        <v/>
      </c>
      <c r="CM43" s="392" t="str">
        <f t="shared" si="155"/>
        <v/>
      </c>
      <c r="CN43" s="280"/>
      <c r="CO43" s="272" t="str">
        <f t="shared" si="156"/>
        <v/>
      </c>
      <c r="CP43" s="273" t="str">
        <f t="shared" si="157"/>
        <v>Kategóriátlan</v>
      </c>
      <c r="CQ43" s="273" t="str">
        <f t="shared" si="158"/>
        <v>Kategóriátlan</v>
      </c>
      <c r="CR43" s="375" t="str">
        <f t="shared" si="160"/>
        <v/>
      </c>
      <c r="CS43" s="382" t="str">
        <f t="shared" si="161"/>
        <v/>
      </c>
      <c r="CT43" s="386" t="str">
        <f t="shared" si="162"/>
        <v/>
      </c>
      <c r="CU43" s="396" t="str">
        <f t="shared" si="163"/>
        <v/>
      </c>
      <c r="CV43" s="280"/>
      <c r="CW43" s="280"/>
      <c r="CX43" s="280"/>
      <c r="CY43" s="280"/>
      <c r="CZ43" s="280"/>
      <c r="DA43" s="280"/>
      <c r="DB43" s="280"/>
      <c r="DC43" s="280"/>
      <c r="DD43" s="280"/>
      <c r="DE43" s="280"/>
      <c r="DF43" s="280"/>
      <c r="DG43" s="280"/>
      <c r="DH43" s="280"/>
      <c r="DI43" s="280"/>
      <c r="DJ43" s="280"/>
      <c r="DK43" s="280"/>
      <c r="DL43" s="280"/>
      <c r="DM43" s="280"/>
      <c r="DN43" s="280"/>
      <c r="DO43" s="280"/>
      <c r="DP43" s="280"/>
      <c r="DQ43" s="280"/>
      <c r="DR43" s="280"/>
      <c r="DS43" s="280"/>
      <c r="DT43" s="280"/>
      <c r="DU43" s="280"/>
    </row>
    <row r="44" spans="1:125" ht="16.5" customHeight="1" x14ac:dyDescent="0.25">
      <c r="A44" s="405"/>
      <c r="B44" s="142"/>
      <c r="C44" s="1"/>
      <c r="D44" s="254"/>
      <c r="E44" s="319"/>
      <c r="F44" s="3"/>
      <c r="G44" s="3"/>
      <c r="H44" s="3"/>
      <c r="I44" s="18"/>
      <c r="J44" s="132"/>
      <c r="K44" s="254"/>
      <c r="L4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4" s="37"/>
      <c r="N44" s="217"/>
      <c r="O44" s="250" t="str">
        <f t="shared" si="64"/>
        <v/>
      </c>
      <c r="P44" s="211"/>
      <c r="Q44" s="12"/>
      <c r="R44" s="11"/>
      <c r="S44" s="37"/>
      <c r="T44" s="267"/>
      <c r="U44" s="76" t="str">
        <f t="shared" si="65"/>
        <v/>
      </c>
      <c r="V44" s="11"/>
      <c r="W44" s="26"/>
      <c r="X44" s="72" t="str">
        <f t="shared" si="66"/>
        <v/>
      </c>
      <c r="Y44" s="445"/>
      <c r="Z44" s="26"/>
      <c r="AA44" s="27"/>
      <c r="AB44" s="72" t="str">
        <f t="shared" si="67"/>
        <v/>
      </c>
      <c r="AC44" s="11"/>
      <c r="AD44" s="17"/>
      <c r="AE44" s="11"/>
      <c r="AF44" s="11"/>
      <c r="AG44" s="11"/>
      <c r="AH44" s="20"/>
      <c r="AI44" s="21"/>
      <c r="AK44" s="69" t="str">
        <f t="shared" si="116"/>
        <v/>
      </c>
      <c r="AL44" s="70" t="s">
        <v>131</v>
      </c>
      <c r="AM44" s="71" t="str">
        <f t="shared" si="117"/>
        <v/>
      </c>
      <c r="AN44" s="72" t="str">
        <f t="shared" si="118"/>
        <v/>
      </c>
      <c r="AO44" s="73" t="str">
        <f t="shared" si="119"/>
        <v/>
      </c>
      <c r="AP44" s="73" t="str">
        <f t="shared" si="120"/>
        <v/>
      </c>
      <c r="AQ44" s="74" t="s">
        <v>131</v>
      </c>
      <c r="AR44" s="75" t="s">
        <v>131</v>
      </c>
      <c r="AS44" s="76" t="str">
        <f t="shared" si="121"/>
        <v/>
      </c>
      <c r="AT44" s="73" t="str">
        <f t="shared" si="159"/>
        <v/>
      </c>
      <c r="AU44" s="74" t="s">
        <v>131</v>
      </c>
      <c r="AV44" s="72" t="str">
        <f t="shared" si="122"/>
        <v/>
      </c>
      <c r="AW44" s="78" t="str">
        <f t="shared" si="123"/>
        <v/>
      </c>
      <c r="AX44" s="74" t="s">
        <v>131</v>
      </c>
      <c r="AY44" s="75" t="s">
        <v>131</v>
      </c>
      <c r="AZ44" s="72" t="str">
        <f t="shared" si="124"/>
        <v/>
      </c>
      <c r="BA44" s="73" t="str">
        <f t="shared" si="125"/>
        <v/>
      </c>
      <c r="BB44" s="77" t="str">
        <f t="shared" si="126"/>
        <v/>
      </c>
      <c r="BC44" s="73" t="str">
        <f t="shared" si="127"/>
        <v/>
      </c>
      <c r="BD44" s="73" t="str">
        <f t="shared" si="128"/>
        <v/>
      </c>
      <c r="BE44" s="73" t="str">
        <f t="shared" si="129"/>
        <v/>
      </c>
      <c r="BF44" s="78" t="str">
        <f t="shared" si="130"/>
        <v/>
      </c>
      <c r="BG44" s="79" t="str">
        <f t="shared" si="131"/>
        <v/>
      </c>
      <c r="BH44" s="280"/>
      <c r="BI44" s="93" t="str">
        <f t="shared" si="132"/>
        <v/>
      </c>
      <c r="BJ44" s="94" t="s">
        <v>131</v>
      </c>
      <c r="BK44" s="95" t="str">
        <f t="shared" si="133"/>
        <v/>
      </c>
      <c r="BL44" s="96" t="str">
        <f t="shared" si="134"/>
        <v/>
      </c>
      <c r="BM44" s="97" t="str">
        <f t="shared" si="135"/>
        <v/>
      </c>
      <c r="BN44" s="97" t="str">
        <f t="shared" si="136"/>
        <v/>
      </c>
      <c r="BO44" s="98" t="s">
        <v>131</v>
      </c>
      <c r="BP44" s="99" t="s">
        <v>131</v>
      </c>
      <c r="BQ44" s="100" t="str">
        <f t="shared" si="137"/>
        <v/>
      </c>
      <c r="BR44" s="97" t="str">
        <f t="shared" si="138"/>
        <v/>
      </c>
      <c r="BS44" s="98" t="s">
        <v>131</v>
      </c>
      <c r="BT44" s="96" t="str">
        <f t="shared" si="139"/>
        <v/>
      </c>
      <c r="BU44" s="102" t="str">
        <f t="shared" si="140"/>
        <v/>
      </c>
      <c r="BV44" s="98" t="s">
        <v>131</v>
      </c>
      <c r="BW44" s="99" t="s">
        <v>131</v>
      </c>
      <c r="BX44" s="96" t="str">
        <f t="shared" si="141"/>
        <v/>
      </c>
      <c r="BY44" s="97" t="str">
        <f t="shared" si="142"/>
        <v/>
      </c>
      <c r="BZ44" s="101" t="str">
        <f t="shared" si="143"/>
        <v/>
      </c>
      <c r="CA44" s="97" t="str">
        <f t="shared" si="144"/>
        <v/>
      </c>
      <c r="CB44" s="97" t="str">
        <f t="shared" si="145"/>
        <v/>
      </c>
      <c r="CC44" s="97" t="str">
        <f t="shared" si="146"/>
        <v/>
      </c>
      <c r="CD44" s="102" t="str">
        <f t="shared" si="147"/>
        <v/>
      </c>
      <c r="CE44" s="103" t="str">
        <f t="shared" si="148"/>
        <v/>
      </c>
      <c r="CF44" s="280"/>
      <c r="CG44" s="138" t="str">
        <f t="shared" si="149"/>
        <v/>
      </c>
      <c r="CH44" s="139" t="str">
        <f t="shared" si="150"/>
        <v>Kategóriátlan</v>
      </c>
      <c r="CI44" s="134" t="str">
        <f t="shared" si="151"/>
        <v>Kategóriátlan</v>
      </c>
      <c r="CJ44" s="371" t="str">
        <f t="shared" si="152"/>
        <v/>
      </c>
      <c r="CK44" s="378" t="str">
        <f t="shared" si="153"/>
        <v/>
      </c>
      <c r="CL44" s="389" t="str">
        <f t="shared" si="154"/>
        <v/>
      </c>
      <c r="CM44" s="392" t="str">
        <f t="shared" si="155"/>
        <v/>
      </c>
      <c r="CN44" s="280"/>
      <c r="CO44" s="272" t="str">
        <f t="shared" si="156"/>
        <v/>
      </c>
      <c r="CP44" s="273" t="str">
        <f t="shared" si="157"/>
        <v>Kategóriátlan</v>
      </c>
      <c r="CQ44" s="273" t="str">
        <f t="shared" si="158"/>
        <v>Kategóriátlan</v>
      </c>
      <c r="CR44" s="375" t="str">
        <f t="shared" si="160"/>
        <v/>
      </c>
      <c r="CS44" s="382" t="str">
        <f t="shared" si="161"/>
        <v/>
      </c>
      <c r="CT44" s="386" t="str">
        <f t="shared" si="162"/>
        <v/>
      </c>
      <c r="CU44" s="396" t="str">
        <f t="shared" si="163"/>
        <v/>
      </c>
      <c r="CV44" s="280"/>
      <c r="CW44" s="280"/>
      <c r="CX44" s="280"/>
      <c r="CY44" s="280"/>
      <c r="CZ44" s="280"/>
      <c r="DA44" s="280"/>
      <c r="DB44" s="280"/>
      <c r="DC44" s="280"/>
      <c r="DD44" s="280"/>
      <c r="DE44" s="280"/>
      <c r="DF44" s="280"/>
      <c r="DG44" s="280"/>
      <c r="DH44" s="280"/>
      <c r="DI44" s="280"/>
      <c r="DJ44" s="280"/>
      <c r="DK44" s="280"/>
      <c r="DL44" s="280"/>
      <c r="DM44" s="280"/>
      <c r="DN44" s="280"/>
      <c r="DO44" s="280"/>
      <c r="DP44" s="280"/>
      <c r="DQ44" s="280"/>
      <c r="DR44" s="280"/>
      <c r="DS44" s="280"/>
      <c r="DT44" s="280"/>
      <c r="DU44" s="280"/>
    </row>
    <row r="45" spans="1:125" ht="16.5" customHeight="1" x14ac:dyDescent="0.25">
      <c r="A45" s="405"/>
      <c r="B45" s="142"/>
      <c r="C45" s="1"/>
      <c r="D45" s="254"/>
      <c r="E45" s="319"/>
      <c r="F45" s="3"/>
      <c r="G45" s="3"/>
      <c r="H45" s="1"/>
      <c r="I45" s="18"/>
      <c r="J45" s="132"/>
      <c r="K45" s="254"/>
      <c r="L4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5" s="37"/>
      <c r="N45" s="217"/>
      <c r="O45" s="250" t="str">
        <f t="shared" si="64"/>
        <v/>
      </c>
      <c r="P45" s="211"/>
      <c r="Q45" s="12"/>
      <c r="R45" s="11"/>
      <c r="S45" s="37"/>
      <c r="T45" s="267"/>
      <c r="U45" s="76" t="str">
        <f t="shared" si="65"/>
        <v/>
      </c>
      <c r="V45" s="11"/>
      <c r="W45" s="26"/>
      <c r="X45" s="72" t="str">
        <f t="shared" si="66"/>
        <v/>
      </c>
      <c r="Y45" s="445"/>
      <c r="Z45" s="26"/>
      <c r="AA45" s="27"/>
      <c r="AB45" s="72" t="str">
        <f t="shared" si="67"/>
        <v/>
      </c>
      <c r="AC45" s="11"/>
      <c r="AD45" s="17"/>
      <c r="AE45" s="11"/>
      <c r="AF45" s="11"/>
      <c r="AG45" s="11"/>
      <c r="AH45" s="20"/>
      <c r="AI45" s="21"/>
      <c r="AK45" s="69" t="str">
        <f t="shared" si="116"/>
        <v/>
      </c>
      <c r="AL45" s="70" t="s">
        <v>131</v>
      </c>
      <c r="AM45" s="71" t="str">
        <f t="shared" si="117"/>
        <v/>
      </c>
      <c r="AN45" s="72" t="str">
        <f t="shared" si="118"/>
        <v/>
      </c>
      <c r="AO45" s="73" t="str">
        <f t="shared" si="119"/>
        <v/>
      </c>
      <c r="AP45" s="73" t="str">
        <f t="shared" si="120"/>
        <v/>
      </c>
      <c r="AQ45" s="74" t="s">
        <v>131</v>
      </c>
      <c r="AR45" s="75" t="s">
        <v>131</v>
      </c>
      <c r="AS45" s="76" t="str">
        <f t="shared" si="121"/>
        <v/>
      </c>
      <c r="AT45" s="73" t="str">
        <f t="shared" si="159"/>
        <v/>
      </c>
      <c r="AU45" s="74" t="s">
        <v>131</v>
      </c>
      <c r="AV45" s="72" t="str">
        <f t="shared" si="122"/>
        <v/>
      </c>
      <c r="AW45" s="78" t="str">
        <f t="shared" si="123"/>
        <v/>
      </c>
      <c r="AX45" s="74" t="s">
        <v>131</v>
      </c>
      <c r="AY45" s="75" t="s">
        <v>131</v>
      </c>
      <c r="AZ45" s="72" t="str">
        <f t="shared" si="124"/>
        <v/>
      </c>
      <c r="BA45" s="73" t="str">
        <f t="shared" si="125"/>
        <v/>
      </c>
      <c r="BB45" s="77" t="str">
        <f t="shared" si="126"/>
        <v/>
      </c>
      <c r="BC45" s="73" t="str">
        <f t="shared" si="127"/>
        <v/>
      </c>
      <c r="BD45" s="73" t="str">
        <f t="shared" si="128"/>
        <v/>
      </c>
      <c r="BE45" s="73" t="str">
        <f t="shared" si="129"/>
        <v/>
      </c>
      <c r="BF45" s="78" t="str">
        <f t="shared" si="130"/>
        <v/>
      </c>
      <c r="BG45" s="79" t="str">
        <f t="shared" si="131"/>
        <v/>
      </c>
      <c r="BH45" s="280"/>
      <c r="BI45" s="93" t="str">
        <f t="shared" si="132"/>
        <v/>
      </c>
      <c r="BJ45" s="94" t="s">
        <v>131</v>
      </c>
      <c r="BK45" s="95" t="str">
        <f t="shared" si="133"/>
        <v/>
      </c>
      <c r="BL45" s="96" t="str">
        <f t="shared" si="134"/>
        <v/>
      </c>
      <c r="BM45" s="97" t="str">
        <f t="shared" si="135"/>
        <v/>
      </c>
      <c r="BN45" s="97" t="str">
        <f t="shared" si="136"/>
        <v/>
      </c>
      <c r="BO45" s="98" t="s">
        <v>131</v>
      </c>
      <c r="BP45" s="99" t="s">
        <v>131</v>
      </c>
      <c r="BQ45" s="100" t="str">
        <f t="shared" si="137"/>
        <v/>
      </c>
      <c r="BR45" s="97" t="str">
        <f t="shared" si="138"/>
        <v/>
      </c>
      <c r="BS45" s="98" t="s">
        <v>131</v>
      </c>
      <c r="BT45" s="96" t="str">
        <f t="shared" si="139"/>
        <v/>
      </c>
      <c r="BU45" s="102" t="str">
        <f t="shared" si="140"/>
        <v/>
      </c>
      <c r="BV45" s="98" t="s">
        <v>131</v>
      </c>
      <c r="BW45" s="99" t="s">
        <v>131</v>
      </c>
      <c r="BX45" s="96" t="str">
        <f t="shared" si="141"/>
        <v/>
      </c>
      <c r="BY45" s="97" t="str">
        <f t="shared" si="142"/>
        <v/>
      </c>
      <c r="BZ45" s="101" t="str">
        <f t="shared" si="143"/>
        <v/>
      </c>
      <c r="CA45" s="97" t="str">
        <f t="shared" si="144"/>
        <v/>
      </c>
      <c r="CB45" s="97" t="str">
        <f t="shared" si="145"/>
        <v/>
      </c>
      <c r="CC45" s="97" t="str">
        <f t="shared" si="146"/>
        <v/>
      </c>
      <c r="CD45" s="102" t="str">
        <f t="shared" si="147"/>
        <v/>
      </c>
      <c r="CE45" s="103" t="str">
        <f t="shared" si="148"/>
        <v/>
      </c>
      <c r="CF45" s="280"/>
      <c r="CG45" s="138" t="str">
        <f t="shared" si="149"/>
        <v/>
      </c>
      <c r="CH45" s="139" t="str">
        <f t="shared" si="150"/>
        <v>Kategóriátlan</v>
      </c>
      <c r="CI45" s="134" t="str">
        <f t="shared" si="151"/>
        <v>Kategóriátlan</v>
      </c>
      <c r="CJ45" s="371" t="str">
        <f t="shared" si="152"/>
        <v/>
      </c>
      <c r="CK45" s="378" t="str">
        <f t="shared" si="153"/>
        <v/>
      </c>
      <c r="CL45" s="389" t="str">
        <f t="shared" si="154"/>
        <v/>
      </c>
      <c r="CM45" s="392" t="str">
        <f t="shared" si="155"/>
        <v/>
      </c>
      <c r="CN45" s="280"/>
      <c r="CO45" s="272" t="str">
        <f t="shared" si="156"/>
        <v/>
      </c>
      <c r="CP45" s="273" t="str">
        <f t="shared" si="157"/>
        <v>Kategóriátlan</v>
      </c>
      <c r="CQ45" s="273" t="str">
        <f t="shared" si="158"/>
        <v>Kategóriátlan</v>
      </c>
      <c r="CR45" s="375" t="str">
        <f t="shared" si="160"/>
        <v/>
      </c>
      <c r="CS45" s="382" t="str">
        <f t="shared" si="161"/>
        <v/>
      </c>
      <c r="CT45" s="386" t="str">
        <f t="shared" si="162"/>
        <v/>
      </c>
      <c r="CU45" s="396" t="str">
        <f t="shared" si="163"/>
        <v/>
      </c>
      <c r="CV45" s="280"/>
      <c r="CW45" s="280"/>
      <c r="CX45" s="280"/>
      <c r="CY45" s="280"/>
      <c r="CZ45" s="280"/>
      <c r="DA45" s="280"/>
      <c r="DB45" s="280"/>
      <c r="DC45" s="280"/>
      <c r="DD45" s="280"/>
      <c r="DE45" s="280"/>
      <c r="DF45" s="280"/>
      <c r="DG45" s="280"/>
      <c r="DH45" s="280"/>
      <c r="DI45" s="280"/>
      <c r="DJ45" s="280"/>
      <c r="DK45" s="280"/>
      <c r="DL45" s="280"/>
      <c r="DM45" s="280"/>
      <c r="DN45" s="280"/>
      <c r="DO45" s="280"/>
      <c r="DP45" s="280"/>
      <c r="DQ45" s="280"/>
      <c r="DR45" s="280"/>
      <c r="DS45" s="280"/>
      <c r="DT45" s="280"/>
      <c r="DU45" s="280"/>
    </row>
    <row r="46" spans="1:125" ht="16.5" customHeight="1" x14ac:dyDescent="0.25">
      <c r="A46" s="405"/>
      <c r="B46" s="142"/>
      <c r="C46" s="1"/>
      <c r="D46" s="254"/>
      <c r="E46" s="319"/>
      <c r="F46" s="3"/>
      <c r="G46" s="3"/>
      <c r="H46" s="3"/>
      <c r="I46" s="18"/>
      <c r="J46" s="132"/>
      <c r="K46" s="254"/>
      <c r="L4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6" s="37"/>
      <c r="N46" s="217"/>
      <c r="O46" s="250" t="str">
        <f t="shared" si="64"/>
        <v/>
      </c>
      <c r="P46" s="211"/>
      <c r="Q46" s="12"/>
      <c r="R46" s="11"/>
      <c r="S46" s="37"/>
      <c r="T46" s="267"/>
      <c r="U46" s="76" t="str">
        <f t="shared" si="65"/>
        <v/>
      </c>
      <c r="V46" s="11"/>
      <c r="W46" s="26"/>
      <c r="X46" s="72" t="str">
        <f t="shared" si="66"/>
        <v/>
      </c>
      <c r="Y46" s="445"/>
      <c r="Z46" s="26"/>
      <c r="AA46" s="27"/>
      <c r="AB46" s="72" t="str">
        <f t="shared" si="67"/>
        <v/>
      </c>
      <c r="AC46" s="11"/>
      <c r="AD46" s="17"/>
      <c r="AE46" s="11"/>
      <c r="AF46" s="11"/>
      <c r="AG46" s="11"/>
      <c r="AH46" s="20"/>
      <c r="AI46" s="21"/>
      <c r="AK46" s="69" t="str">
        <f t="shared" si="116"/>
        <v/>
      </c>
      <c r="AL46" s="70" t="s">
        <v>131</v>
      </c>
      <c r="AM46" s="71" t="str">
        <f t="shared" si="117"/>
        <v/>
      </c>
      <c r="AN46" s="72" t="str">
        <f t="shared" si="118"/>
        <v/>
      </c>
      <c r="AO46" s="73" t="str">
        <f t="shared" si="119"/>
        <v/>
      </c>
      <c r="AP46" s="73" t="str">
        <f t="shared" si="120"/>
        <v/>
      </c>
      <c r="AQ46" s="74" t="s">
        <v>131</v>
      </c>
      <c r="AR46" s="75" t="s">
        <v>131</v>
      </c>
      <c r="AS46" s="76" t="str">
        <f t="shared" si="121"/>
        <v/>
      </c>
      <c r="AT46" s="73" t="str">
        <f t="shared" si="159"/>
        <v/>
      </c>
      <c r="AU46" s="74" t="s">
        <v>131</v>
      </c>
      <c r="AV46" s="72" t="str">
        <f t="shared" si="122"/>
        <v/>
      </c>
      <c r="AW46" s="78" t="str">
        <f t="shared" si="123"/>
        <v/>
      </c>
      <c r="AX46" s="74" t="s">
        <v>131</v>
      </c>
      <c r="AY46" s="75" t="s">
        <v>131</v>
      </c>
      <c r="AZ46" s="72" t="str">
        <f t="shared" si="124"/>
        <v/>
      </c>
      <c r="BA46" s="73" t="str">
        <f t="shared" si="125"/>
        <v/>
      </c>
      <c r="BB46" s="77" t="str">
        <f t="shared" si="126"/>
        <v/>
      </c>
      <c r="BC46" s="73" t="str">
        <f t="shared" si="127"/>
        <v/>
      </c>
      <c r="BD46" s="73" t="str">
        <f t="shared" si="128"/>
        <v/>
      </c>
      <c r="BE46" s="73" t="str">
        <f t="shared" si="129"/>
        <v/>
      </c>
      <c r="BF46" s="78" t="str">
        <f t="shared" si="130"/>
        <v/>
      </c>
      <c r="BG46" s="79" t="str">
        <f t="shared" si="131"/>
        <v/>
      </c>
      <c r="BH46" s="280"/>
      <c r="BI46" s="93" t="str">
        <f t="shared" si="132"/>
        <v/>
      </c>
      <c r="BJ46" s="94" t="s">
        <v>131</v>
      </c>
      <c r="BK46" s="95" t="str">
        <f t="shared" si="133"/>
        <v/>
      </c>
      <c r="BL46" s="96" t="str">
        <f t="shared" si="134"/>
        <v/>
      </c>
      <c r="BM46" s="97" t="str">
        <f t="shared" si="135"/>
        <v/>
      </c>
      <c r="BN46" s="97" t="str">
        <f t="shared" si="136"/>
        <v/>
      </c>
      <c r="BO46" s="98" t="s">
        <v>131</v>
      </c>
      <c r="BP46" s="99" t="s">
        <v>131</v>
      </c>
      <c r="BQ46" s="100" t="str">
        <f t="shared" si="137"/>
        <v/>
      </c>
      <c r="BR46" s="97" t="str">
        <f t="shared" si="138"/>
        <v/>
      </c>
      <c r="BS46" s="98" t="s">
        <v>131</v>
      </c>
      <c r="BT46" s="96" t="str">
        <f t="shared" si="139"/>
        <v/>
      </c>
      <c r="BU46" s="102" t="str">
        <f t="shared" si="140"/>
        <v/>
      </c>
      <c r="BV46" s="98" t="s">
        <v>131</v>
      </c>
      <c r="BW46" s="99" t="s">
        <v>131</v>
      </c>
      <c r="BX46" s="96" t="str">
        <f t="shared" si="141"/>
        <v/>
      </c>
      <c r="BY46" s="97" t="str">
        <f t="shared" si="142"/>
        <v/>
      </c>
      <c r="BZ46" s="101" t="str">
        <f t="shared" si="143"/>
        <v/>
      </c>
      <c r="CA46" s="97" t="str">
        <f t="shared" si="144"/>
        <v/>
      </c>
      <c r="CB46" s="97" t="str">
        <f t="shared" si="145"/>
        <v/>
      </c>
      <c r="CC46" s="97" t="str">
        <f t="shared" si="146"/>
        <v/>
      </c>
      <c r="CD46" s="102" t="str">
        <f t="shared" si="147"/>
        <v/>
      </c>
      <c r="CE46" s="103" t="str">
        <f t="shared" si="148"/>
        <v/>
      </c>
      <c r="CF46" s="280"/>
      <c r="CG46" s="138" t="str">
        <f t="shared" si="149"/>
        <v/>
      </c>
      <c r="CH46" s="139" t="str">
        <f t="shared" si="150"/>
        <v>Kategóriátlan</v>
      </c>
      <c r="CI46" s="134" t="str">
        <f t="shared" si="151"/>
        <v>Kategóriátlan</v>
      </c>
      <c r="CJ46" s="371" t="str">
        <f t="shared" si="152"/>
        <v/>
      </c>
      <c r="CK46" s="378" t="str">
        <f t="shared" si="153"/>
        <v/>
      </c>
      <c r="CL46" s="389" t="str">
        <f t="shared" si="154"/>
        <v/>
      </c>
      <c r="CM46" s="392" t="str">
        <f t="shared" si="155"/>
        <v/>
      </c>
      <c r="CN46" s="280"/>
      <c r="CO46" s="272" t="str">
        <f t="shared" si="156"/>
        <v/>
      </c>
      <c r="CP46" s="273" t="str">
        <f t="shared" si="157"/>
        <v>Kategóriátlan</v>
      </c>
      <c r="CQ46" s="273" t="str">
        <f t="shared" si="158"/>
        <v>Kategóriátlan</v>
      </c>
      <c r="CR46" s="375" t="str">
        <f t="shared" si="160"/>
        <v/>
      </c>
      <c r="CS46" s="382" t="str">
        <f t="shared" si="161"/>
        <v/>
      </c>
      <c r="CT46" s="386" t="str">
        <f t="shared" si="162"/>
        <v/>
      </c>
      <c r="CU46" s="396" t="str">
        <f t="shared" si="163"/>
        <v/>
      </c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0"/>
      <c r="DJ46" s="280"/>
      <c r="DK46" s="280"/>
      <c r="DL46" s="280"/>
      <c r="DM46" s="280"/>
      <c r="DN46" s="280"/>
      <c r="DO46" s="280"/>
      <c r="DP46" s="280"/>
      <c r="DQ46" s="280"/>
      <c r="DR46" s="280"/>
      <c r="DS46" s="280"/>
      <c r="DT46" s="280"/>
      <c r="DU46" s="280"/>
    </row>
    <row r="47" spans="1:125" ht="16.5" customHeight="1" x14ac:dyDescent="0.25">
      <c r="A47" s="405"/>
      <c r="B47" s="142"/>
      <c r="C47" s="1"/>
      <c r="D47" s="254"/>
      <c r="E47" s="319"/>
      <c r="F47" s="3"/>
      <c r="G47" s="3"/>
      <c r="H47" s="3"/>
      <c r="I47" s="18"/>
      <c r="J47" s="132"/>
      <c r="K47" s="254"/>
      <c r="L4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7" s="37"/>
      <c r="N47" s="217"/>
      <c r="O47" s="250" t="str">
        <f t="shared" ref="O47:O69" si="164">IF( AND( I47&lt;&gt;"",
                  N47&lt;&gt;""),
           N47/I47,
           ""
        )</f>
        <v/>
      </c>
      <c r="P47" s="211"/>
      <c r="Q47" s="12"/>
      <c r="R47" s="11"/>
      <c r="S47" s="37"/>
      <c r="T47" s="267"/>
      <c r="U47" s="76" t="str">
        <f t="shared" ref="U47:U69" si="165">IF( AND( T47&lt;&gt;"",
                   S47&lt;&gt;""),
            IF(T47&gt;=8,5000,0) +
             ( (S47/4) * 100 ) +
             T47,
          ""
         )</f>
        <v/>
      </c>
      <c r="V47" s="11"/>
      <c r="W47" s="26"/>
      <c r="X47" s="72" t="str">
        <f t="shared" ref="X47:X69" si="166">IF( W47&lt;&gt;"",
            IF( OR( LEFT(W47)="k",
                                   LEFT(W47)="K"),
                     5000,
                     0
            ) +
            IF( LEN(W47)&gt;3,
                     500 + 30 - VALUE( MID( W47,2,2) ),
                     VALUE( RIGHT( W47,LEN(W47)-1) )
            ),
            ""
          )</f>
        <v/>
      </c>
      <c r="Y47" s="445"/>
      <c r="Z47" s="26"/>
      <c r="AA47" s="27"/>
      <c r="AB47" s="72" t="str">
        <f t="shared" si="67"/>
        <v/>
      </c>
      <c r="AC47" s="11"/>
      <c r="AD47" s="17"/>
      <c r="AE47" s="11"/>
      <c r="AF47" s="11"/>
      <c r="AG47" s="11"/>
      <c r="AH47" s="20"/>
      <c r="AI47" s="21"/>
      <c r="AK47" s="69" t="str">
        <f t="shared" si="116"/>
        <v/>
      </c>
      <c r="AL47" s="70" t="s">
        <v>131</v>
      </c>
      <c r="AM47" s="71" t="str">
        <f t="shared" si="117"/>
        <v/>
      </c>
      <c r="AN47" s="72" t="str">
        <f t="shared" si="118"/>
        <v/>
      </c>
      <c r="AO47" s="73" t="str">
        <f t="shared" si="119"/>
        <v/>
      </c>
      <c r="AP47" s="73" t="str">
        <f t="shared" si="120"/>
        <v/>
      </c>
      <c r="AQ47" s="74" t="s">
        <v>131</v>
      </c>
      <c r="AR47" s="75" t="s">
        <v>131</v>
      </c>
      <c r="AS47" s="76" t="str">
        <f t="shared" si="121"/>
        <v/>
      </c>
      <c r="AT47" s="73" t="str">
        <f t="shared" si="159"/>
        <v/>
      </c>
      <c r="AU47" s="74" t="s">
        <v>131</v>
      </c>
      <c r="AV47" s="72" t="str">
        <f t="shared" si="122"/>
        <v/>
      </c>
      <c r="AW47" s="78" t="str">
        <f t="shared" si="123"/>
        <v/>
      </c>
      <c r="AX47" s="74" t="s">
        <v>131</v>
      </c>
      <c r="AY47" s="75" t="s">
        <v>131</v>
      </c>
      <c r="AZ47" s="72" t="str">
        <f t="shared" si="124"/>
        <v/>
      </c>
      <c r="BA47" s="73" t="str">
        <f t="shared" si="125"/>
        <v/>
      </c>
      <c r="BB47" s="77" t="str">
        <f t="shared" si="126"/>
        <v/>
      </c>
      <c r="BC47" s="73" t="str">
        <f t="shared" si="127"/>
        <v/>
      </c>
      <c r="BD47" s="73" t="str">
        <f t="shared" si="128"/>
        <v/>
      </c>
      <c r="BE47" s="73" t="str">
        <f t="shared" si="129"/>
        <v/>
      </c>
      <c r="BF47" s="78" t="str">
        <f t="shared" si="130"/>
        <v/>
      </c>
      <c r="BG47" s="79" t="str">
        <f t="shared" si="131"/>
        <v/>
      </c>
      <c r="BH47" s="280"/>
      <c r="BI47" s="93" t="str">
        <f t="shared" si="132"/>
        <v/>
      </c>
      <c r="BJ47" s="94" t="s">
        <v>131</v>
      </c>
      <c r="BK47" s="95" t="str">
        <f t="shared" si="133"/>
        <v/>
      </c>
      <c r="BL47" s="96" t="str">
        <f t="shared" si="134"/>
        <v/>
      </c>
      <c r="BM47" s="97" t="str">
        <f t="shared" si="135"/>
        <v/>
      </c>
      <c r="BN47" s="97" t="str">
        <f t="shared" si="136"/>
        <v/>
      </c>
      <c r="BO47" s="98" t="s">
        <v>131</v>
      </c>
      <c r="BP47" s="99" t="s">
        <v>131</v>
      </c>
      <c r="BQ47" s="100" t="str">
        <f t="shared" si="137"/>
        <v/>
      </c>
      <c r="BR47" s="97" t="str">
        <f t="shared" si="138"/>
        <v/>
      </c>
      <c r="BS47" s="98" t="s">
        <v>131</v>
      </c>
      <c r="BT47" s="96" t="str">
        <f t="shared" si="139"/>
        <v/>
      </c>
      <c r="BU47" s="102" t="str">
        <f t="shared" si="140"/>
        <v/>
      </c>
      <c r="BV47" s="98" t="s">
        <v>131</v>
      </c>
      <c r="BW47" s="99" t="s">
        <v>131</v>
      </c>
      <c r="BX47" s="96" t="str">
        <f t="shared" si="141"/>
        <v/>
      </c>
      <c r="BY47" s="97" t="str">
        <f t="shared" si="142"/>
        <v/>
      </c>
      <c r="BZ47" s="101" t="str">
        <f t="shared" si="143"/>
        <v/>
      </c>
      <c r="CA47" s="97" t="str">
        <f t="shared" si="144"/>
        <v/>
      </c>
      <c r="CB47" s="97" t="str">
        <f t="shared" si="145"/>
        <v/>
      </c>
      <c r="CC47" s="97" t="str">
        <f t="shared" si="146"/>
        <v/>
      </c>
      <c r="CD47" s="102" t="str">
        <f t="shared" si="147"/>
        <v/>
      </c>
      <c r="CE47" s="103" t="str">
        <f t="shared" si="148"/>
        <v/>
      </c>
      <c r="CF47" s="280"/>
      <c r="CG47" s="138" t="str">
        <f t="shared" si="149"/>
        <v/>
      </c>
      <c r="CH47" s="139" t="str">
        <f t="shared" si="150"/>
        <v>Kategóriátlan</v>
      </c>
      <c r="CI47" s="134" t="str">
        <f t="shared" si="151"/>
        <v>Kategóriátlan</v>
      </c>
      <c r="CJ47" s="371" t="str">
        <f t="shared" si="152"/>
        <v/>
      </c>
      <c r="CK47" s="378" t="str">
        <f t="shared" si="153"/>
        <v/>
      </c>
      <c r="CL47" s="389" t="str">
        <f t="shared" si="154"/>
        <v/>
      </c>
      <c r="CM47" s="392" t="str">
        <f t="shared" si="155"/>
        <v/>
      </c>
      <c r="CN47" s="280"/>
      <c r="CO47" s="272" t="str">
        <f t="shared" si="156"/>
        <v/>
      </c>
      <c r="CP47" s="273" t="str">
        <f t="shared" si="157"/>
        <v>Kategóriátlan</v>
      </c>
      <c r="CQ47" s="273" t="str">
        <f t="shared" si="158"/>
        <v>Kategóriátlan</v>
      </c>
      <c r="CR47" s="375" t="str">
        <f t="shared" si="160"/>
        <v/>
      </c>
      <c r="CS47" s="382" t="str">
        <f t="shared" si="161"/>
        <v/>
      </c>
      <c r="CT47" s="386" t="str">
        <f t="shared" si="162"/>
        <v/>
      </c>
      <c r="CU47" s="396" t="str">
        <f t="shared" si="163"/>
        <v/>
      </c>
      <c r="CV47" s="280"/>
      <c r="CW47" s="280"/>
      <c r="CX47" s="280"/>
      <c r="CY47" s="280"/>
      <c r="CZ47" s="280"/>
      <c r="DA47" s="280"/>
      <c r="DB47" s="280"/>
      <c r="DC47" s="280"/>
      <c r="DD47" s="280"/>
      <c r="DE47" s="280"/>
      <c r="DF47" s="280"/>
      <c r="DG47" s="280"/>
      <c r="DH47" s="280"/>
      <c r="DI47" s="280"/>
      <c r="DJ47" s="280"/>
      <c r="DK47" s="280"/>
      <c r="DL47" s="280"/>
      <c r="DM47" s="280"/>
      <c r="DN47" s="280"/>
      <c r="DO47" s="280"/>
      <c r="DP47" s="280"/>
      <c r="DQ47" s="280"/>
      <c r="DR47" s="280"/>
      <c r="DS47" s="280"/>
      <c r="DT47" s="280"/>
      <c r="DU47" s="280"/>
    </row>
    <row r="48" spans="1:125" ht="16.5" customHeight="1" x14ac:dyDescent="0.25">
      <c r="A48" s="405"/>
      <c r="B48" s="142"/>
      <c r="C48" s="1"/>
      <c r="D48" s="254"/>
      <c r="E48" s="319"/>
      <c r="F48" s="3"/>
      <c r="G48" s="3"/>
      <c r="H48" s="3"/>
      <c r="I48" s="18"/>
      <c r="J48" s="132"/>
      <c r="K48" s="254"/>
      <c r="L4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8" s="37"/>
      <c r="N48" s="217"/>
      <c r="O48" s="250" t="str">
        <f t="shared" si="164"/>
        <v/>
      </c>
      <c r="P48" s="211"/>
      <c r="Q48" s="12"/>
      <c r="R48" s="11"/>
      <c r="S48" s="37"/>
      <c r="T48" s="267"/>
      <c r="U48" s="76" t="str">
        <f t="shared" si="165"/>
        <v/>
      </c>
      <c r="V48" s="11"/>
      <c r="W48" s="26"/>
      <c r="X48" s="72" t="str">
        <f t="shared" si="166"/>
        <v/>
      </c>
      <c r="Y48" s="445"/>
      <c r="Z48" s="26"/>
      <c r="AA48" s="27"/>
      <c r="AB48" s="72" t="str">
        <f t="shared" si="67"/>
        <v/>
      </c>
      <c r="AC48" s="11"/>
      <c r="AD48" s="17"/>
      <c r="AE48" s="11"/>
      <c r="AF48" s="11"/>
      <c r="AG48" s="11"/>
      <c r="AH48" s="20"/>
      <c r="AI48" s="21"/>
      <c r="AK48" s="69" t="str">
        <f t="shared" si="116"/>
        <v/>
      </c>
      <c r="AL48" s="70" t="s">
        <v>131</v>
      </c>
      <c r="AM48" s="71" t="str">
        <f t="shared" si="117"/>
        <v/>
      </c>
      <c r="AN48" s="72" t="str">
        <f t="shared" si="118"/>
        <v/>
      </c>
      <c r="AO48" s="73" t="str">
        <f t="shared" si="119"/>
        <v/>
      </c>
      <c r="AP48" s="73" t="str">
        <f t="shared" si="120"/>
        <v/>
      </c>
      <c r="AQ48" s="74" t="s">
        <v>131</v>
      </c>
      <c r="AR48" s="75" t="s">
        <v>131</v>
      </c>
      <c r="AS48" s="76" t="str">
        <f t="shared" si="121"/>
        <v/>
      </c>
      <c r="AT48" s="73" t="str">
        <f t="shared" si="159"/>
        <v/>
      </c>
      <c r="AU48" s="74" t="s">
        <v>131</v>
      </c>
      <c r="AV48" s="72" t="str">
        <f t="shared" si="122"/>
        <v/>
      </c>
      <c r="AW48" s="78" t="str">
        <f t="shared" si="123"/>
        <v/>
      </c>
      <c r="AX48" s="74" t="s">
        <v>131</v>
      </c>
      <c r="AY48" s="75" t="s">
        <v>131</v>
      </c>
      <c r="AZ48" s="72" t="str">
        <f t="shared" si="124"/>
        <v/>
      </c>
      <c r="BA48" s="73" t="str">
        <f t="shared" si="125"/>
        <v/>
      </c>
      <c r="BB48" s="77" t="str">
        <f t="shared" si="126"/>
        <v/>
      </c>
      <c r="BC48" s="73" t="str">
        <f t="shared" si="127"/>
        <v/>
      </c>
      <c r="BD48" s="73" t="str">
        <f t="shared" si="128"/>
        <v/>
      </c>
      <c r="BE48" s="73" t="str">
        <f t="shared" si="129"/>
        <v/>
      </c>
      <c r="BF48" s="78" t="str">
        <f t="shared" si="130"/>
        <v/>
      </c>
      <c r="BG48" s="79" t="str">
        <f t="shared" si="131"/>
        <v/>
      </c>
      <c r="BH48" s="280"/>
      <c r="BI48" s="93" t="str">
        <f t="shared" si="132"/>
        <v/>
      </c>
      <c r="BJ48" s="94" t="s">
        <v>131</v>
      </c>
      <c r="BK48" s="95" t="str">
        <f t="shared" si="133"/>
        <v/>
      </c>
      <c r="BL48" s="96" t="str">
        <f t="shared" si="134"/>
        <v/>
      </c>
      <c r="BM48" s="97" t="str">
        <f t="shared" si="135"/>
        <v/>
      </c>
      <c r="BN48" s="97" t="str">
        <f t="shared" si="136"/>
        <v/>
      </c>
      <c r="BO48" s="98" t="s">
        <v>131</v>
      </c>
      <c r="BP48" s="99" t="s">
        <v>131</v>
      </c>
      <c r="BQ48" s="100" t="str">
        <f t="shared" si="137"/>
        <v/>
      </c>
      <c r="BR48" s="97" t="str">
        <f t="shared" si="138"/>
        <v/>
      </c>
      <c r="BS48" s="98" t="s">
        <v>131</v>
      </c>
      <c r="BT48" s="96" t="str">
        <f t="shared" si="139"/>
        <v/>
      </c>
      <c r="BU48" s="102" t="str">
        <f t="shared" si="140"/>
        <v/>
      </c>
      <c r="BV48" s="98" t="s">
        <v>131</v>
      </c>
      <c r="BW48" s="99" t="s">
        <v>131</v>
      </c>
      <c r="BX48" s="96" t="str">
        <f t="shared" si="141"/>
        <v/>
      </c>
      <c r="BY48" s="97" t="str">
        <f t="shared" si="142"/>
        <v/>
      </c>
      <c r="BZ48" s="101" t="str">
        <f t="shared" si="143"/>
        <v/>
      </c>
      <c r="CA48" s="97" t="str">
        <f t="shared" si="144"/>
        <v/>
      </c>
      <c r="CB48" s="97" t="str">
        <f t="shared" si="145"/>
        <v/>
      </c>
      <c r="CC48" s="97" t="str">
        <f t="shared" si="146"/>
        <v/>
      </c>
      <c r="CD48" s="102" t="str">
        <f t="shared" si="147"/>
        <v/>
      </c>
      <c r="CE48" s="103" t="str">
        <f t="shared" si="148"/>
        <v/>
      </c>
      <c r="CF48" s="280"/>
      <c r="CG48" s="138" t="str">
        <f t="shared" si="149"/>
        <v/>
      </c>
      <c r="CH48" s="139" t="str">
        <f t="shared" si="150"/>
        <v>Kategóriátlan</v>
      </c>
      <c r="CI48" s="134" t="str">
        <f t="shared" si="151"/>
        <v>Kategóriátlan</v>
      </c>
      <c r="CJ48" s="371" t="str">
        <f t="shared" si="152"/>
        <v/>
      </c>
      <c r="CK48" s="378" t="str">
        <f t="shared" si="153"/>
        <v/>
      </c>
      <c r="CL48" s="389" t="str">
        <f t="shared" si="154"/>
        <v/>
      </c>
      <c r="CM48" s="392" t="str">
        <f t="shared" si="155"/>
        <v/>
      </c>
      <c r="CN48" s="280"/>
      <c r="CO48" s="272" t="str">
        <f t="shared" si="156"/>
        <v/>
      </c>
      <c r="CP48" s="273" t="str">
        <f t="shared" si="157"/>
        <v>Kategóriátlan</v>
      </c>
      <c r="CQ48" s="273" t="str">
        <f t="shared" si="158"/>
        <v>Kategóriátlan</v>
      </c>
      <c r="CR48" s="375" t="str">
        <f t="shared" si="160"/>
        <v/>
      </c>
      <c r="CS48" s="382" t="str">
        <f t="shared" si="161"/>
        <v/>
      </c>
      <c r="CT48" s="386" t="str">
        <f t="shared" si="162"/>
        <v/>
      </c>
      <c r="CU48" s="396" t="str">
        <f t="shared" si="163"/>
        <v/>
      </c>
      <c r="CV48" s="280"/>
      <c r="CW48" s="280"/>
      <c r="CX48" s="280"/>
      <c r="CY48" s="280"/>
      <c r="CZ48" s="280"/>
      <c r="DA48" s="280"/>
      <c r="DB48" s="280"/>
      <c r="DC48" s="280"/>
      <c r="DD48" s="280"/>
      <c r="DE48" s="280"/>
      <c r="DF48" s="280"/>
      <c r="DG48" s="280"/>
      <c r="DH48" s="280"/>
      <c r="DI48" s="280"/>
      <c r="DJ48" s="280"/>
      <c r="DK48" s="280"/>
      <c r="DL48" s="280"/>
      <c r="DM48" s="280"/>
      <c r="DN48" s="280"/>
      <c r="DO48" s="280"/>
      <c r="DP48" s="280"/>
      <c r="DQ48" s="280"/>
      <c r="DR48" s="280"/>
      <c r="DS48" s="280"/>
      <c r="DT48" s="280"/>
      <c r="DU48" s="280"/>
    </row>
    <row r="49" spans="1:125" ht="16.5" customHeight="1" x14ac:dyDescent="0.25">
      <c r="A49" s="405"/>
      <c r="B49" s="142"/>
      <c r="C49" s="1"/>
      <c r="D49" s="254"/>
      <c r="E49" s="319"/>
      <c r="F49" s="3"/>
      <c r="G49" s="3"/>
      <c r="H49" s="3"/>
      <c r="I49" s="18"/>
      <c r="J49" s="132"/>
      <c r="K49" s="254"/>
      <c r="L4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49" s="37"/>
      <c r="N49" s="217"/>
      <c r="O49" s="250" t="str">
        <f t="shared" si="164"/>
        <v/>
      </c>
      <c r="P49" s="211"/>
      <c r="Q49" s="12"/>
      <c r="R49" s="11"/>
      <c r="S49" s="37"/>
      <c r="T49" s="267"/>
      <c r="U49" s="76" t="str">
        <f t="shared" si="165"/>
        <v/>
      </c>
      <c r="V49" s="11"/>
      <c r="W49" s="26"/>
      <c r="X49" s="72" t="str">
        <f t="shared" si="166"/>
        <v/>
      </c>
      <c r="Y49" s="445"/>
      <c r="Z49" s="26"/>
      <c r="AA49" s="27"/>
      <c r="AB49" s="72" t="str">
        <f t="shared" si="67"/>
        <v/>
      </c>
      <c r="AC49" s="11"/>
      <c r="AD49" s="17"/>
      <c r="AE49" s="11"/>
      <c r="AF49" s="11"/>
      <c r="AG49" s="11"/>
      <c r="AH49" s="20"/>
      <c r="AI49" s="21"/>
      <c r="AK49" s="69" t="str">
        <f t="shared" si="116"/>
        <v/>
      </c>
      <c r="AL49" s="70" t="s">
        <v>131</v>
      </c>
      <c r="AM49" s="71" t="str">
        <f t="shared" si="117"/>
        <v/>
      </c>
      <c r="AN49" s="72" t="str">
        <f t="shared" si="118"/>
        <v/>
      </c>
      <c r="AO49" s="73" t="str">
        <f t="shared" si="119"/>
        <v/>
      </c>
      <c r="AP49" s="73" t="str">
        <f t="shared" si="120"/>
        <v/>
      </c>
      <c r="AQ49" s="74" t="s">
        <v>131</v>
      </c>
      <c r="AR49" s="75" t="s">
        <v>131</v>
      </c>
      <c r="AS49" s="76" t="str">
        <f t="shared" si="121"/>
        <v/>
      </c>
      <c r="AT49" s="73" t="str">
        <f t="shared" si="159"/>
        <v/>
      </c>
      <c r="AU49" s="74" t="s">
        <v>131</v>
      </c>
      <c r="AV49" s="72" t="str">
        <f t="shared" si="122"/>
        <v/>
      </c>
      <c r="AW49" s="78" t="str">
        <f t="shared" si="123"/>
        <v/>
      </c>
      <c r="AX49" s="74" t="s">
        <v>131</v>
      </c>
      <c r="AY49" s="75" t="s">
        <v>131</v>
      </c>
      <c r="AZ49" s="72" t="str">
        <f t="shared" si="124"/>
        <v/>
      </c>
      <c r="BA49" s="73" t="str">
        <f t="shared" si="125"/>
        <v/>
      </c>
      <c r="BB49" s="77" t="str">
        <f t="shared" si="126"/>
        <v/>
      </c>
      <c r="BC49" s="73" t="str">
        <f t="shared" si="127"/>
        <v/>
      </c>
      <c r="BD49" s="73" t="str">
        <f t="shared" si="128"/>
        <v/>
      </c>
      <c r="BE49" s="73" t="str">
        <f t="shared" si="129"/>
        <v/>
      </c>
      <c r="BF49" s="78" t="str">
        <f t="shared" si="130"/>
        <v/>
      </c>
      <c r="BG49" s="79" t="str">
        <f t="shared" si="131"/>
        <v/>
      </c>
      <c r="BH49" s="280"/>
      <c r="BI49" s="93" t="str">
        <f t="shared" si="132"/>
        <v/>
      </c>
      <c r="BJ49" s="94" t="s">
        <v>131</v>
      </c>
      <c r="BK49" s="95" t="str">
        <f t="shared" si="133"/>
        <v/>
      </c>
      <c r="BL49" s="96" t="str">
        <f t="shared" si="134"/>
        <v/>
      </c>
      <c r="BM49" s="97" t="str">
        <f t="shared" si="135"/>
        <v/>
      </c>
      <c r="BN49" s="97" t="str">
        <f t="shared" si="136"/>
        <v/>
      </c>
      <c r="BO49" s="98" t="s">
        <v>131</v>
      </c>
      <c r="BP49" s="99" t="s">
        <v>131</v>
      </c>
      <c r="BQ49" s="100" t="str">
        <f t="shared" si="137"/>
        <v/>
      </c>
      <c r="BR49" s="97" t="str">
        <f t="shared" si="138"/>
        <v/>
      </c>
      <c r="BS49" s="98" t="s">
        <v>131</v>
      </c>
      <c r="BT49" s="96" t="str">
        <f t="shared" si="139"/>
        <v/>
      </c>
      <c r="BU49" s="102" t="str">
        <f t="shared" si="140"/>
        <v/>
      </c>
      <c r="BV49" s="98" t="s">
        <v>131</v>
      </c>
      <c r="BW49" s="99" t="s">
        <v>131</v>
      </c>
      <c r="BX49" s="96" t="str">
        <f t="shared" si="141"/>
        <v/>
      </c>
      <c r="BY49" s="97" t="str">
        <f t="shared" si="142"/>
        <v/>
      </c>
      <c r="BZ49" s="101" t="str">
        <f t="shared" si="143"/>
        <v/>
      </c>
      <c r="CA49" s="97" t="str">
        <f t="shared" si="144"/>
        <v/>
      </c>
      <c r="CB49" s="97" t="str">
        <f t="shared" si="145"/>
        <v/>
      </c>
      <c r="CC49" s="97" t="str">
        <f t="shared" si="146"/>
        <v/>
      </c>
      <c r="CD49" s="102" t="str">
        <f t="shared" si="147"/>
        <v/>
      </c>
      <c r="CE49" s="103" t="str">
        <f t="shared" si="148"/>
        <v/>
      </c>
      <c r="CF49" s="280"/>
      <c r="CG49" s="138" t="str">
        <f t="shared" si="149"/>
        <v/>
      </c>
      <c r="CH49" s="139" t="str">
        <f t="shared" si="150"/>
        <v>Kategóriátlan</v>
      </c>
      <c r="CI49" s="134" t="str">
        <f t="shared" si="151"/>
        <v>Kategóriátlan</v>
      </c>
      <c r="CJ49" s="371" t="str">
        <f t="shared" si="152"/>
        <v/>
      </c>
      <c r="CK49" s="378" t="str">
        <f t="shared" si="153"/>
        <v/>
      </c>
      <c r="CL49" s="389" t="str">
        <f t="shared" si="154"/>
        <v/>
      </c>
      <c r="CM49" s="392" t="str">
        <f t="shared" si="155"/>
        <v/>
      </c>
      <c r="CN49" s="280"/>
      <c r="CO49" s="272" t="str">
        <f t="shared" si="156"/>
        <v/>
      </c>
      <c r="CP49" s="273" t="str">
        <f t="shared" si="157"/>
        <v>Kategóriátlan</v>
      </c>
      <c r="CQ49" s="273" t="str">
        <f t="shared" si="158"/>
        <v>Kategóriátlan</v>
      </c>
      <c r="CR49" s="375" t="str">
        <f t="shared" si="160"/>
        <v/>
      </c>
      <c r="CS49" s="382" t="str">
        <f t="shared" si="161"/>
        <v/>
      </c>
      <c r="CT49" s="386" t="str">
        <f t="shared" si="162"/>
        <v/>
      </c>
      <c r="CU49" s="396" t="str">
        <f t="shared" si="163"/>
        <v/>
      </c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  <c r="DJ49" s="280"/>
      <c r="DK49" s="280"/>
      <c r="DL49" s="280"/>
      <c r="DM49" s="280"/>
      <c r="DN49" s="280"/>
      <c r="DO49" s="280"/>
      <c r="DP49" s="280"/>
      <c r="DQ49" s="280"/>
      <c r="DR49" s="280"/>
      <c r="DS49" s="280"/>
      <c r="DT49" s="280"/>
      <c r="DU49" s="280"/>
    </row>
    <row r="50" spans="1:125" ht="16.5" customHeight="1" x14ac:dyDescent="0.25">
      <c r="A50" s="405"/>
      <c r="B50" s="142"/>
      <c r="C50" s="1"/>
      <c r="D50" s="254"/>
      <c r="E50" s="319"/>
      <c r="F50" s="3"/>
      <c r="G50" s="3"/>
      <c r="H50" s="3"/>
      <c r="I50" s="18"/>
      <c r="J50" s="132"/>
      <c r="K50" s="254"/>
      <c r="L5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0" s="37"/>
      <c r="N50" s="217"/>
      <c r="O50" s="250" t="str">
        <f t="shared" si="164"/>
        <v/>
      </c>
      <c r="P50" s="211"/>
      <c r="Q50" s="12"/>
      <c r="R50" s="11"/>
      <c r="S50" s="37"/>
      <c r="T50" s="267"/>
      <c r="U50" s="76" t="str">
        <f t="shared" si="165"/>
        <v/>
      </c>
      <c r="V50" s="11"/>
      <c r="W50" s="26"/>
      <c r="X50" s="72" t="str">
        <f t="shared" si="166"/>
        <v/>
      </c>
      <c r="Y50" s="445"/>
      <c r="Z50" s="26"/>
      <c r="AA50" s="27"/>
      <c r="AB50" s="72" t="str">
        <f t="shared" si="67"/>
        <v/>
      </c>
      <c r="AC50" s="11"/>
      <c r="AD50" s="17"/>
      <c r="AE50" s="11"/>
      <c r="AF50" s="11"/>
      <c r="AG50" s="11"/>
      <c r="AH50" s="20"/>
      <c r="AI50" s="21"/>
      <c r="AK50" s="69" t="str">
        <f t="shared" si="116"/>
        <v/>
      </c>
      <c r="AL50" s="70" t="s">
        <v>131</v>
      </c>
      <c r="AM50" s="71" t="str">
        <f t="shared" si="117"/>
        <v/>
      </c>
      <c r="AN50" s="72" t="str">
        <f t="shared" si="118"/>
        <v/>
      </c>
      <c r="AO50" s="73" t="str">
        <f t="shared" si="119"/>
        <v/>
      </c>
      <c r="AP50" s="73" t="str">
        <f t="shared" si="120"/>
        <v/>
      </c>
      <c r="AQ50" s="74" t="s">
        <v>131</v>
      </c>
      <c r="AR50" s="75" t="s">
        <v>131</v>
      </c>
      <c r="AS50" s="76" t="str">
        <f t="shared" si="121"/>
        <v/>
      </c>
      <c r="AT50" s="73" t="str">
        <f t="shared" si="159"/>
        <v/>
      </c>
      <c r="AU50" s="74" t="s">
        <v>131</v>
      </c>
      <c r="AV50" s="72" t="str">
        <f t="shared" si="122"/>
        <v/>
      </c>
      <c r="AW50" s="78" t="str">
        <f t="shared" si="123"/>
        <v/>
      </c>
      <c r="AX50" s="74" t="s">
        <v>131</v>
      </c>
      <c r="AY50" s="75" t="s">
        <v>131</v>
      </c>
      <c r="AZ50" s="72" t="str">
        <f t="shared" si="124"/>
        <v/>
      </c>
      <c r="BA50" s="73" t="str">
        <f t="shared" si="125"/>
        <v/>
      </c>
      <c r="BB50" s="77" t="str">
        <f t="shared" si="126"/>
        <v/>
      </c>
      <c r="BC50" s="73" t="str">
        <f t="shared" si="127"/>
        <v/>
      </c>
      <c r="BD50" s="73" t="str">
        <f t="shared" si="128"/>
        <v/>
      </c>
      <c r="BE50" s="73" t="str">
        <f t="shared" si="129"/>
        <v/>
      </c>
      <c r="BF50" s="78" t="str">
        <f t="shared" si="130"/>
        <v/>
      </c>
      <c r="BG50" s="79" t="str">
        <f t="shared" si="131"/>
        <v/>
      </c>
      <c r="BH50" s="280"/>
      <c r="BI50" s="93" t="str">
        <f t="shared" si="132"/>
        <v/>
      </c>
      <c r="BJ50" s="94" t="s">
        <v>131</v>
      </c>
      <c r="BK50" s="95" t="str">
        <f t="shared" si="133"/>
        <v/>
      </c>
      <c r="BL50" s="96" t="str">
        <f t="shared" si="134"/>
        <v/>
      </c>
      <c r="BM50" s="97" t="str">
        <f t="shared" si="135"/>
        <v/>
      </c>
      <c r="BN50" s="97" t="str">
        <f t="shared" si="136"/>
        <v/>
      </c>
      <c r="BO50" s="98" t="s">
        <v>131</v>
      </c>
      <c r="BP50" s="99" t="s">
        <v>131</v>
      </c>
      <c r="BQ50" s="100" t="str">
        <f t="shared" si="137"/>
        <v/>
      </c>
      <c r="BR50" s="97" t="str">
        <f t="shared" si="138"/>
        <v/>
      </c>
      <c r="BS50" s="98" t="s">
        <v>131</v>
      </c>
      <c r="BT50" s="96" t="str">
        <f t="shared" si="139"/>
        <v/>
      </c>
      <c r="BU50" s="102" t="str">
        <f t="shared" si="140"/>
        <v/>
      </c>
      <c r="BV50" s="98" t="s">
        <v>131</v>
      </c>
      <c r="BW50" s="99" t="s">
        <v>131</v>
      </c>
      <c r="BX50" s="96" t="str">
        <f t="shared" si="141"/>
        <v/>
      </c>
      <c r="BY50" s="97" t="str">
        <f t="shared" si="142"/>
        <v/>
      </c>
      <c r="BZ50" s="101" t="str">
        <f t="shared" si="143"/>
        <v/>
      </c>
      <c r="CA50" s="97" t="str">
        <f t="shared" si="144"/>
        <v/>
      </c>
      <c r="CB50" s="97" t="str">
        <f t="shared" si="145"/>
        <v/>
      </c>
      <c r="CC50" s="97" t="str">
        <f t="shared" si="146"/>
        <v/>
      </c>
      <c r="CD50" s="102" t="str">
        <f t="shared" si="147"/>
        <v/>
      </c>
      <c r="CE50" s="103" t="str">
        <f t="shared" si="148"/>
        <v/>
      </c>
      <c r="CF50" s="280"/>
      <c r="CG50" s="138" t="str">
        <f t="shared" si="149"/>
        <v/>
      </c>
      <c r="CH50" s="139" t="str">
        <f t="shared" si="150"/>
        <v>Kategóriátlan</v>
      </c>
      <c r="CI50" s="134" t="str">
        <f t="shared" si="151"/>
        <v>Kategóriátlan</v>
      </c>
      <c r="CJ50" s="371" t="str">
        <f t="shared" si="152"/>
        <v/>
      </c>
      <c r="CK50" s="378" t="str">
        <f t="shared" si="153"/>
        <v/>
      </c>
      <c r="CL50" s="389" t="str">
        <f t="shared" si="154"/>
        <v/>
      </c>
      <c r="CM50" s="392" t="str">
        <f t="shared" si="155"/>
        <v/>
      </c>
      <c r="CN50" s="280"/>
      <c r="CO50" s="272" t="str">
        <f t="shared" si="156"/>
        <v/>
      </c>
      <c r="CP50" s="273" t="str">
        <f t="shared" si="157"/>
        <v>Kategóriátlan</v>
      </c>
      <c r="CQ50" s="273" t="str">
        <f t="shared" si="158"/>
        <v>Kategóriátlan</v>
      </c>
      <c r="CR50" s="375" t="str">
        <f t="shared" si="160"/>
        <v/>
      </c>
      <c r="CS50" s="382" t="str">
        <f t="shared" si="161"/>
        <v/>
      </c>
      <c r="CT50" s="386" t="str">
        <f t="shared" si="162"/>
        <v/>
      </c>
      <c r="CU50" s="396" t="str">
        <f t="shared" si="163"/>
        <v/>
      </c>
      <c r="CV50" s="280"/>
      <c r="CW50" s="280"/>
      <c r="CX50" s="280"/>
      <c r="CY50" s="280"/>
      <c r="CZ50" s="280"/>
      <c r="DA50" s="280"/>
      <c r="DB50" s="280"/>
      <c r="DC50" s="280"/>
      <c r="DD50" s="280"/>
      <c r="DE50" s="280"/>
      <c r="DF50" s="280"/>
      <c r="DG50" s="280"/>
      <c r="DH50" s="280"/>
      <c r="DI50" s="280"/>
      <c r="DJ50" s="280"/>
      <c r="DK50" s="280"/>
      <c r="DL50" s="280"/>
      <c r="DM50" s="280"/>
      <c r="DN50" s="280"/>
      <c r="DO50" s="280"/>
      <c r="DP50" s="280"/>
      <c r="DQ50" s="280"/>
      <c r="DR50" s="280"/>
      <c r="DS50" s="280"/>
      <c r="DT50" s="280"/>
      <c r="DU50" s="280"/>
    </row>
    <row r="51" spans="1:125" ht="16.5" customHeight="1" x14ac:dyDescent="0.25">
      <c r="A51" s="405"/>
      <c r="B51" s="142"/>
      <c r="C51" s="1"/>
      <c r="D51" s="254"/>
      <c r="E51" s="319"/>
      <c r="F51" s="3"/>
      <c r="G51" s="3"/>
      <c r="H51" s="3"/>
      <c r="I51" s="18"/>
      <c r="J51" s="132"/>
      <c r="K51" s="254"/>
      <c r="L5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1" s="37"/>
      <c r="N51" s="217"/>
      <c r="O51" s="250" t="str">
        <f t="shared" si="164"/>
        <v/>
      </c>
      <c r="P51" s="211"/>
      <c r="Q51" s="12"/>
      <c r="R51" s="11"/>
      <c r="S51" s="37"/>
      <c r="T51" s="267"/>
      <c r="U51" s="76" t="str">
        <f t="shared" si="165"/>
        <v/>
      </c>
      <c r="V51" s="11"/>
      <c r="W51" s="26"/>
      <c r="X51" s="72" t="str">
        <f t="shared" si="166"/>
        <v/>
      </c>
      <c r="Y51" s="445"/>
      <c r="Z51" s="26"/>
      <c r="AA51" s="27"/>
      <c r="AB51" s="72" t="str">
        <f t="shared" si="67"/>
        <v/>
      </c>
      <c r="AC51" s="11"/>
      <c r="AD51" s="17"/>
      <c r="AE51" s="11"/>
      <c r="AF51" s="11"/>
      <c r="AG51" s="11"/>
      <c r="AH51" s="20"/>
      <c r="AI51" s="21"/>
      <c r="AK51" s="69" t="str">
        <f t="shared" si="116"/>
        <v/>
      </c>
      <c r="AL51" s="70" t="s">
        <v>131</v>
      </c>
      <c r="AM51" s="71" t="str">
        <f t="shared" si="117"/>
        <v/>
      </c>
      <c r="AN51" s="72" t="str">
        <f t="shared" si="118"/>
        <v/>
      </c>
      <c r="AO51" s="73" t="str">
        <f t="shared" si="119"/>
        <v/>
      </c>
      <c r="AP51" s="73" t="str">
        <f t="shared" si="120"/>
        <v/>
      </c>
      <c r="AQ51" s="74" t="s">
        <v>131</v>
      </c>
      <c r="AR51" s="75" t="s">
        <v>131</v>
      </c>
      <c r="AS51" s="76" t="str">
        <f t="shared" si="121"/>
        <v/>
      </c>
      <c r="AT51" s="73" t="str">
        <f t="shared" si="159"/>
        <v/>
      </c>
      <c r="AU51" s="74" t="s">
        <v>131</v>
      </c>
      <c r="AV51" s="72" t="str">
        <f t="shared" si="122"/>
        <v/>
      </c>
      <c r="AW51" s="78" t="str">
        <f t="shared" si="123"/>
        <v/>
      </c>
      <c r="AX51" s="74" t="s">
        <v>131</v>
      </c>
      <c r="AY51" s="75" t="s">
        <v>131</v>
      </c>
      <c r="AZ51" s="72" t="str">
        <f t="shared" si="124"/>
        <v/>
      </c>
      <c r="BA51" s="73" t="str">
        <f t="shared" si="125"/>
        <v/>
      </c>
      <c r="BB51" s="77" t="str">
        <f t="shared" si="126"/>
        <v/>
      </c>
      <c r="BC51" s="73" t="str">
        <f t="shared" si="127"/>
        <v/>
      </c>
      <c r="BD51" s="73" t="str">
        <f t="shared" si="128"/>
        <v/>
      </c>
      <c r="BE51" s="73" t="str">
        <f t="shared" si="129"/>
        <v/>
      </c>
      <c r="BF51" s="78" t="str">
        <f t="shared" si="130"/>
        <v/>
      </c>
      <c r="BG51" s="79" t="str">
        <f t="shared" si="131"/>
        <v/>
      </c>
      <c r="BH51" s="280"/>
      <c r="BI51" s="93" t="str">
        <f t="shared" si="132"/>
        <v/>
      </c>
      <c r="BJ51" s="94" t="s">
        <v>131</v>
      </c>
      <c r="BK51" s="95" t="str">
        <f t="shared" si="133"/>
        <v/>
      </c>
      <c r="BL51" s="96" t="str">
        <f t="shared" si="134"/>
        <v/>
      </c>
      <c r="BM51" s="97" t="str">
        <f t="shared" si="135"/>
        <v/>
      </c>
      <c r="BN51" s="97" t="str">
        <f t="shared" si="136"/>
        <v/>
      </c>
      <c r="BO51" s="98" t="s">
        <v>131</v>
      </c>
      <c r="BP51" s="99" t="s">
        <v>131</v>
      </c>
      <c r="BQ51" s="100" t="str">
        <f t="shared" si="137"/>
        <v/>
      </c>
      <c r="BR51" s="97" t="str">
        <f t="shared" si="138"/>
        <v/>
      </c>
      <c r="BS51" s="98" t="s">
        <v>131</v>
      </c>
      <c r="BT51" s="96" t="str">
        <f t="shared" si="139"/>
        <v/>
      </c>
      <c r="BU51" s="102" t="str">
        <f t="shared" si="140"/>
        <v/>
      </c>
      <c r="BV51" s="98" t="s">
        <v>131</v>
      </c>
      <c r="BW51" s="99" t="s">
        <v>131</v>
      </c>
      <c r="BX51" s="96" t="str">
        <f t="shared" si="141"/>
        <v/>
      </c>
      <c r="BY51" s="97" t="str">
        <f t="shared" si="142"/>
        <v/>
      </c>
      <c r="BZ51" s="101" t="str">
        <f t="shared" si="143"/>
        <v/>
      </c>
      <c r="CA51" s="97" t="str">
        <f t="shared" si="144"/>
        <v/>
      </c>
      <c r="CB51" s="97" t="str">
        <f t="shared" si="145"/>
        <v/>
      </c>
      <c r="CC51" s="97" t="str">
        <f t="shared" si="146"/>
        <v/>
      </c>
      <c r="CD51" s="102" t="str">
        <f t="shared" si="147"/>
        <v/>
      </c>
      <c r="CE51" s="103" t="str">
        <f t="shared" si="148"/>
        <v/>
      </c>
      <c r="CF51" s="280"/>
      <c r="CG51" s="138" t="str">
        <f t="shared" si="149"/>
        <v/>
      </c>
      <c r="CH51" s="139" t="str">
        <f t="shared" si="150"/>
        <v>Kategóriátlan</v>
      </c>
      <c r="CI51" s="134" t="str">
        <f t="shared" si="151"/>
        <v>Kategóriátlan</v>
      </c>
      <c r="CJ51" s="371" t="str">
        <f t="shared" si="152"/>
        <v/>
      </c>
      <c r="CK51" s="378" t="str">
        <f t="shared" si="153"/>
        <v/>
      </c>
      <c r="CL51" s="389" t="str">
        <f t="shared" si="154"/>
        <v/>
      </c>
      <c r="CM51" s="392" t="str">
        <f t="shared" si="155"/>
        <v/>
      </c>
      <c r="CN51" s="280"/>
      <c r="CO51" s="272" t="str">
        <f t="shared" si="156"/>
        <v/>
      </c>
      <c r="CP51" s="273" t="str">
        <f t="shared" si="157"/>
        <v>Kategóriátlan</v>
      </c>
      <c r="CQ51" s="273" t="str">
        <f t="shared" si="158"/>
        <v>Kategóriátlan</v>
      </c>
      <c r="CR51" s="375" t="str">
        <f t="shared" si="160"/>
        <v/>
      </c>
      <c r="CS51" s="382" t="str">
        <f t="shared" si="161"/>
        <v/>
      </c>
      <c r="CT51" s="386" t="str">
        <f t="shared" si="162"/>
        <v/>
      </c>
      <c r="CU51" s="396" t="str">
        <f t="shared" si="163"/>
        <v/>
      </c>
      <c r="CV51" s="280"/>
      <c r="CW51" s="280"/>
      <c r="CX51" s="280"/>
      <c r="CY51" s="280"/>
      <c r="CZ51" s="280"/>
      <c r="DA51" s="280"/>
      <c r="DB51" s="280"/>
      <c r="DC51" s="280"/>
      <c r="DD51" s="280"/>
      <c r="DE51" s="280"/>
      <c r="DF51" s="280"/>
      <c r="DG51" s="280"/>
      <c r="DH51" s="280"/>
      <c r="DI51" s="280"/>
      <c r="DJ51" s="280"/>
      <c r="DK51" s="280"/>
      <c r="DL51" s="280"/>
      <c r="DM51" s="280"/>
      <c r="DN51" s="280"/>
      <c r="DO51" s="280"/>
      <c r="DP51" s="280"/>
      <c r="DQ51" s="280"/>
      <c r="DR51" s="280"/>
      <c r="DS51" s="280"/>
      <c r="DT51" s="280"/>
      <c r="DU51" s="280"/>
    </row>
    <row r="52" spans="1:125" ht="16.5" customHeight="1" x14ac:dyDescent="0.25">
      <c r="A52" s="405"/>
      <c r="B52" s="142"/>
      <c r="C52" s="1"/>
      <c r="D52" s="254"/>
      <c r="E52" s="319"/>
      <c r="F52" s="3"/>
      <c r="G52" s="3"/>
      <c r="H52" s="3"/>
      <c r="I52" s="18"/>
      <c r="J52" s="132"/>
      <c r="K52" s="254"/>
      <c r="L5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2" s="37"/>
      <c r="N52" s="217"/>
      <c r="O52" s="250" t="str">
        <f t="shared" si="164"/>
        <v/>
      </c>
      <c r="P52" s="211"/>
      <c r="Q52" s="12"/>
      <c r="R52" s="11"/>
      <c r="S52" s="37"/>
      <c r="T52" s="267"/>
      <c r="U52" s="76" t="str">
        <f t="shared" si="165"/>
        <v/>
      </c>
      <c r="V52" s="11"/>
      <c r="W52" s="26"/>
      <c r="X52" s="72" t="str">
        <f t="shared" si="166"/>
        <v/>
      </c>
      <c r="Y52" s="445"/>
      <c r="Z52" s="26"/>
      <c r="AA52" s="27"/>
      <c r="AB52" s="72" t="str">
        <f t="shared" si="67"/>
        <v/>
      </c>
      <c r="AC52" s="11"/>
      <c r="AD52" s="17"/>
      <c r="AE52" s="11"/>
      <c r="AF52" s="11"/>
      <c r="AG52" s="11"/>
      <c r="AH52" s="20"/>
      <c r="AI52" s="21"/>
      <c r="AJ52" s="25"/>
      <c r="AK52" s="69" t="str">
        <f t="shared" si="116"/>
        <v/>
      </c>
      <c r="AL52" s="70" t="s">
        <v>131</v>
      </c>
      <c r="AM52" s="71" t="str">
        <f t="shared" si="117"/>
        <v/>
      </c>
      <c r="AN52" s="72" t="str">
        <f t="shared" si="118"/>
        <v/>
      </c>
      <c r="AO52" s="73" t="str">
        <f t="shared" si="119"/>
        <v/>
      </c>
      <c r="AP52" s="73" t="str">
        <f t="shared" si="120"/>
        <v/>
      </c>
      <c r="AQ52" s="74" t="s">
        <v>131</v>
      </c>
      <c r="AR52" s="75" t="s">
        <v>131</v>
      </c>
      <c r="AS52" s="76" t="str">
        <f t="shared" si="121"/>
        <v/>
      </c>
      <c r="AT52" s="73" t="str">
        <f t="shared" si="159"/>
        <v/>
      </c>
      <c r="AU52" s="74" t="s">
        <v>131</v>
      </c>
      <c r="AV52" s="72" t="str">
        <f t="shared" si="122"/>
        <v/>
      </c>
      <c r="AW52" s="78" t="str">
        <f t="shared" si="123"/>
        <v/>
      </c>
      <c r="AX52" s="74" t="s">
        <v>131</v>
      </c>
      <c r="AY52" s="75" t="s">
        <v>131</v>
      </c>
      <c r="AZ52" s="72" t="str">
        <f t="shared" si="124"/>
        <v/>
      </c>
      <c r="BA52" s="73" t="str">
        <f t="shared" si="125"/>
        <v/>
      </c>
      <c r="BB52" s="77" t="str">
        <f t="shared" si="126"/>
        <v/>
      </c>
      <c r="BC52" s="73" t="str">
        <f t="shared" si="127"/>
        <v/>
      </c>
      <c r="BD52" s="73" t="str">
        <f t="shared" si="128"/>
        <v/>
      </c>
      <c r="BE52" s="73" t="str">
        <f t="shared" si="129"/>
        <v/>
      </c>
      <c r="BF52" s="78" t="str">
        <f t="shared" si="130"/>
        <v/>
      </c>
      <c r="BG52" s="79" t="str">
        <f t="shared" si="131"/>
        <v/>
      </c>
      <c r="BH52" s="303"/>
      <c r="BI52" s="93" t="str">
        <f t="shared" si="132"/>
        <v/>
      </c>
      <c r="BJ52" s="94" t="s">
        <v>131</v>
      </c>
      <c r="BK52" s="95" t="str">
        <f t="shared" si="133"/>
        <v/>
      </c>
      <c r="BL52" s="96" t="str">
        <f t="shared" si="134"/>
        <v/>
      </c>
      <c r="BM52" s="97" t="str">
        <f t="shared" si="135"/>
        <v/>
      </c>
      <c r="BN52" s="97" t="str">
        <f t="shared" si="136"/>
        <v/>
      </c>
      <c r="BO52" s="98" t="s">
        <v>131</v>
      </c>
      <c r="BP52" s="99" t="s">
        <v>131</v>
      </c>
      <c r="BQ52" s="100" t="str">
        <f t="shared" si="137"/>
        <v/>
      </c>
      <c r="BR52" s="97" t="str">
        <f t="shared" si="138"/>
        <v/>
      </c>
      <c r="BS52" s="98" t="s">
        <v>131</v>
      </c>
      <c r="BT52" s="96" t="str">
        <f t="shared" si="139"/>
        <v/>
      </c>
      <c r="BU52" s="102" t="str">
        <f t="shared" si="140"/>
        <v/>
      </c>
      <c r="BV52" s="98" t="s">
        <v>131</v>
      </c>
      <c r="BW52" s="99" t="s">
        <v>131</v>
      </c>
      <c r="BX52" s="96" t="str">
        <f t="shared" si="141"/>
        <v/>
      </c>
      <c r="BY52" s="97" t="str">
        <f t="shared" si="142"/>
        <v/>
      </c>
      <c r="BZ52" s="101" t="str">
        <f t="shared" si="143"/>
        <v/>
      </c>
      <c r="CA52" s="97" t="str">
        <f t="shared" si="144"/>
        <v/>
      </c>
      <c r="CB52" s="97" t="str">
        <f t="shared" si="145"/>
        <v/>
      </c>
      <c r="CC52" s="97" t="str">
        <f t="shared" si="146"/>
        <v/>
      </c>
      <c r="CD52" s="102" t="str">
        <f t="shared" si="147"/>
        <v/>
      </c>
      <c r="CE52" s="103" t="str">
        <f t="shared" si="148"/>
        <v/>
      </c>
      <c r="CF52" s="303"/>
      <c r="CG52" s="138" t="str">
        <f t="shared" si="149"/>
        <v/>
      </c>
      <c r="CH52" s="139" t="str">
        <f t="shared" si="150"/>
        <v>Kategóriátlan</v>
      </c>
      <c r="CI52" s="134" t="str">
        <f t="shared" si="151"/>
        <v>Kategóriátlan</v>
      </c>
      <c r="CJ52" s="371" t="str">
        <f t="shared" si="152"/>
        <v/>
      </c>
      <c r="CK52" s="378" t="str">
        <f t="shared" si="153"/>
        <v/>
      </c>
      <c r="CL52" s="389" t="str">
        <f t="shared" si="154"/>
        <v/>
      </c>
      <c r="CM52" s="392" t="str">
        <f t="shared" si="155"/>
        <v/>
      </c>
      <c r="CN52" s="303"/>
      <c r="CO52" s="272" t="str">
        <f t="shared" si="156"/>
        <v/>
      </c>
      <c r="CP52" s="273" t="str">
        <f t="shared" si="157"/>
        <v>Kategóriátlan</v>
      </c>
      <c r="CQ52" s="273" t="str">
        <f t="shared" si="158"/>
        <v>Kategóriátlan</v>
      </c>
      <c r="CR52" s="375" t="str">
        <f t="shared" si="160"/>
        <v/>
      </c>
      <c r="CS52" s="382" t="str">
        <f t="shared" si="161"/>
        <v/>
      </c>
      <c r="CT52" s="386" t="str">
        <f t="shared" si="162"/>
        <v/>
      </c>
      <c r="CU52" s="396" t="str">
        <f t="shared" si="163"/>
        <v/>
      </c>
      <c r="CV52" s="280"/>
      <c r="CW52" s="280"/>
      <c r="CX52" s="280"/>
      <c r="CY52" s="280"/>
      <c r="CZ52" s="280"/>
      <c r="DA52" s="280"/>
      <c r="DB52" s="280"/>
      <c r="DC52" s="280"/>
      <c r="DD52" s="280"/>
      <c r="DE52" s="280"/>
      <c r="DF52" s="280"/>
      <c r="DG52" s="280"/>
      <c r="DH52" s="280"/>
      <c r="DI52" s="280"/>
      <c r="DJ52" s="280"/>
      <c r="DK52" s="280"/>
      <c r="DL52" s="280"/>
      <c r="DM52" s="280"/>
      <c r="DN52" s="280"/>
      <c r="DO52" s="280"/>
      <c r="DP52" s="280"/>
      <c r="DQ52" s="280"/>
      <c r="DR52" s="280"/>
      <c r="DS52" s="280"/>
      <c r="DT52" s="280"/>
      <c r="DU52" s="280"/>
    </row>
    <row r="53" spans="1:125" ht="16.5" customHeight="1" x14ac:dyDescent="0.25">
      <c r="A53" s="405"/>
      <c r="B53" s="142"/>
      <c r="C53" s="1"/>
      <c r="D53" s="254"/>
      <c r="E53" s="319"/>
      <c r="F53" s="3"/>
      <c r="G53" s="3"/>
      <c r="H53" s="3"/>
      <c r="I53" s="18"/>
      <c r="J53" s="132"/>
      <c r="K53" s="254"/>
      <c r="L5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3" s="37"/>
      <c r="N53" s="217"/>
      <c r="O53" s="250" t="str">
        <f t="shared" si="164"/>
        <v/>
      </c>
      <c r="P53" s="211"/>
      <c r="Q53" s="12"/>
      <c r="R53" s="11"/>
      <c r="S53" s="37"/>
      <c r="T53" s="267"/>
      <c r="U53" s="76" t="str">
        <f t="shared" si="165"/>
        <v/>
      </c>
      <c r="V53" s="11"/>
      <c r="W53" s="26"/>
      <c r="X53" s="72" t="str">
        <f t="shared" si="166"/>
        <v/>
      </c>
      <c r="Y53" s="445"/>
      <c r="Z53" s="26"/>
      <c r="AA53" s="27"/>
      <c r="AB53" s="72" t="str">
        <f t="shared" si="67"/>
        <v/>
      </c>
      <c r="AC53" s="11"/>
      <c r="AD53" s="17"/>
      <c r="AE53" s="11"/>
      <c r="AF53" s="11"/>
      <c r="AG53" s="11"/>
      <c r="AH53" s="20"/>
      <c r="AI53" s="21"/>
      <c r="AK53" s="69" t="str">
        <f t="shared" si="116"/>
        <v/>
      </c>
      <c r="AL53" s="70" t="s">
        <v>131</v>
      </c>
      <c r="AM53" s="71" t="str">
        <f t="shared" si="117"/>
        <v/>
      </c>
      <c r="AN53" s="72" t="str">
        <f t="shared" si="118"/>
        <v/>
      </c>
      <c r="AO53" s="73" t="str">
        <f t="shared" si="119"/>
        <v/>
      </c>
      <c r="AP53" s="73" t="str">
        <f t="shared" si="120"/>
        <v/>
      </c>
      <c r="AQ53" s="74" t="s">
        <v>131</v>
      </c>
      <c r="AR53" s="75" t="s">
        <v>131</v>
      </c>
      <c r="AS53" s="76" t="str">
        <f t="shared" si="121"/>
        <v/>
      </c>
      <c r="AT53" s="73" t="str">
        <f t="shared" si="159"/>
        <v/>
      </c>
      <c r="AU53" s="74" t="s">
        <v>131</v>
      </c>
      <c r="AV53" s="72" t="str">
        <f t="shared" si="122"/>
        <v/>
      </c>
      <c r="AW53" s="78" t="str">
        <f t="shared" si="123"/>
        <v/>
      </c>
      <c r="AX53" s="74" t="s">
        <v>131</v>
      </c>
      <c r="AY53" s="75" t="s">
        <v>131</v>
      </c>
      <c r="AZ53" s="72" t="str">
        <f t="shared" si="124"/>
        <v/>
      </c>
      <c r="BA53" s="73" t="str">
        <f t="shared" si="125"/>
        <v/>
      </c>
      <c r="BB53" s="77" t="str">
        <f t="shared" si="126"/>
        <v/>
      </c>
      <c r="BC53" s="73" t="str">
        <f t="shared" si="127"/>
        <v/>
      </c>
      <c r="BD53" s="73" t="str">
        <f t="shared" si="128"/>
        <v/>
      </c>
      <c r="BE53" s="73" t="str">
        <f t="shared" si="129"/>
        <v/>
      </c>
      <c r="BF53" s="78" t="str">
        <f t="shared" si="130"/>
        <v/>
      </c>
      <c r="BG53" s="79" t="str">
        <f t="shared" si="131"/>
        <v/>
      </c>
      <c r="BH53" s="280"/>
      <c r="BI53" s="93" t="str">
        <f t="shared" si="132"/>
        <v/>
      </c>
      <c r="BJ53" s="94" t="s">
        <v>131</v>
      </c>
      <c r="BK53" s="95" t="str">
        <f t="shared" si="133"/>
        <v/>
      </c>
      <c r="BL53" s="96" t="str">
        <f t="shared" si="134"/>
        <v/>
      </c>
      <c r="BM53" s="97" t="str">
        <f t="shared" si="135"/>
        <v/>
      </c>
      <c r="BN53" s="97" t="str">
        <f t="shared" si="136"/>
        <v/>
      </c>
      <c r="BO53" s="98" t="s">
        <v>131</v>
      </c>
      <c r="BP53" s="99" t="s">
        <v>131</v>
      </c>
      <c r="BQ53" s="100" t="str">
        <f t="shared" si="137"/>
        <v/>
      </c>
      <c r="BR53" s="97" t="str">
        <f t="shared" si="138"/>
        <v/>
      </c>
      <c r="BS53" s="98" t="s">
        <v>131</v>
      </c>
      <c r="BT53" s="96" t="str">
        <f t="shared" si="139"/>
        <v/>
      </c>
      <c r="BU53" s="102" t="str">
        <f t="shared" si="140"/>
        <v/>
      </c>
      <c r="BV53" s="98" t="s">
        <v>131</v>
      </c>
      <c r="BW53" s="99" t="s">
        <v>131</v>
      </c>
      <c r="BX53" s="96" t="str">
        <f t="shared" si="141"/>
        <v/>
      </c>
      <c r="BY53" s="97" t="str">
        <f t="shared" si="142"/>
        <v/>
      </c>
      <c r="BZ53" s="101" t="str">
        <f t="shared" si="143"/>
        <v/>
      </c>
      <c r="CA53" s="97" t="str">
        <f t="shared" si="144"/>
        <v/>
      </c>
      <c r="CB53" s="97" t="str">
        <f t="shared" si="145"/>
        <v/>
      </c>
      <c r="CC53" s="97" t="str">
        <f t="shared" si="146"/>
        <v/>
      </c>
      <c r="CD53" s="102" t="str">
        <f t="shared" si="147"/>
        <v/>
      </c>
      <c r="CE53" s="103" t="str">
        <f t="shared" si="148"/>
        <v/>
      </c>
      <c r="CF53" s="280"/>
      <c r="CG53" s="138" t="str">
        <f t="shared" si="149"/>
        <v/>
      </c>
      <c r="CH53" s="139" t="str">
        <f t="shared" si="150"/>
        <v>Kategóriátlan</v>
      </c>
      <c r="CI53" s="134" t="str">
        <f t="shared" si="151"/>
        <v>Kategóriátlan</v>
      </c>
      <c r="CJ53" s="371" t="str">
        <f t="shared" si="152"/>
        <v/>
      </c>
      <c r="CK53" s="378" t="str">
        <f t="shared" si="153"/>
        <v/>
      </c>
      <c r="CL53" s="389" t="str">
        <f t="shared" si="154"/>
        <v/>
      </c>
      <c r="CM53" s="392" t="str">
        <f t="shared" si="155"/>
        <v/>
      </c>
      <c r="CN53" s="280"/>
      <c r="CO53" s="272" t="str">
        <f t="shared" si="156"/>
        <v/>
      </c>
      <c r="CP53" s="273" t="str">
        <f t="shared" si="157"/>
        <v>Kategóriátlan</v>
      </c>
      <c r="CQ53" s="273" t="str">
        <f t="shared" si="158"/>
        <v>Kategóriátlan</v>
      </c>
      <c r="CR53" s="375" t="str">
        <f t="shared" si="160"/>
        <v/>
      </c>
      <c r="CS53" s="382" t="str">
        <f t="shared" si="161"/>
        <v/>
      </c>
      <c r="CT53" s="386" t="str">
        <f t="shared" si="162"/>
        <v/>
      </c>
      <c r="CU53" s="396" t="str">
        <f t="shared" si="163"/>
        <v/>
      </c>
      <c r="CV53" s="280"/>
      <c r="CW53" s="280"/>
      <c r="CX53" s="280"/>
      <c r="CY53" s="280"/>
      <c r="CZ53" s="280"/>
      <c r="DA53" s="280"/>
      <c r="DB53" s="280"/>
      <c r="DC53" s="280"/>
      <c r="DD53" s="280"/>
      <c r="DE53" s="280"/>
      <c r="DF53" s="280"/>
      <c r="DG53" s="280"/>
      <c r="DH53" s="280"/>
      <c r="DI53" s="280"/>
      <c r="DJ53" s="280"/>
      <c r="DK53" s="280"/>
      <c r="DL53" s="280"/>
      <c r="DM53" s="280"/>
      <c r="DN53" s="280"/>
      <c r="DO53" s="280"/>
      <c r="DP53" s="280"/>
      <c r="DQ53" s="280"/>
      <c r="DR53" s="280"/>
      <c r="DS53" s="280"/>
      <c r="DT53" s="280"/>
      <c r="DU53" s="280"/>
    </row>
    <row r="54" spans="1:125" s="25" customFormat="1" ht="16.5" customHeight="1" x14ac:dyDescent="0.25">
      <c r="A54" s="405"/>
      <c r="B54" s="142"/>
      <c r="C54" s="1"/>
      <c r="D54" s="254"/>
      <c r="E54" s="432"/>
      <c r="F54" s="3"/>
      <c r="G54" s="3"/>
      <c r="H54" s="3"/>
      <c r="I54" s="18"/>
      <c r="J54" s="132"/>
      <c r="K54" s="254"/>
      <c r="L5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4" s="223"/>
      <c r="N54" s="224"/>
      <c r="O54" s="251" t="str">
        <f t="shared" si="164"/>
        <v/>
      </c>
      <c r="P54" s="225"/>
      <c r="Q54" s="226"/>
      <c r="R54" s="200"/>
      <c r="S54" s="223"/>
      <c r="T54" s="268"/>
      <c r="U54" s="29" t="str">
        <f t="shared" si="165"/>
        <v/>
      </c>
      <c r="V54" s="200"/>
      <c r="W54" s="228"/>
      <c r="X54" s="64" t="str">
        <f t="shared" si="166"/>
        <v/>
      </c>
      <c r="Y54" s="446"/>
      <c r="Z54" s="228"/>
      <c r="AA54" s="227"/>
      <c r="AB54" s="64" t="str">
        <f t="shared" si="67"/>
        <v/>
      </c>
      <c r="AC54" s="200"/>
      <c r="AD54" s="229"/>
      <c r="AE54" s="200"/>
      <c r="AF54" s="200"/>
      <c r="AG54" s="200"/>
      <c r="AH54" s="230"/>
      <c r="AI54" s="231"/>
      <c r="AK54" s="232" t="str">
        <f t="shared" si="116"/>
        <v/>
      </c>
      <c r="AL54" s="233" t="s">
        <v>131</v>
      </c>
      <c r="AM54" s="234" t="str">
        <f t="shared" si="117"/>
        <v/>
      </c>
      <c r="AN54" s="64" t="str">
        <f t="shared" si="118"/>
        <v/>
      </c>
      <c r="AO54" s="65" t="str">
        <f t="shared" si="119"/>
        <v/>
      </c>
      <c r="AP54" s="65" t="str">
        <f t="shared" si="120"/>
        <v/>
      </c>
      <c r="AQ54" s="235" t="s">
        <v>131</v>
      </c>
      <c r="AR54" s="236" t="s">
        <v>131</v>
      </c>
      <c r="AS54" s="29" t="str">
        <f t="shared" si="121"/>
        <v/>
      </c>
      <c r="AT54" s="65" t="str">
        <f t="shared" si="159"/>
        <v/>
      </c>
      <c r="AU54" s="235" t="s">
        <v>131</v>
      </c>
      <c r="AV54" s="64" t="str">
        <f t="shared" si="122"/>
        <v/>
      </c>
      <c r="AW54" s="67" t="str">
        <f t="shared" si="123"/>
        <v/>
      </c>
      <c r="AX54" s="235" t="s">
        <v>131</v>
      </c>
      <c r="AY54" s="236" t="s">
        <v>131</v>
      </c>
      <c r="AZ54" s="64" t="str">
        <f t="shared" si="124"/>
        <v/>
      </c>
      <c r="BA54" s="65" t="str">
        <f t="shared" si="125"/>
        <v/>
      </c>
      <c r="BB54" s="66" t="str">
        <f t="shared" si="126"/>
        <v/>
      </c>
      <c r="BC54" s="65" t="str">
        <f t="shared" si="127"/>
        <v/>
      </c>
      <c r="BD54" s="65" t="str">
        <f t="shared" si="128"/>
        <v/>
      </c>
      <c r="BE54" s="65" t="str">
        <f t="shared" si="129"/>
        <v/>
      </c>
      <c r="BF54" s="67" t="str">
        <f t="shared" si="130"/>
        <v/>
      </c>
      <c r="BG54" s="68" t="str">
        <f t="shared" si="131"/>
        <v/>
      </c>
      <c r="BH54" s="303"/>
      <c r="BI54" s="237" t="str">
        <f t="shared" si="132"/>
        <v/>
      </c>
      <c r="BJ54" s="238" t="s">
        <v>131</v>
      </c>
      <c r="BK54" s="239" t="str">
        <f t="shared" si="133"/>
        <v/>
      </c>
      <c r="BL54" s="240" t="str">
        <f t="shared" si="134"/>
        <v/>
      </c>
      <c r="BM54" s="241" t="str">
        <f t="shared" si="135"/>
        <v/>
      </c>
      <c r="BN54" s="241" t="str">
        <f t="shared" si="136"/>
        <v/>
      </c>
      <c r="BO54" s="242" t="s">
        <v>131</v>
      </c>
      <c r="BP54" s="243" t="s">
        <v>131</v>
      </c>
      <c r="BQ54" s="244" t="str">
        <f t="shared" si="137"/>
        <v/>
      </c>
      <c r="BR54" s="241" t="str">
        <f t="shared" si="138"/>
        <v/>
      </c>
      <c r="BS54" s="242" t="s">
        <v>131</v>
      </c>
      <c r="BT54" s="240" t="str">
        <f t="shared" si="139"/>
        <v/>
      </c>
      <c r="BU54" s="245" t="str">
        <f t="shared" si="140"/>
        <v/>
      </c>
      <c r="BV54" s="242" t="s">
        <v>131</v>
      </c>
      <c r="BW54" s="243" t="s">
        <v>131</v>
      </c>
      <c r="BX54" s="240" t="str">
        <f t="shared" si="141"/>
        <v/>
      </c>
      <c r="BY54" s="241" t="str">
        <f t="shared" si="142"/>
        <v/>
      </c>
      <c r="BZ54" s="246" t="str">
        <f t="shared" si="143"/>
        <v/>
      </c>
      <c r="CA54" s="241" t="str">
        <f t="shared" si="144"/>
        <v/>
      </c>
      <c r="CB54" s="241" t="str">
        <f t="shared" si="145"/>
        <v/>
      </c>
      <c r="CC54" s="241" t="str">
        <f t="shared" si="146"/>
        <v/>
      </c>
      <c r="CD54" s="245" t="str">
        <f t="shared" si="147"/>
        <v/>
      </c>
      <c r="CE54" s="247" t="str">
        <f t="shared" si="148"/>
        <v/>
      </c>
      <c r="CF54" s="303"/>
      <c r="CG54" s="181" t="str">
        <f t="shared" si="149"/>
        <v/>
      </c>
      <c r="CH54" s="182" t="str">
        <f t="shared" si="150"/>
        <v>Kategóriátlan</v>
      </c>
      <c r="CI54" s="183" t="str">
        <f t="shared" si="151"/>
        <v>Kategóriátlan</v>
      </c>
      <c r="CJ54" s="372" t="str">
        <f t="shared" si="152"/>
        <v/>
      </c>
      <c r="CK54" s="379" t="str">
        <f t="shared" si="153"/>
        <v/>
      </c>
      <c r="CL54" s="390" t="str">
        <f t="shared" si="154"/>
        <v/>
      </c>
      <c r="CM54" s="393" t="str">
        <f t="shared" si="155"/>
        <v/>
      </c>
      <c r="CN54" s="303"/>
      <c r="CO54" s="274" t="str">
        <f t="shared" si="156"/>
        <v/>
      </c>
      <c r="CP54" s="275" t="str">
        <f t="shared" si="157"/>
        <v>Kategóriátlan</v>
      </c>
      <c r="CQ54" s="275" t="str">
        <f t="shared" si="158"/>
        <v>Kategóriátlan</v>
      </c>
      <c r="CR54" s="376" t="str">
        <f t="shared" si="160"/>
        <v/>
      </c>
      <c r="CS54" s="383" t="str">
        <f t="shared" si="161"/>
        <v/>
      </c>
      <c r="CT54" s="387" t="str">
        <f t="shared" si="162"/>
        <v/>
      </c>
      <c r="CU54" s="397" t="str">
        <f t="shared" si="163"/>
        <v/>
      </c>
      <c r="CV54" s="303"/>
      <c r="CW54" s="303"/>
      <c r="CX54" s="303"/>
      <c r="CY54" s="303"/>
      <c r="CZ54" s="303"/>
      <c r="DA54" s="303"/>
      <c r="DB54" s="303"/>
      <c r="DC54" s="303"/>
      <c r="DD54" s="303"/>
      <c r="DE54" s="303"/>
      <c r="DF54" s="303"/>
      <c r="DG54" s="303"/>
      <c r="DH54" s="303"/>
      <c r="DI54" s="303"/>
      <c r="DJ54" s="303"/>
      <c r="DK54" s="303"/>
      <c r="DL54" s="303"/>
      <c r="DM54" s="303"/>
      <c r="DN54" s="303"/>
      <c r="DO54" s="303"/>
      <c r="DP54" s="303"/>
      <c r="DQ54" s="303"/>
      <c r="DR54" s="303"/>
      <c r="DS54" s="303"/>
      <c r="DT54" s="303"/>
      <c r="DU54" s="303"/>
    </row>
    <row r="55" spans="1:125" s="25" customFormat="1" ht="16.5" customHeight="1" x14ac:dyDescent="0.25">
      <c r="A55" s="405"/>
      <c r="B55" s="142"/>
      <c r="C55" s="1"/>
      <c r="D55" s="254"/>
      <c r="E55" s="432"/>
      <c r="F55" s="3"/>
      <c r="G55" s="3"/>
      <c r="H55" s="3"/>
      <c r="I55" s="18"/>
      <c r="J55" s="132"/>
      <c r="K55" s="254"/>
      <c r="L5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5" s="223"/>
      <c r="N55" s="224"/>
      <c r="O55" s="251" t="str">
        <f t="shared" si="164"/>
        <v/>
      </c>
      <c r="P55" s="225"/>
      <c r="Q55" s="226"/>
      <c r="R55" s="200"/>
      <c r="S55" s="223"/>
      <c r="T55" s="268"/>
      <c r="U55" s="29" t="str">
        <f t="shared" si="165"/>
        <v/>
      </c>
      <c r="V55" s="200"/>
      <c r="W55" s="228"/>
      <c r="X55" s="64" t="str">
        <f t="shared" si="166"/>
        <v/>
      </c>
      <c r="Y55" s="446"/>
      <c r="Z55" s="228"/>
      <c r="AA55" s="227"/>
      <c r="AB55" s="64" t="str">
        <f t="shared" si="67"/>
        <v/>
      </c>
      <c r="AC55" s="200"/>
      <c r="AD55" s="229"/>
      <c r="AE55" s="200"/>
      <c r="AF55" s="200"/>
      <c r="AG55" s="200"/>
      <c r="AH55" s="230"/>
      <c r="AI55" s="231"/>
      <c r="AK55" s="232" t="str">
        <f t="shared" si="116"/>
        <v/>
      </c>
      <c r="AL55" s="233" t="s">
        <v>131</v>
      </c>
      <c r="AM55" s="234" t="str">
        <f t="shared" si="117"/>
        <v/>
      </c>
      <c r="AN55" s="64" t="str">
        <f t="shared" si="118"/>
        <v/>
      </c>
      <c r="AO55" s="65" t="str">
        <f t="shared" si="119"/>
        <v/>
      </c>
      <c r="AP55" s="65" t="str">
        <f t="shared" si="120"/>
        <v/>
      </c>
      <c r="AQ55" s="235" t="s">
        <v>131</v>
      </c>
      <c r="AR55" s="236" t="s">
        <v>131</v>
      </c>
      <c r="AS55" s="29" t="str">
        <f t="shared" si="121"/>
        <v/>
      </c>
      <c r="AT55" s="65" t="str">
        <f t="shared" si="159"/>
        <v/>
      </c>
      <c r="AU55" s="235" t="s">
        <v>131</v>
      </c>
      <c r="AV55" s="64" t="str">
        <f t="shared" si="122"/>
        <v/>
      </c>
      <c r="AW55" s="67" t="str">
        <f t="shared" si="123"/>
        <v/>
      </c>
      <c r="AX55" s="235" t="s">
        <v>131</v>
      </c>
      <c r="AY55" s="236" t="s">
        <v>131</v>
      </c>
      <c r="AZ55" s="64" t="str">
        <f t="shared" si="124"/>
        <v/>
      </c>
      <c r="BA55" s="65" t="str">
        <f t="shared" si="125"/>
        <v/>
      </c>
      <c r="BB55" s="66" t="str">
        <f t="shared" si="126"/>
        <v/>
      </c>
      <c r="BC55" s="65" t="str">
        <f t="shared" si="127"/>
        <v/>
      </c>
      <c r="BD55" s="65" t="str">
        <f t="shared" si="128"/>
        <v/>
      </c>
      <c r="BE55" s="65" t="str">
        <f t="shared" si="129"/>
        <v/>
      </c>
      <c r="BF55" s="67" t="str">
        <f t="shared" si="130"/>
        <v/>
      </c>
      <c r="BG55" s="68" t="str">
        <f t="shared" si="131"/>
        <v/>
      </c>
      <c r="BH55" s="303"/>
      <c r="BI55" s="237" t="str">
        <f t="shared" si="132"/>
        <v/>
      </c>
      <c r="BJ55" s="238" t="s">
        <v>131</v>
      </c>
      <c r="BK55" s="239" t="str">
        <f t="shared" si="133"/>
        <v/>
      </c>
      <c r="BL55" s="240" t="str">
        <f t="shared" si="134"/>
        <v/>
      </c>
      <c r="BM55" s="241" t="str">
        <f t="shared" si="135"/>
        <v/>
      </c>
      <c r="BN55" s="241" t="str">
        <f t="shared" si="136"/>
        <v/>
      </c>
      <c r="BO55" s="242" t="s">
        <v>131</v>
      </c>
      <c r="BP55" s="243" t="s">
        <v>131</v>
      </c>
      <c r="BQ55" s="244" t="str">
        <f t="shared" si="137"/>
        <v/>
      </c>
      <c r="BR55" s="241" t="str">
        <f t="shared" si="138"/>
        <v/>
      </c>
      <c r="BS55" s="242" t="s">
        <v>131</v>
      </c>
      <c r="BT55" s="240" t="str">
        <f t="shared" si="139"/>
        <v/>
      </c>
      <c r="BU55" s="245" t="str">
        <f t="shared" si="140"/>
        <v/>
      </c>
      <c r="BV55" s="242" t="s">
        <v>131</v>
      </c>
      <c r="BW55" s="243" t="s">
        <v>131</v>
      </c>
      <c r="BX55" s="240" t="str">
        <f t="shared" si="141"/>
        <v/>
      </c>
      <c r="BY55" s="241" t="str">
        <f t="shared" si="142"/>
        <v/>
      </c>
      <c r="BZ55" s="246" t="str">
        <f t="shared" si="143"/>
        <v/>
      </c>
      <c r="CA55" s="241" t="str">
        <f t="shared" si="144"/>
        <v/>
      </c>
      <c r="CB55" s="241" t="str">
        <f t="shared" si="145"/>
        <v/>
      </c>
      <c r="CC55" s="241" t="str">
        <f t="shared" si="146"/>
        <v/>
      </c>
      <c r="CD55" s="245" t="str">
        <f t="shared" si="147"/>
        <v/>
      </c>
      <c r="CE55" s="247" t="str">
        <f t="shared" si="148"/>
        <v/>
      </c>
      <c r="CF55" s="303"/>
      <c r="CG55" s="181" t="str">
        <f t="shared" si="149"/>
        <v/>
      </c>
      <c r="CH55" s="182" t="str">
        <f t="shared" si="150"/>
        <v>Kategóriátlan</v>
      </c>
      <c r="CI55" s="183" t="str">
        <f t="shared" si="151"/>
        <v>Kategóriátlan</v>
      </c>
      <c r="CJ55" s="372" t="str">
        <f t="shared" si="152"/>
        <v/>
      </c>
      <c r="CK55" s="379" t="str">
        <f t="shared" si="153"/>
        <v/>
      </c>
      <c r="CL55" s="390" t="str">
        <f t="shared" si="154"/>
        <v/>
      </c>
      <c r="CM55" s="393" t="str">
        <f t="shared" si="155"/>
        <v/>
      </c>
      <c r="CN55" s="303"/>
      <c r="CO55" s="274" t="str">
        <f t="shared" si="156"/>
        <v/>
      </c>
      <c r="CP55" s="275" t="str">
        <f t="shared" si="157"/>
        <v>Kategóriátlan</v>
      </c>
      <c r="CQ55" s="275" t="str">
        <f t="shared" si="158"/>
        <v>Kategóriátlan</v>
      </c>
      <c r="CR55" s="376" t="str">
        <f t="shared" si="160"/>
        <v/>
      </c>
      <c r="CS55" s="383" t="str">
        <f t="shared" si="161"/>
        <v/>
      </c>
      <c r="CT55" s="387" t="str">
        <f t="shared" si="162"/>
        <v/>
      </c>
      <c r="CU55" s="397" t="str">
        <f t="shared" si="163"/>
        <v/>
      </c>
      <c r="CV55" s="303"/>
      <c r="CW55" s="303"/>
      <c r="CX55" s="303"/>
      <c r="CY55" s="303"/>
      <c r="CZ55" s="303"/>
      <c r="DA55" s="303"/>
      <c r="DB55" s="303"/>
      <c r="DC55" s="303"/>
      <c r="DD55" s="303"/>
      <c r="DE55" s="303"/>
      <c r="DF55" s="303"/>
      <c r="DG55" s="303"/>
      <c r="DH55" s="303"/>
      <c r="DI55" s="303"/>
      <c r="DJ55" s="303"/>
      <c r="DK55" s="303"/>
      <c r="DL55" s="303"/>
      <c r="DM55" s="303"/>
      <c r="DN55" s="303"/>
      <c r="DO55" s="303"/>
      <c r="DP55" s="303"/>
      <c r="DQ55" s="303"/>
      <c r="DR55" s="303"/>
      <c r="DS55" s="303"/>
      <c r="DT55" s="303"/>
      <c r="DU55" s="303"/>
    </row>
    <row r="56" spans="1:125" s="25" customFormat="1" ht="16.5" customHeight="1" x14ac:dyDescent="0.25">
      <c r="A56" s="405"/>
      <c r="B56" s="142"/>
      <c r="C56" s="1"/>
      <c r="D56" s="254"/>
      <c r="E56" s="432"/>
      <c r="F56" s="3"/>
      <c r="G56" s="3"/>
      <c r="H56" s="3"/>
      <c r="I56" s="18"/>
      <c r="J56" s="132"/>
      <c r="K56" s="254"/>
      <c r="L5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6" s="37"/>
      <c r="N56" s="217"/>
      <c r="O56" s="250" t="str">
        <f t="shared" si="164"/>
        <v/>
      </c>
      <c r="P56" s="211"/>
      <c r="Q56" s="12"/>
      <c r="R56" s="11"/>
      <c r="S56" s="37"/>
      <c r="T56" s="267"/>
      <c r="U56" s="76" t="str">
        <f t="shared" si="165"/>
        <v/>
      </c>
      <c r="V56" s="11"/>
      <c r="W56" s="26"/>
      <c r="X56" s="72" t="str">
        <f t="shared" si="166"/>
        <v/>
      </c>
      <c r="Y56" s="445"/>
      <c r="Z56" s="26"/>
      <c r="AA56" s="27"/>
      <c r="AB56" s="72" t="str">
        <f t="shared" si="67"/>
        <v/>
      </c>
      <c r="AC56" s="11"/>
      <c r="AD56" s="17"/>
      <c r="AE56" s="11"/>
      <c r="AF56" s="11"/>
      <c r="AG56" s="11"/>
      <c r="AH56" s="20"/>
      <c r="AI56" s="21"/>
      <c r="AK56" s="69" t="str">
        <f t="shared" si="116"/>
        <v/>
      </c>
      <c r="AL56" s="70" t="s">
        <v>131</v>
      </c>
      <c r="AM56" s="71" t="str">
        <f t="shared" si="117"/>
        <v/>
      </c>
      <c r="AN56" s="72" t="str">
        <f t="shared" si="118"/>
        <v/>
      </c>
      <c r="AO56" s="73" t="str">
        <f t="shared" si="119"/>
        <v/>
      </c>
      <c r="AP56" s="73" t="str">
        <f t="shared" si="120"/>
        <v/>
      </c>
      <c r="AQ56" s="74" t="s">
        <v>131</v>
      </c>
      <c r="AR56" s="75" t="s">
        <v>131</v>
      </c>
      <c r="AS56" s="76" t="str">
        <f t="shared" si="121"/>
        <v/>
      </c>
      <c r="AT56" s="73" t="str">
        <f t="shared" si="159"/>
        <v/>
      </c>
      <c r="AU56" s="74" t="s">
        <v>131</v>
      </c>
      <c r="AV56" s="72" t="str">
        <f t="shared" si="122"/>
        <v/>
      </c>
      <c r="AW56" s="78" t="str">
        <f t="shared" si="123"/>
        <v/>
      </c>
      <c r="AX56" s="74" t="s">
        <v>131</v>
      </c>
      <c r="AY56" s="75" t="s">
        <v>131</v>
      </c>
      <c r="AZ56" s="72" t="str">
        <f t="shared" si="124"/>
        <v/>
      </c>
      <c r="BA56" s="73" t="str">
        <f t="shared" si="125"/>
        <v/>
      </c>
      <c r="BB56" s="77" t="str">
        <f t="shared" si="126"/>
        <v/>
      </c>
      <c r="BC56" s="73" t="str">
        <f t="shared" si="127"/>
        <v/>
      </c>
      <c r="BD56" s="73" t="str">
        <f t="shared" si="128"/>
        <v/>
      </c>
      <c r="BE56" s="73" t="str">
        <f t="shared" si="129"/>
        <v/>
      </c>
      <c r="BF56" s="78" t="str">
        <f t="shared" si="130"/>
        <v/>
      </c>
      <c r="BG56" s="79" t="str">
        <f t="shared" si="131"/>
        <v/>
      </c>
      <c r="BH56" s="303"/>
      <c r="BI56" s="93" t="str">
        <f t="shared" si="132"/>
        <v/>
      </c>
      <c r="BJ56" s="94" t="s">
        <v>131</v>
      </c>
      <c r="BK56" s="95" t="str">
        <f t="shared" si="133"/>
        <v/>
      </c>
      <c r="BL56" s="96" t="str">
        <f t="shared" si="134"/>
        <v/>
      </c>
      <c r="BM56" s="97" t="str">
        <f t="shared" si="135"/>
        <v/>
      </c>
      <c r="BN56" s="97" t="str">
        <f t="shared" si="136"/>
        <v/>
      </c>
      <c r="BO56" s="98" t="s">
        <v>131</v>
      </c>
      <c r="BP56" s="99" t="s">
        <v>131</v>
      </c>
      <c r="BQ56" s="100" t="str">
        <f t="shared" si="137"/>
        <v/>
      </c>
      <c r="BR56" s="97" t="str">
        <f t="shared" si="138"/>
        <v/>
      </c>
      <c r="BS56" s="98" t="s">
        <v>131</v>
      </c>
      <c r="BT56" s="96" t="str">
        <f t="shared" si="139"/>
        <v/>
      </c>
      <c r="BU56" s="102" t="str">
        <f t="shared" si="140"/>
        <v/>
      </c>
      <c r="BV56" s="98" t="s">
        <v>131</v>
      </c>
      <c r="BW56" s="99" t="s">
        <v>131</v>
      </c>
      <c r="BX56" s="96" t="str">
        <f t="shared" si="141"/>
        <v/>
      </c>
      <c r="BY56" s="97" t="str">
        <f t="shared" si="142"/>
        <v/>
      </c>
      <c r="BZ56" s="101" t="str">
        <f t="shared" si="143"/>
        <v/>
      </c>
      <c r="CA56" s="97" t="str">
        <f t="shared" si="144"/>
        <v/>
      </c>
      <c r="CB56" s="97" t="str">
        <f t="shared" si="145"/>
        <v/>
      </c>
      <c r="CC56" s="97" t="str">
        <f t="shared" si="146"/>
        <v/>
      </c>
      <c r="CD56" s="102" t="str">
        <f t="shared" si="147"/>
        <v/>
      </c>
      <c r="CE56" s="103" t="str">
        <f t="shared" si="148"/>
        <v/>
      </c>
      <c r="CF56" s="303"/>
      <c r="CG56" s="138" t="str">
        <f t="shared" si="149"/>
        <v/>
      </c>
      <c r="CH56" s="139" t="str">
        <f t="shared" si="150"/>
        <v>Kategóriátlan</v>
      </c>
      <c r="CI56" s="134" t="str">
        <f t="shared" si="151"/>
        <v>Kategóriátlan</v>
      </c>
      <c r="CJ56" s="371" t="str">
        <f t="shared" si="152"/>
        <v/>
      </c>
      <c r="CK56" s="378" t="str">
        <f t="shared" si="153"/>
        <v/>
      </c>
      <c r="CL56" s="389" t="str">
        <f t="shared" si="154"/>
        <v/>
      </c>
      <c r="CM56" s="392" t="str">
        <f t="shared" si="155"/>
        <v/>
      </c>
      <c r="CN56" s="303"/>
      <c r="CO56" s="272" t="str">
        <f t="shared" si="156"/>
        <v/>
      </c>
      <c r="CP56" s="273" t="str">
        <f t="shared" si="157"/>
        <v>Kategóriátlan</v>
      </c>
      <c r="CQ56" s="273" t="str">
        <f t="shared" si="158"/>
        <v>Kategóriátlan</v>
      </c>
      <c r="CR56" s="375" t="str">
        <f t="shared" si="160"/>
        <v/>
      </c>
      <c r="CS56" s="382" t="str">
        <f t="shared" si="161"/>
        <v/>
      </c>
      <c r="CT56" s="386" t="str">
        <f t="shared" si="162"/>
        <v/>
      </c>
      <c r="CU56" s="396" t="str">
        <f t="shared" si="163"/>
        <v/>
      </c>
      <c r="CV56" s="303"/>
      <c r="CW56" s="303"/>
      <c r="CX56" s="303"/>
      <c r="CY56" s="303"/>
      <c r="CZ56" s="303"/>
      <c r="DA56" s="303"/>
      <c r="DB56" s="303"/>
      <c r="DC56" s="303"/>
      <c r="DD56" s="303"/>
      <c r="DE56" s="303"/>
      <c r="DF56" s="303"/>
      <c r="DG56" s="303"/>
      <c r="DH56" s="303"/>
      <c r="DI56" s="303"/>
      <c r="DJ56" s="303"/>
      <c r="DK56" s="303"/>
      <c r="DL56" s="303"/>
      <c r="DM56" s="303"/>
      <c r="DN56" s="303"/>
      <c r="DO56" s="303"/>
      <c r="DP56" s="303"/>
      <c r="DQ56" s="303"/>
      <c r="DR56" s="303"/>
      <c r="DS56" s="303"/>
      <c r="DT56" s="303"/>
      <c r="DU56" s="303"/>
    </row>
    <row r="57" spans="1:125" s="25" customFormat="1" ht="16.5" customHeight="1" x14ac:dyDescent="0.25">
      <c r="A57" s="405"/>
      <c r="B57" s="142"/>
      <c r="C57" s="1"/>
      <c r="D57" s="254"/>
      <c r="E57" s="432"/>
      <c r="F57" s="3"/>
      <c r="G57" s="3"/>
      <c r="H57" s="3"/>
      <c r="I57" s="18"/>
      <c r="J57" s="132"/>
      <c r="K57" s="254"/>
      <c r="L5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7" s="223"/>
      <c r="N57" s="224"/>
      <c r="O57" s="251" t="str">
        <f t="shared" si="164"/>
        <v/>
      </c>
      <c r="P57" s="225"/>
      <c r="Q57" s="226"/>
      <c r="R57" s="200"/>
      <c r="S57" s="223"/>
      <c r="T57" s="268"/>
      <c r="U57" s="29" t="str">
        <f t="shared" si="165"/>
        <v/>
      </c>
      <c r="V57" s="200"/>
      <c r="W57" s="228"/>
      <c r="X57" s="64" t="str">
        <f t="shared" si="166"/>
        <v/>
      </c>
      <c r="Y57" s="446"/>
      <c r="Z57" s="228"/>
      <c r="AA57" s="227"/>
      <c r="AB57" s="64" t="str">
        <f t="shared" si="67"/>
        <v/>
      </c>
      <c r="AC57" s="200"/>
      <c r="AD57" s="229"/>
      <c r="AE57" s="200"/>
      <c r="AF57" s="200"/>
      <c r="AG57" s="200"/>
      <c r="AH57" s="230"/>
      <c r="AI57" s="231"/>
      <c r="AK57" s="232" t="str">
        <f t="shared" si="116"/>
        <v/>
      </c>
      <c r="AL57" s="233" t="s">
        <v>131</v>
      </c>
      <c r="AM57" s="234" t="str">
        <f t="shared" si="117"/>
        <v/>
      </c>
      <c r="AN57" s="64" t="str">
        <f t="shared" si="118"/>
        <v/>
      </c>
      <c r="AO57" s="65" t="str">
        <f t="shared" si="119"/>
        <v/>
      </c>
      <c r="AP57" s="65" t="str">
        <f t="shared" si="120"/>
        <v/>
      </c>
      <c r="AQ57" s="235" t="s">
        <v>131</v>
      </c>
      <c r="AR57" s="236" t="s">
        <v>131</v>
      </c>
      <c r="AS57" s="29" t="str">
        <f t="shared" si="121"/>
        <v/>
      </c>
      <c r="AT57" s="65" t="str">
        <f t="shared" si="159"/>
        <v/>
      </c>
      <c r="AU57" s="235" t="s">
        <v>131</v>
      </c>
      <c r="AV57" s="64" t="str">
        <f t="shared" si="122"/>
        <v/>
      </c>
      <c r="AW57" s="67" t="str">
        <f t="shared" si="123"/>
        <v/>
      </c>
      <c r="AX57" s="235" t="s">
        <v>131</v>
      </c>
      <c r="AY57" s="236" t="s">
        <v>131</v>
      </c>
      <c r="AZ57" s="64" t="str">
        <f t="shared" si="124"/>
        <v/>
      </c>
      <c r="BA57" s="65" t="str">
        <f t="shared" si="125"/>
        <v/>
      </c>
      <c r="BB57" s="66" t="str">
        <f t="shared" si="126"/>
        <v/>
      </c>
      <c r="BC57" s="65" t="str">
        <f t="shared" si="127"/>
        <v/>
      </c>
      <c r="BD57" s="65" t="str">
        <f t="shared" si="128"/>
        <v/>
      </c>
      <c r="BE57" s="65" t="str">
        <f t="shared" si="129"/>
        <v/>
      </c>
      <c r="BF57" s="67" t="str">
        <f t="shared" si="130"/>
        <v/>
      </c>
      <c r="BG57" s="68" t="str">
        <f t="shared" si="131"/>
        <v/>
      </c>
      <c r="BH57" s="303"/>
      <c r="BI57" s="237" t="str">
        <f t="shared" si="132"/>
        <v/>
      </c>
      <c r="BJ57" s="238" t="s">
        <v>131</v>
      </c>
      <c r="BK57" s="239" t="str">
        <f t="shared" si="133"/>
        <v/>
      </c>
      <c r="BL57" s="240" t="str">
        <f t="shared" si="134"/>
        <v/>
      </c>
      <c r="BM57" s="241" t="str">
        <f t="shared" si="135"/>
        <v/>
      </c>
      <c r="BN57" s="241" t="str">
        <f t="shared" si="136"/>
        <v/>
      </c>
      <c r="BO57" s="242" t="s">
        <v>131</v>
      </c>
      <c r="BP57" s="243" t="s">
        <v>131</v>
      </c>
      <c r="BQ57" s="244" t="str">
        <f t="shared" si="137"/>
        <v/>
      </c>
      <c r="BR57" s="241" t="str">
        <f t="shared" si="138"/>
        <v/>
      </c>
      <c r="BS57" s="242" t="s">
        <v>131</v>
      </c>
      <c r="BT57" s="240" t="str">
        <f t="shared" si="139"/>
        <v/>
      </c>
      <c r="BU57" s="245" t="str">
        <f t="shared" si="140"/>
        <v/>
      </c>
      <c r="BV57" s="242" t="s">
        <v>131</v>
      </c>
      <c r="BW57" s="243" t="s">
        <v>131</v>
      </c>
      <c r="BX57" s="240" t="str">
        <f t="shared" si="141"/>
        <v/>
      </c>
      <c r="BY57" s="241" t="str">
        <f t="shared" si="142"/>
        <v/>
      </c>
      <c r="BZ57" s="246" t="str">
        <f t="shared" si="143"/>
        <v/>
      </c>
      <c r="CA57" s="241" t="str">
        <f t="shared" si="144"/>
        <v/>
      </c>
      <c r="CB57" s="241" t="str">
        <f t="shared" si="145"/>
        <v/>
      </c>
      <c r="CC57" s="241" t="str">
        <f t="shared" si="146"/>
        <v/>
      </c>
      <c r="CD57" s="245" t="str">
        <f t="shared" si="147"/>
        <v/>
      </c>
      <c r="CE57" s="247" t="str">
        <f t="shared" si="148"/>
        <v/>
      </c>
      <c r="CF57" s="303"/>
      <c r="CG57" s="181" t="str">
        <f t="shared" si="149"/>
        <v/>
      </c>
      <c r="CH57" s="182" t="str">
        <f t="shared" si="150"/>
        <v>Kategóriátlan</v>
      </c>
      <c r="CI57" s="183" t="str">
        <f t="shared" si="151"/>
        <v>Kategóriátlan</v>
      </c>
      <c r="CJ57" s="372" t="str">
        <f t="shared" si="152"/>
        <v/>
      </c>
      <c r="CK57" s="379" t="str">
        <f t="shared" si="153"/>
        <v/>
      </c>
      <c r="CL57" s="390" t="str">
        <f t="shared" si="154"/>
        <v/>
      </c>
      <c r="CM57" s="393" t="str">
        <f t="shared" si="155"/>
        <v/>
      </c>
      <c r="CN57" s="303"/>
      <c r="CO57" s="274" t="str">
        <f t="shared" si="156"/>
        <v/>
      </c>
      <c r="CP57" s="275" t="str">
        <f t="shared" si="157"/>
        <v>Kategóriátlan</v>
      </c>
      <c r="CQ57" s="275" t="str">
        <f t="shared" si="158"/>
        <v>Kategóriátlan</v>
      </c>
      <c r="CR57" s="376" t="str">
        <f t="shared" si="160"/>
        <v/>
      </c>
      <c r="CS57" s="383" t="str">
        <f t="shared" si="161"/>
        <v/>
      </c>
      <c r="CT57" s="387" t="str">
        <f t="shared" si="162"/>
        <v/>
      </c>
      <c r="CU57" s="397" t="str">
        <f t="shared" si="163"/>
        <v/>
      </c>
      <c r="CV57" s="303"/>
      <c r="CW57" s="303"/>
      <c r="CX57" s="303"/>
      <c r="CY57" s="303"/>
      <c r="CZ57" s="303"/>
      <c r="DA57" s="303"/>
      <c r="DB57" s="303"/>
      <c r="DC57" s="303"/>
      <c r="DD57" s="303"/>
      <c r="DE57" s="303"/>
      <c r="DF57" s="303"/>
      <c r="DG57" s="303"/>
      <c r="DH57" s="303"/>
      <c r="DI57" s="303"/>
      <c r="DJ57" s="303"/>
      <c r="DK57" s="303"/>
      <c r="DL57" s="303"/>
      <c r="DM57" s="303"/>
      <c r="DN57" s="303"/>
      <c r="DO57" s="303"/>
      <c r="DP57" s="303"/>
      <c r="DQ57" s="303"/>
      <c r="DR57" s="303"/>
      <c r="DS57" s="303"/>
      <c r="DT57" s="303"/>
      <c r="DU57" s="303"/>
    </row>
    <row r="58" spans="1:125" ht="16.5" customHeight="1" x14ac:dyDescent="0.25">
      <c r="A58" s="405"/>
      <c r="B58" s="142"/>
      <c r="C58" s="1"/>
      <c r="D58" s="254"/>
      <c r="E58" s="432"/>
      <c r="F58" s="3"/>
      <c r="G58" s="3"/>
      <c r="H58" s="3"/>
      <c r="I58" s="18"/>
      <c r="J58" s="132"/>
      <c r="K58" s="254"/>
      <c r="L5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8" s="37"/>
      <c r="N58" s="217"/>
      <c r="O58" s="250" t="str">
        <f t="shared" si="164"/>
        <v/>
      </c>
      <c r="P58" s="212"/>
      <c r="Q58" s="12"/>
      <c r="R58" s="11"/>
      <c r="S58" s="37"/>
      <c r="T58" s="267"/>
      <c r="U58" s="76" t="str">
        <f t="shared" si="165"/>
        <v/>
      </c>
      <c r="V58" s="11"/>
      <c r="W58" s="26"/>
      <c r="X58" s="72" t="str">
        <f t="shared" si="166"/>
        <v/>
      </c>
      <c r="Y58" s="445"/>
      <c r="Z58" s="448"/>
      <c r="AA58" s="267"/>
      <c r="AB58" s="449" t="str">
        <f t="shared" si="67"/>
        <v/>
      </c>
      <c r="AC58" s="28"/>
      <c r="AD58" s="28"/>
      <c r="AE58" s="11"/>
      <c r="AF58" s="11"/>
      <c r="AG58" s="11"/>
      <c r="AH58" s="20"/>
      <c r="AI58" s="21"/>
      <c r="AK58" s="232" t="str">
        <f t="shared" si="116"/>
        <v/>
      </c>
      <c r="AL58" s="233" t="s">
        <v>131</v>
      </c>
      <c r="AM58" s="234" t="str">
        <f t="shared" si="117"/>
        <v/>
      </c>
      <c r="AN58" s="64" t="str">
        <f t="shared" si="118"/>
        <v/>
      </c>
      <c r="AO58" s="65" t="str">
        <f t="shared" si="119"/>
        <v/>
      </c>
      <c r="AP58" s="65" t="str">
        <f t="shared" si="120"/>
        <v/>
      </c>
      <c r="AQ58" s="235" t="s">
        <v>131</v>
      </c>
      <c r="AR58" s="236" t="s">
        <v>131</v>
      </c>
      <c r="AS58" s="29" t="str">
        <f t="shared" si="121"/>
        <v/>
      </c>
      <c r="AT58" s="65" t="str">
        <f t="shared" si="159"/>
        <v/>
      </c>
      <c r="AU58" s="235" t="s">
        <v>131</v>
      </c>
      <c r="AV58" s="64" t="str">
        <f t="shared" si="122"/>
        <v/>
      </c>
      <c r="AW58" s="67" t="str">
        <f t="shared" si="123"/>
        <v/>
      </c>
      <c r="AX58" s="235" t="s">
        <v>131</v>
      </c>
      <c r="AY58" s="236" t="s">
        <v>131</v>
      </c>
      <c r="AZ58" s="64" t="str">
        <f t="shared" si="124"/>
        <v/>
      </c>
      <c r="BA58" s="65" t="str">
        <f t="shared" si="125"/>
        <v/>
      </c>
      <c r="BB58" s="66" t="str">
        <f t="shared" si="126"/>
        <v/>
      </c>
      <c r="BC58" s="65" t="str">
        <f t="shared" si="127"/>
        <v/>
      </c>
      <c r="BD58" s="65" t="str">
        <f t="shared" si="128"/>
        <v/>
      </c>
      <c r="BE58" s="65" t="str">
        <f t="shared" si="129"/>
        <v/>
      </c>
      <c r="BF58" s="67" t="str">
        <f t="shared" si="130"/>
        <v/>
      </c>
      <c r="BG58" s="68" t="str">
        <f t="shared" si="131"/>
        <v/>
      </c>
      <c r="BH58" s="280"/>
      <c r="BI58" s="237" t="str">
        <f t="shared" si="132"/>
        <v/>
      </c>
      <c r="BJ58" s="238" t="s">
        <v>131</v>
      </c>
      <c r="BK58" s="239" t="str">
        <f t="shared" si="133"/>
        <v/>
      </c>
      <c r="BL58" s="240" t="str">
        <f t="shared" si="134"/>
        <v/>
      </c>
      <c r="BM58" s="241" t="str">
        <f t="shared" si="135"/>
        <v/>
      </c>
      <c r="BN58" s="241" t="str">
        <f t="shared" si="136"/>
        <v/>
      </c>
      <c r="BO58" s="242" t="s">
        <v>131</v>
      </c>
      <c r="BP58" s="243" t="s">
        <v>131</v>
      </c>
      <c r="BQ58" s="244" t="str">
        <f t="shared" si="137"/>
        <v/>
      </c>
      <c r="BR58" s="241" t="str">
        <f t="shared" si="138"/>
        <v/>
      </c>
      <c r="BS58" s="242" t="s">
        <v>131</v>
      </c>
      <c r="BT58" s="240" t="str">
        <f t="shared" si="139"/>
        <v/>
      </c>
      <c r="BU58" s="245" t="str">
        <f t="shared" si="140"/>
        <v/>
      </c>
      <c r="BV58" s="242" t="s">
        <v>131</v>
      </c>
      <c r="BW58" s="243" t="s">
        <v>131</v>
      </c>
      <c r="BX58" s="240" t="str">
        <f t="shared" si="141"/>
        <v/>
      </c>
      <c r="BY58" s="241" t="str">
        <f t="shared" si="142"/>
        <v/>
      </c>
      <c r="BZ58" s="246" t="str">
        <f t="shared" si="143"/>
        <v/>
      </c>
      <c r="CA58" s="241" t="str">
        <f t="shared" si="144"/>
        <v/>
      </c>
      <c r="CB58" s="241" t="str">
        <f t="shared" si="145"/>
        <v/>
      </c>
      <c r="CC58" s="241" t="str">
        <f t="shared" si="146"/>
        <v/>
      </c>
      <c r="CD58" s="245" t="str">
        <f t="shared" si="147"/>
        <v/>
      </c>
      <c r="CE58" s="247" t="str">
        <f t="shared" si="148"/>
        <v/>
      </c>
      <c r="CF58" s="280"/>
      <c r="CG58" s="181" t="str">
        <f t="shared" si="149"/>
        <v/>
      </c>
      <c r="CH58" s="182" t="str">
        <f t="shared" si="150"/>
        <v>Kategóriátlan</v>
      </c>
      <c r="CI58" s="183" t="str">
        <f t="shared" si="151"/>
        <v>Kategóriátlan</v>
      </c>
      <c r="CJ58" s="372" t="str">
        <f t="shared" si="152"/>
        <v/>
      </c>
      <c r="CK58" s="379" t="str">
        <f t="shared" si="153"/>
        <v/>
      </c>
      <c r="CL58" s="390" t="str">
        <f t="shared" si="154"/>
        <v/>
      </c>
      <c r="CM58" s="393" t="str">
        <f t="shared" si="155"/>
        <v/>
      </c>
      <c r="CN58" s="280"/>
      <c r="CO58" s="274" t="str">
        <f t="shared" si="156"/>
        <v/>
      </c>
      <c r="CP58" s="275" t="str">
        <f t="shared" si="157"/>
        <v>Kategóriátlan</v>
      </c>
      <c r="CQ58" s="275" t="str">
        <f t="shared" si="158"/>
        <v>Kategóriátlan</v>
      </c>
      <c r="CR58" s="376" t="str">
        <f t="shared" si="160"/>
        <v/>
      </c>
      <c r="CS58" s="383" t="str">
        <f t="shared" si="161"/>
        <v/>
      </c>
      <c r="CT58" s="387" t="str">
        <f t="shared" si="162"/>
        <v/>
      </c>
      <c r="CU58" s="397" t="str">
        <f t="shared" si="163"/>
        <v/>
      </c>
      <c r="CV58" s="280"/>
      <c r="CW58" s="280"/>
      <c r="CX58" s="280"/>
      <c r="CY58" s="280"/>
      <c r="CZ58" s="280"/>
      <c r="DA58" s="280"/>
      <c r="DB58" s="280"/>
      <c r="DC58" s="280"/>
      <c r="DD58" s="280"/>
      <c r="DE58" s="280"/>
      <c r="DF58" s="280"/>
      <c r="DG58" s="280"/>
      <c r="DH58" s="280"/>
      <c r="DI58" s="280"/>
      <c r="DJ58" s="280"/>
      <c r="DK58" s="280"/>
      <c r="DL58" s="280"/>
      <c r="DM58" s="280"/>
      <c r="DN58" s="280"/>
      <c r="DO58" s="280"/>
      <c r="DP58" s="280"/>
      <c r="DQ58" s="280"/>
      <c r="DR58" s="280"/>
      <c r="DS58" s="280"/>
      <c r="DT58" s="280"/>
      <c r="DU58" s="280"/>
    </row>
    <row r="59" spans="1:125" ht="16.5" customHeight="1" x14ac:dyDescent="0.25">
      <c r="A59" s="405"/>
      <c r="B59" s="142"/>
      <c r="C59" s="1"/>
      <c r="D59" s="254"/>
      <c r="E59" s="432"/>
      <c r="F59" s="3"/>
      <c r="G59" s="3"/>
      <c r="H59" s="3"/>
      <c r="I59" s="18"/>
      <c r="J59" s="132"/>
      <c r="K59" s="254"/>
      <c r="L5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59" s="37"/>
      <c r="N59" s="217"/>
      <c r="O59" s="250" t="str">
        <f t="shared" si="164"/>
        <v/>
      </c>
      <c r="P59" s="212"/>
      <c r="Q59" s="12"/>
      <c r="R59" s="11"/>
      <c r="S59" s="37"/>
      <c r="T59" s="267"/>
      <c r="U59" s="76" t="str">
        <f t="shared" si="165"/>
        <v/>
      </c>
      <c r="V59" s="11"/>
      <c r="W59" s="26"/>
      <c r="X59" s="72" t="str">
        <f t="shared" si="166"/>
        <v/>
      </c>
      <c r="Y59" s="445"/>
      <c r="Z59" s="448"/>
      <c r="AA59" s="267"/>
      <c r="AB59" s="449" t="str">
        <f t="shared" si="67"/>
        <v/>
      </c>
      <c r="AC59" s="28"/>
      <c r="AD59" s="28"/>
      <c r="AE59" s="11"/>
      <c r="AF59" s="11"/>
      <c r="AG59" s="11"/>
      <c r="AH59" s="20"/>
      <c r="AI59" s="21"/>
      <c r="AK59" s="69" t="str">
        <f t="shared" si="116"/>
        <v/>
      </c>
      <c r="AL59" s="70" t="s">
        <v>131</v>
      </c>
      <c r="AM59" s="71" t="str">
        <f t="shared" si="117"/>
        <v/>
      </c>
      <c r="AN59" s="72" t="str">
        <f t="shared" si="118"/>
        <v/>
      </c>
      <c r="AO59" s="73" t="str">
        <f t="shared" si="119"/>
        <v/>
      </c>
      <c r="AP59" s="73" t="str">
        <f t="shared" si="120"/>
        <v/>
      </c>
      <c r="AQ59" s="74" t="s">
        <v>131</v>
      </c>
      <c r="AR59" s="75" t="s">
        <v>131</v>
      </c>
      <c r="AS59" s="76" t="str">
        <f t="shared" si="121"/>
        <v/>
      </c>
      <c r="AT59" s="73" t="str">
        <f t="shared" si="159"/>
        <v/>
      </c>
      <c r="AU59" s="74" t="s">
        <v>131</v>
      </c>
      <c r="AV59" s="72" t="str">
        <f t="shared" si="122"/>
        <v/>
      </c>
      <c r="AW59" s="78" t="str">
        <f t="shared" si="123"/>
        <v/>
      </c>
      <c r="AX59" s="74" t="s">
        <v>131</v>
      </c>
      <c r="AY59" s="75" t="s">
        <v>131</v>
      </c>
      <c r="AZ59" s="72" t="str">
        <f t="shared" si="124"/>
        <v/>
      </c>
      <c r="BA59" s="73" t="str">
        <f t="shared" si="125"/>
        <v/>
      </c>
      <c r="BB59" s="77" t="str">
        <f t="shared" si="126"/>
        <v/>
      </c>
      <c r="BC59" s="73" t="str">
        <f t="shared" si="127"/>
        <v/>
      </c>
      <c r="BD59" s="73" t="str">
        <f t="shared" si="128"/>
        <v/>
      </c>
      <c r="BE59" s="73" t="str">
        <f t="shared" si="129"/>
        <v/>
      </c>
      <c r="BF59" s="78" t="str">
        <f t="shared" si="130"/>
        <v/>
      </c>
      <c r="BG59" s="79" t="str">
        <f t="shared" si="131"/>
        <v/>
      </c>
      <c r="BH59" s="280"/>
      <c r="BI59" s="93" t="str">
        <f t="shared" si="132"/>
        <v/>
      </c>
      <c r="BJ59" s="94" t="s">
        <v>131</v>
      </c>
      <c r="BK59" s="95" t="str">
        <f t="shared" si="133"/>
        <v/>
      </c>
      <c r="BL59" s="96" t="str">
        <f t="shared" si="134"/>
        <v/>
      </c>
      <c r="BM59" s="97" t="str">
        <f t="shared" si="135"/>
        <v/>
      </c>
      <c r="BN59" s="97" t="str">
        <f t="shared" si="136"/>
        <v/>
      </c>
      <c r="BO59" s="98" t="s">
        <v>131</v>
      </c>
      <c r="BP59" s="99" t="s">
        <v>131</v>
      </c>
      <c r="BQ59" s="100" t="str">
        <f t="shared" si="137"/>
        <v/>
      </c>
      <c r="BR59" s="97" t="str">
        <f t="shared" si="138"/>
        <v/>
      </c>
      <c r="BS59" s="98" t="s">
        <v>131</v>
      </c>
      <c r="BT59" s="96" t="str">
        <f t="shared" si="139"/>
        <v/>
      </c>
      <c r="BU59" s="102" t="str">
        <f t="shared" si="140"/>
        <v/>
      </c>
      <c r="BV59" s="98" t="s">
        <v>131</v>
      </c>
      <c r="BW59" s="99" t="s">
        <v>131</v>
      </c>
      <c r="BX59" s="96" t="str">
        <f t="shared" si="141"/>
        <v/>
      </c>
      <c r="BY59" s="97" t="str">
        <f t="shared" si="142"/>
        <v/>
      </c>
      <c r="BZ59" s="101" t="str">
        <f t="shared" si="143"/>
        <v/>
      </c>
      <c r="CA59" s="97" t="str">
        <f t="shared" si="144"/>
        <v/>
      </c>
      <c r="CB59" s="97" t="str">
        <f t="shared" si="145"/>
        <v/>
      </c>
      <c r="CC59" s="97" t="str">
        <f t="shared" si="146"/>
        <v/>
      </c>
      <c r="CD59" s="102" t="str">
        <f t="shared" si="147"/>
        <v/>
      </c>
      <c r="CE59" s="103" t="str">
        <f t="shared" si="148"/>
        <v/>
      </c>
      <c r="CF59" s="280"/>
      <c r="CG59" s="138" t="str">
        <f t="shared" si="149"/>
        <v/>
      </c>
      <c r="CH59" s="139" t="str">
        <f t="shared" si="150"/>
        <v>Kategóriátlan</v>
      </c>
      <c r="CI59" s="134" t="str">
        <f t="shared" si="151"/>
        <v>Kategóriátlan</v>
      </c>
      <c r="CJ59" s="371" t="str">
        <f t="shared" si="152"/>
        <v/>
      </c>
      <c r="CK59" s="378" t="str">
        <f t="shared" si="153"/>
        <v/>
      </c>
      <c r="CL59" s="389" t="str">
        <f t="shared" si="154"/>
        <v/>
      </c>
      <c r="CM59" s="392" t="str">
        <f t="shared" si="155"/>
        <v/>
      </c>
      <c r="CN59" s="280"/>
      <c r="CO59" s="272" t="str">
        <f t="shared" si="156"/>
        <v/>
      </c>
      <c r="CP59" s="273" t="str">
        <f t="shared" si="157"/>
        <v>Kategóriátlan</v>
      </c>
      <c r="CQ59" s="273" t="str">
        <f t="shared" si="158"/>
        <v>Kategóriátlan</v>
      </c>
      <c r="CR59" s="375" t="str">
        <f t="shared" si="160"/>
        <v/>
      </c>
      <c r="CS59" s="382" t="str">
        <f t="shared" si="161"/>
        <v/>
      </c>
      <c r="CT59" s="386" t="str">
        <f t="shared" si="162"/>
        <v/>
      </c>
      <c r="CU59" s="396" t="str">
        <f t="shared" si="163"/>
        <v/>
      </c>
      <c r="CV59" s="280"/>
      <c r="CW59" s="280"/>
      <c r="CX59" s="280"/>
      <c r="CY59" s="280"/>
      <c r="CZ59" s="280"/>
      <c r="DA59" s="280"/>
      <c r="DB59" s="280"/>
      <c r="DC59" s="280"/>
      <c r="DD59" s="280"/>
      <c r="DE59" s="280"/>
      <c r="DF59" s="280"/>
      <c r="DG59" s="280"/>
      <c r="DH59" s="280"/>
      <c r="DI59" s="280"/>
      <c r="DJ59" s="280"/>
      <c r="DK59" s="280"/>
      <c r="DL59" s="280"/>
      <c r="DM59" s="280"/>
      <c r="DN59" s="280"/>
      <c r="DO59" s="280"/>
      <c r="DP59" s="280"/>
      <c r="DQ59" s="280"/>
      <c r="DR59" s="280"/>
      <c r="DS59" s="280"/>
      <c r="DT59" s="280"/>
      <c r="DU59" s="280"/>
    </row>
    <row r="60" spans="1:125" ht="16.5" customHeight="1" x14ac:dyDescent="0.25">
      <c r="A60" s="405"/>
      <c r="B60" s="142"/>
      <c r="C60" s="1"/>
      <c r="D60" s="254"/>
      <c r="E60" s="432"/>
      <c r="F60" s="3"/>
      <c r="G60" s="3"/>
      <c r="H60" s="3"/>
      <c r="I60" s="18"/>
      <c r="J60" s="132"/>
      <c r="K60" s="254"/>
      <c r="L6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0" s="37"/>
      <c r="N60" s="217"/>
      <c r="O60" s="250" t="str">
        <f t="shared" si="164"/>
        <v/>
      </c>
      <c r="P60" s="212"/>
      <c r="Q60" s="12"/>
      <c r="R60" s="11"/>
      <c r="S60" s="37"/>
      <c r="T60" s="267"/>
      <c r="U60" s="76" t="str">
        <f t="shared" si="165"/>
        <v/>
      </c>
      <c r="V60" s="11"/>
      <c r="W60" s="26"/>
      <c r="X60" s="72" t="str">
        <f t="shared" si="166"/>
        <v/>
      </c>
      <c r="Y60" s="445"/>
      <c r="Z60" s="448"/>
      <c r="AA60" s="267"/>
      <c r="AB60" s="449" t="str">
        <f t="shared" si="67"/>
        <v/>
      </c>
      <c r="AC60" s="28"/>
      <c r="AD60" s="28"/>
      <c r="AE60" s="11"/>
      <c r="AF60" s="11"/>
      <c r="AG60" s="11"/>
      <c r="AH60" s="20"/>
      <c r="AI60" s="21"/>
      <c r="AK60" s="69" t="str">
        <f t="shared" si="116"/>
        <v/>
      </c>
      <c r="AL60" s="70" t="s">
        <v>131</v>
      </c>
      <c r="AM60" s="71" t="str">
        <f t="shared" si="117"/>
        <v/>
      </c>
      <c r="AN60" s="72" t="str">
        <f t="shared" si="118"/>
        <v/>
      </c>
      <c r="AO60" s="73" t="str">
        <f t="shared" si="119"/>
        <v/>
      </c>
      <c r="AP60" s="73" t="str">
        <f t="shared" si="120"/>
        <v/>
      </c>
      <c r="AQ60" s="74" t="s">
        <v>131</v>
      </c>
      <c r="AR60" s="75" t="s">
        <v>131</v>
      </c>
      <c r="AS60" s="76" t="str">
        <f t="shared" si="121"/>
        <v/>
      </c>
      <c r="AT60" s="73" t="str">
        <f t="shared" si="159"/>
        <v/>
      </c>
      <c r="AU60" s="74" t="s">
        <v>131</v>
      </c>
      <c r="AV60" s="72" t="str">
        <f t="shared" si="122"/>
        <v/>
      </c>
      <c r="AW60" s="78" t="str">
        <f t="shared" si="123"/>
        <v/>
      </c>
      <c r="AX60" s="74" t="s">
        <v>131</v>
      </c>
      <c r="AY60" s="75" t="s">
        <v>131</v>
      </c>
      <c r="AZ60" s="72" t="str">
        <f t="shared" si="124"/>
        <v/>
      </c>
      <c r="BA60" s="73" t="str">
        <f t="shared" si="125"/>
        <v/>
      </c>
      <c r="BB60" s="77" t="str">
        <f t="shared" si="126"/>
        <v/>
      </c>
      <c r="BC60" s="73" t="str">
        <f t="shared" si="127"/>
        <v/>
      </c>
      <c r="BD60" s="73" t="str">
        <f t="shared" si="128"/>
        <v/>
      </c>
      <c r="BE60" s="73" t="str">
        <f t="shared" si="129"/>
        <v/>
      </c>
      <c r="BF60" s="78" t="str">
        <f t="shared" si="130"/>
        <v/>
      </c>
      <c r="BG60" s="79" t="str">
        <f t="shared" si="131"/>
        <v/>
      </c>
      <c r="BH60" s="280"/>
      <c r="BI60" s="93" t="str">
        <f t="shared" si="132"/>
        <v/>
      </c>
      <c r="BJ60" s="94" t="s">
        <v>131</v>
      </c>
      <c r="BK60" s="95" t="str">
        <f t="shared" si="133"/>
        <v/>
      </c>
      <c r="BL60" s="96" t="str">
        <f t="shared" si="134"/>
        <v/>
      </c>
      <c r="BM60" s="97" t="str">
        <f t="shared" si="135"/>
        <v/>
      </c>
      <c r="BN60" s="97" t="str">
        <f t="shared" si="136"/>
        <v/>
      </c>
      <c r="BO60" s="98" t="s">
        <v>131</v>
      </c>
      <c r="BP60" s="99" t="s">
        <v>131</v>
      </c>
      <c r="BQ60" s="100" t="str">
        <f t="shared" si="137"/>
        <v/>
      </c>
      <c r="BR60" s="97" t="str">
        <f t="shared" si="138"/>
        <v/>
      </c>
      <c r="BS60" s="98" t="s">
        <v>131</v>
      </c>
      <c r="BT60" s="96" t="str">
        <f t="shared" si="139"/>
        <v/>
      </c>
      <c r="BU60" s="102" t="str">
        <f t="shared" si="140"/>
        <v/>
      </c>
      <c r="BV60" s="98" t="s">
        <v>131</v>
      </c>
      <c r="BW60" s="99" t="s">
        <v>131</v>
      </c>
      <c r="BX60" s="96" t="str">
        <f t="shared" si="141"/>
        <v/>
      </c>
      <c r="BY60" s="97" t="str">
        <f t="shared" si="142"/>
        <v/>
      </c>
      <c r="BZ60" s="101" t="str">
        <f t="shared" si="143"/>
        <v/>
      </c>
      <c r="CA60" s="97" t="str">
        <f t="shared" si="144"/>
        <v/>
      </c>
      <c r="CB60" s="97" t="str">
        <f t="shared" si="145"/>
        <v/>
      </c>
      <c r="CC60" s="97" t="str">
        <f t="shared" si="146"/>
        <v/>
      </c>
      <c r="CD60" s="102" t="str">
        <f t="shared" si="147"/>
        <v/>
      </c>
      <c r="CE60" s="103" t="str">
        <f t="shared" si="148"/>
        <v/>
      </c>
      <c r="CF60" s="280"/>
      <c r="CG60" s="138" t="str">
        <f t="shared" si="149"/>
        <v/>
      </c>
      <c r="CH60" s="139" t="str">
        <f t="shared" si="150"/>
        <v>Kategóriátlan</v>
      </c>
      <c r="CI60" s="134" t="str">
        <f t="shared" si="151"/>
        <v>Kategóriátlan</v>
      </c>
      <c r="CJ60" s="371" t="str">
        <f t="shared" si="152"/>
        <v/>
      </c>
      <c r="CK60" s="378" t="str">
        <f t="shared" si="153"/>
        <v/>
      </c>
      <c r="CL60" s="389" t="str">
        <f t="shared" si="154"/>
        <v/>
      </c>
      <c r="CM60" s="392" t="str">
        <f t="shared" si="155"/>
        <v/>
      </c>
      <c r="CN60" s="280"/>
      <c r="CO60" s="272" t="str">
        <f t="shared" si="156"/>
        <v/>
      </c>
      <c r="CP60" s="273" t="str">
        <f t="shared" si="157"/>
        <v>Kategóriátlan</v>
      </c>
      <c r="CQ60" s="273" t="str">
        <f t="shared" si="158"/>
        <v>Kategóriátlan</v>
      </c>
      <c r="CR60" s="375" t="str">
        <f t="shared" si="160"/>
        <v/>
      </c>
      <c r="CS60" s="382" t="str">
        <f t="shared" si="161"/>
        <v/>
      </c>
      <c r="CT60" s="386" t="str">
        <f t="shared" si="162"/>
        <v/>
      </c>
      <c r="CU60" s="396" t="str">
        <f t="shared" si="163"/>
        <v/>
      </c>
      <c r="CV60" s="280"/>
      <c r="CW60" s="280"/>
      <c r="CX60" s="280"/>
      <c r="CY60" s="280"/>
      <c r="CZ60" s="280"/>
      <c r="DA60" s="280"/>
      <c r="DB60" s="280"/>
      <c r="DC60" s="280"/>
      <c r="DD60" s="280"/>
      <c r="DE60" s="280"/>
      <c r="DF60" s="280"/>
      <c r="DG60" s="280"/>
      <c r="DH60" s="280"/>
      <c r="DI60" s="280"/>
      <c r="DJ60" s="280"/>
      <c r="DK60" s="280"/>
      <c r="DL60" s="280"/>
      <c r="DM60" s="280"/>
      <c r="DN60" s="280"/>
      <c r="DO60" s="280"/>
      <c r="DP60" s="280"/>
      <c r="DQ60" s="280"/>
      <c r="DR60" s="280"/>
      <c r="DS60" s="280"/>
      <c r="DT60" s="280"/>
      <c r="DU60" s="280"/>
    </row>
    <row r="61" spans="1:125" ht="16.5" customHeight="1" x14ac:dyDescent="0.25">
      <c r="A61" s="405"/>
      <c r="B61" s="142"/>
      <c r="C61" s="1"/>
      <c r="D61" s="254"/>
      <c r="E61" s="432"/>
      <c r="F61" s="3"/>
      <c r="G61" s="3"/>
      <c r="H61" s="3"/>
      <c r="I61" s="18"/>
      <c r="J61" s="132"/>
      <c r="K61" s="254"/>
      <c r="L6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1" s="37"/>
      <c r="N61" s="217"/>
      <c r="O61" s="250" t="str">
        <f t="shared" si="164"/>
        <v/>
      </c>
      <c r="P61" s="212"/>
      <c r="Q61" s="12"/>
      <c r="R61" s="11"/>
      <c r="S61" s="37"/>
      <c r="T61" s="267"/>
      <c r="U61" s="76" t="str">
        <f t="shared" si="165"/>
        <v/>
      </c>
      <c r="V61" s="11"/>
      <c r="W61" s="26"/>
      <c r="X61" s="72" t="str">
        <f t="shared" si="166"/>
        <v/>
      </c>
      <c r="Y61" s="445"/>
      <c r="Z61" s="448"/>
      <c r="AA61" s="267"/>
      <c r="AB61" s="449" t="str">
        <f t="shared" si="67"/>
        <v/>
      </c>
      <c r="AC61" s="28"/>
      <c r="AD61" s="28"/>
      <c r="AE61" s="11"/>
      <c r="AF61" s="11"/>
      <c r="AG61" s="11"/>
      <c r="AH61" s="20"/>
      <c r="AI61" s="21"/>
      <c r="AK61" s="69" t="str">
        <f t="shared" si="116"/>
        <v/>
      </c>
      <c r="AL61" s="70" t="s">
        <v>131</v>
      </c>
      <c r="AM61" s="71" t="str">
        <f t="shared" si="117"/>
        <v/>
      </c>
      <c r="AN61" s="72" t="str">
        <f t="shared" si="118"/>
        <v/>
      </c>
      <c r="AO61" s="73" t="str">
        <f t="shared" si="119"/>
        <v/>
      </c>
      <c r="AP61" s="73" t="str">
        <f t="shared" si="120"/>
        <v/>
      </c>
      <c r="AQ61" s="74" t="s">
        <v>131</v>
      </c>
      <c r="AR61" s="75" t="s">
        <v>131</v>
      </c>
      <c r="AS61" s="76" t="str">
        <f t="shared" si="121"/>
        <v/>
      </c>
      <c r="AT61" s="73" t="str">
        <f t="shared" si="159"/>
        <v/>
      </c>
      <c r="AU61" s="74" t="s">
        <v>131</v>
      </c>
      <c r="AV61" s="72" t="str">
        <f t="shared" si="122"/>
        <v/>
      </c>
      <c r="AW61" s="78" t="str">
        <f t="shared" si="123"/>
        <v/>
      </c>
      <c r="AX61" s="74" t="s">
        <v>131</v>
      </c>
      <c r="AY61" s="75" t="s">
        <v>131</v>
      </c>
      <c r="AZ61" s="72" t="str">
        <f t="shared" si="124"/>
        <v/>
      </c>
      <c r="BA61" s="73" t="str">
        <f t="shared" si="125"/>
        <v/>
      </c>
      <c r="BB61" s="77" t="str">
        <f t="shared" si="126"/>
        <v/>
      </c>
      <c r="BC61" s="73" t="str">
        <f t="shared" si="127"/>
        <v/>
      </c>
      <c r="BD61" s="73" t="str">
        <f t="shared" si="128"/>
        <v/>
      </c>
      <c r="BE61" s="73" t="str">
        <f t="shared" si="129"/>
        <v/>
      </c>
      <c r="BF61" s="78" t="str">
        <f t="shared" si="130"/>
        <v/>
      </c>
      <c r="BG61" s="79" t="str">
        <f t="shared" si="131"/>
        <v/>
      </c>
      <c r="BH61" s="280"/>
      <c r="BI61" s="93" t="str">
        <f t="shared" si="132"/>
        <v/>
      </c>
      <c r="BJ61" s="94" t="s">
        <v>131</v>
      </c>
      <c r="BK61" s="95" t="str">
        <f t="shared" si="133"/>
        <v/>
      </c>
      <c r="BL61" s="96" t="str">
        <f t="shared" si="134"/>
        <v/>
      </c>
      <c r="BM61" s="97" t="str">
        <f t="shared" si="135"/>
        <v/>
      </c>
      <c r="BN61" s="97" t="str">
        <f t="shared" si="136"/>
        <v/>
      </c>
      <c r="BO61" s="98" t="s">
        <v>131</v>
      </c>
      <c r="BP61" s="99" t="s">
        <v>131</v>
      </c>
      <c r="BQ61" s="100" t="str">
        <f t="shared" si="137"/>
        <v/>
      </c>
      <c r="BR61" s="97" t="str">
        <f t="shared" si="138"/>
        <v/>
      </c>
      <c r="BS61" s="98" t="s">
        <v>131</v>
      </c>
      <c r="BT61" s="96" t="str">
        <f t="shared" si="139"/>
        <v/>
      </c>
      <c r="BU61" s="102" t="str">
        <f t="shared" si="140"/>
        <v/>
      </c>
      <c r="BV61" s="98" t="s">
        <v>131</v>
      </c>
      <c r="BW61" s="99" t="s">
        <v>131</v>
      </c>
      <c r="BX61" s="96" t="str">
        <f t="shared" si="141"/>
        <v/>
      </c>
      <c r="BY61" s="97" t="str">
        <f t="shared" si="142"/>
        <v/>
      </c>
      <c r="BZ61" s="101" t="str">
        <f t="shared" si="143"/>
        <v/>
      </c>
      <c r="CA61" s="97" t="str">
        <f t="shared" si="144"/>
        <v/>
      </c>
      <c r="CB61" s="97" t="str">
        <f t="shared" si="145"/>
        <v/>
      </c>
      <c r="CC61" s="97" t="str">
        <f t="shared" si="146"/>
        <v/>
      </c>
      <c r="CD61" s="102" t="str">
        <f t="shared" si="147"/>
        <v/>
      </c>
      <c r="CE61" s="103" t="str">
        <f t="shared" si="148"/>
        <v/>
      </c>
      <c r="CF61" s="280"/>
      <c r="CG61" s="138" t="str">
        <f t="shared" si="149"/>
        <v/>
      </c>
      <c r="CH61" s="139" t="str">
        <f t="shared" si="150"/>
        <v>Kategóriátlan</v>
      </c>
      <c r="CI61" s="134" t="str">
        <f t="shared" si="151"/>
        <v>Kategóriátlan</v>
      </c>
      <c r="CJ61" s="371" t="str">
        <f t="shared" si="152"/>
        <v/>
      </c>
      <c r="CK61" s="378" t="str">
        <f t="shared" si="153"/>
        <v/>
      </c>
      <c r="CL61" s="389" t="str">
        <f t="shared" si="154"/>
        <v/>
      </c>
      <c r="CM61" s="392" t="str">
        <f t="shared" si="155"/>
        <v/>
      </c>
      <c r="CN61" s="280"/>
      <c r="CO61" s="272" t="str">
        <f t="shared" si="156"/>
        <v/>
      </c>
      <c r="CP61" s="273" t="str">
        <f t="shared" si="157"/>
        <v>Kategóriátlan</v>
      </c>
      <c r="CQ61" s="273" t="str">
        <f t="shared" si="158"/>
        <v>Kategóriátlan</v>
      </c>
      <c r="CR61" s="375" t="str">
        <f t="shared" si="160"/>
        <v/>
      </c>
      <c r="CS61" s="382" t="str">
        <f t="shared" si="161"/>
        <v/>
      </c>
      <c r="CT61" s="386" t="str">
        <f t="shared" si="162"/>
        <v/>
      </c>
      <c r="CU61" s="396" t="str">
        <f t="shared" si="163"/>
        <v/>
      </c>
      <c r="CV61" s="280"/>
      <c r="CW61" s="280"/>
      <c r="CX61" s="280"/>
      <c r="CY61" s="280"/>
      <c r="CZ61" s="280"/>
      <c r="DA61" s="280"/>
      <c r="DB61" s="280"/>
      <c r="DC61" s="280"/>
      <c r="DD61" s="280"/>
      <c r="DE61" s="280"/>
      <c r="DF61" s="280"/>
      <c r="DG61" s="280"/>
      <c r="DH61" s="280"/>
      <c r="DI61" s="280"/>
      <c r="DJ61" s="280"/>
      <c r="DK61" s="280"/>
      <c r="DL61" s="280"/>
      <c r="DM61" s="280"/>
      <c r="DN61" s="280"/>
      <c r="DO61" s="280"/>
      <c r="DP61" s="280"/>
      <c r="DQ61" s="280"/>
      <c r="DR61" s="280"/>
      <c r="DS61" s="280"/>
      <c r="DT61" s="280"/>
      <c r="DU61" s="280"/>
    </row>
    <row r="62" spans="1:125" ht="16.5" customHeight="1" x14ac:dyDescent="0.25">
      <c r="A62" s="405"/>
      <c r="B62" s="142"/>
      <c r="C62" s="1"/>
      <c r="D62" s="254"/>
      <c r="E62" s="432"/>
      <c r="F62" s="3"/>
      <c r="G62" s="3"/>
      <c r="H62" s="3"/>
      <c r="I62" s="18"/>
      <c r="J62" s="132"/>
      <c r="K62" s="254"/>
      <c r="L6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2" s="37"/>
      <c r="N62" s="217"/>
      <c r="O62" s="250" t="str">
        <f t="shared" si="164"/>
        <v/>
      </c>
      <c r="P62" s="212"/>
      <c r="Q62" s="12"/>
      <c r="R62" s="11"/>
      <c r="S62" s="37"/>
      <c r="T62" s="267"/>
      <c r="U62" s="76" t="str">
        <f t="shared" si="165"/>
        <v/>
      </c>
      <c r="V62" s="11"/>
      <c r="W62" s="26"/>
      <c r="X62" s="72" t="str">
        <f t="shared" si="166"/>
        <v/>
      </c>
      <c r="Y62" s="445"/>
      <c r="Z62" s="448"/>
      <c r="AA62" s="267"/>
      <c r="AB62" s="449" t="str">
        <f t="shared" si="67"/>
        <v/>
      </c>
      <c r="AC62" s="28"/>
      <c r="AD62" s="28"/>
      <c r="AE62" s="11"/>
      <c r="AF62" s="11"/>
      <c r="AG62" s="11"/>
      <c r="AH62" s="20"/>
      <c r="AI62" s="21"/>
      <c r="AK62" s="69" t="str">
        <f t="shared" si="116"/>
        <v/>
      </c>
      <c r="AL62" s="70" t="s">
        <v>131</v>
      </c>
      <c r="AM62" s="71" t="str">
        <f t="shared" si="117"/>
        <v/>
      </c>
      <c r="AN62" s="72" t="str">
        <f t="shared" si="118"/>
        <v/>
      </c>
      <c r="AO62" s="73" t="str">
        <f t="shared" si="119"/>
        <v/>
      </c>
      <c r="AP62" s="73" t="str">
        <f t="shared" si="120"/>
        <v/>
      </c>
      <c r="AQ62" s="74" t="s">
        <v>131</v>
      </c>
      <c r="AR62" s="75" t="s">
        <v>131</v>
      </c>
      <c r="AS62" s="76" t="str">
        <f t="shared" si="121"/>
        <v/>
      </c>
      <c r="AT62" s="73" t="str">
        <f t="shared" si="159"/>
        <v/>
      </c>
      <c r="AU62" s="74" t="s">
        <v>131</v>
      </c>
      <c r="AV62" s="72" t="str">
        <f t="shared" si="122"/>
        <v/>
      </c>
      <c r="AW62" s="78" t="str">
        <f t="shared" si="123"/>
        <v/>
      </c>
      <c r="AX62" s="74" t="s">
        <v>131</v>
      </c>
      <c r="AY62" s="75" t="s">
        <v>131</v>
      </c>
      <c r="AZ62" s="72" t="str">
        <f t="shared" si="124"/>
        <v/>
      </c>
      <c r="BA62" s="73" t="str">
        <f t="shared" si="125"/>
        <v/>
      </c>
      <c r="BB62" s="77" t="str">
        <f t="shared" si="126"/>
        <v/>
      </c>
      <c r="BC62" s="73" t="str">
        <f t="shared" si="127"/>
        <v/>
      </c>
      <c r="BD62" s="73" t="str">
        <f t="shared" si="128"/>
        <v/>
      </c>
      <c r="BE62" s="73" t="str">
        <f t="shared" si="129"/>
        <v/>
      </c>
      <c r="BF62" s="78" t="str">
        <f t="shared" si="130"/>
        <v/>
      </c>
      <c r="BG62" s="79" t="str">
        <f t="shared" si="131"/>
        <v/>
      </c>
      <c r="BH62" s="280"/>
      <c r="BI62" s="93" t="str">
        <f t="shared" si="132"/>
        <v/>
      </c>
      <c r="BJ62" s="94" t="s">
        <v>131</v>
      </c>
      <c r="BK62" s="95" t="str">
        <f t="shared" si="133"/>
        <v/>
      </c>
      <c r="BL62" s="96" t="str">
        <f t="shared" si="134"/>
        <v/>
      </c>
      <c r="BM62" s="97" t="str">
        <f t="shared" si="135"/>
        <v/>
      </c>
      <c r="BN62" s="97" t="str">
        <f t="shared" si="136"/>
        <v/>
      </c>
      <c r="BO62" s="98" t="s">
        <v>131</v>
      </c>
      <c r="BP62" s="99" t="s">
        <v>131</v>
      </c>
      <c r="BQ62" s="100" t="str">
        <f t="shared" si="137"/>
        <v/>
      </c>
      <c r="BR62" s="97" t="str">
        <f t="shared" si="138"/>
        <v/>
      </c>
      <c r="BS62" s="98" t="s">
        <v>131</v>
      </c>
      <c r="BT62" s="96" t="str">
        <f t="shared" si="139"/>
        <v/>
      </c>
      <c r="BU62" s="102" t="str">
        <f t="shared" si="140"/>
        <v/>
      </c>
      <c r="BV62" s="98" t="s">
        <v>131</v>
      </c>
      <c r="BW62" s="99" t="s">
        <v>131</v>
      </c>
      <c r="BX62" s="96" t="str">
        <f t="shared" si="141"/>
        <v/>
      </c>
      <c r="BY62" s="97" t="str">
        <f t="shared" si="142"/>
        <v/>
      </c>
      <c r="BZ62" s="101" t="str">
        <f t="shared" si="143"/>
        <v/>
      </c>
      <c r="CA62" s="97" t="str">
        <f t="shared" si="144"/>
        <v/>
      </c>
      <c r="CB62" s="97" t="str">
        <f t="shared" si="145"/>
        <v/>
      </c>
      <c r="CC62" s="97" t="str">
        <f t="shared" si="146"/>
        <v/>
      </c>
      <c r="CD62" s="102" t="str">
        <f t="shared" si="147"/>
        <v/>
      </c>
      <c r="CE62" s="103" t="str">
        <f t="shared" si="148"/>
        <v/>
      </c>
      <c r="CF62" s="280"/>
      <c r="CG62" s="138" t="str">
        <f t="shared" si="149"/>
        <v/>
      </c>
      <c r="CH62" s="139" t="str">
        <f t="shared" si="150"/>
        <v>Kategóriátlan</v>
      </c>
      <c r="CI62" s="134" t="str">
        <f t="shared" si="151"/>
        <v>Kategóriátlan</v>
      </c>
      <c r="CJ62" s="371" t="str">
        <f t="shared" si="152"/>
        <v/>
      </c>
      <c r="CK62" s="378" t="str">
        <f t="shared" si="153"/>
        <v/>
      </c>
      <c r="CL62" s="389" t="str">
        <f t="shared" si="154"/>
        <v/>
      </c>
      <c r="CM62" s="392" t="str">
        <f t="shared" si="155"/>
        <v/>
      </c>
      <c r="CN62" s="280"/>
      <c r="CO62" s="272" t="str">
        <f t="shared" si="156"/>
        <v/>
      </c>
      <c r="CP62" s="273" t="str">
        <f t="shared" si="157"/>
        <v>Kategóriátlan</v>
      </c>
      <c r="CQ62" s="273" t="str">
        <f t="shared" si="158"/>
        <v>Kategóriátlan</v>
      </c>
      <c r="CR62" s="375" t="str">
        <f t="shared" si="160"/>
        <v/>
      </c>
      <c r="CS62" s="382" t="str">
        <f t="shared" si="161"/>
        <v/>
      </c>
      <c r="CT62" s="386" t="str">
        <f t="shared" si="162"/>
        <v/>
      </c>
      <c r="CU62" s="396" t="str">
        <f t="shared" si="163"/>
        <v/>
      </c>
      <c r="CV62" s="280"/>
      <c r="CW62" s="280"/>
      <c r="CX62" s="280"/>
      <c r="CY62" s="280"/>
      <c r="CZ62" s="280"/>
      <c r="DA62" s="280"/>
      <c r="DB62" s="280"/>
      <c r="DC62" s="280"/>
      <c r="DD62" s="280"/>
      <c r="DE62" s="280"/>
      <c r="DF62" s="280"/>
      <c r="DG62" s="280"/>
      <c r="DH62" s="280"/>
      <c r="DI62" s="280"/>
      <c r="DJ62" s="280"/>
      <c r="DK62" s="280"/>
      <c r="DL62" s="280"/>
      <c r="DM62" s="280"/>
      <c r="DN62" s="280"/>
      <c r="DO62" s="280"/>
      <c r="DP62" s="280"/>
      <c r="DQ62" s="280"/>
      <c r="DR62" s="280"/>
      <c r="DS62" s="280"/>
      <c r="DT62" s="280"/>
      <c r="DU62" s="280"/>
    </row>
    <row r="63" spans="1:125" ht="16.5" customHeight="1" x14ac:dyDescent="0.25">
      <c r="A63" s="405"/>
      <c r="B63" s="142"/>
      <c r="C63" s="1"/>
      <c r="D63" s="254"/>
      <c r="E63" s="432"/>
      <c r="F63" s="3"/>
      <c r="G63" s="3"/>
      <c r="H63" s="3"/>
      <c r="I63" s="18"/>
      <c r="J63" s="132"/>
      <c r="K63" s="254"/>
      <c r="L6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3" s="37"/>
      <c r="N63" s="217"/>
      <c r="O63" s="250" t="str">
        <f t="shared" si="164"/>
        <v/>
      </c>
      <c r="P63" s="212"/>
      <c r="Q63" s="12"/>
      <c r="R63" s="11"/>
      <c r="S63" s="37"/>
      <c r="T63" s="267"/>
      <c r="U63" s="76" t="str">
        <f t="shared" si="165"/>
        <v/>
      </c>
      <c r="V63" s="11"/>
      <c r="W63" s="26"/>
      <c r="X63" s="72" t="str">
        <f t="shared" si="166"/>
        <v/>
      </c>
      <c r="Y63" s="445"/>
      <c r="Z63" s="448"/>
      <c r="AA63" s="267"/>
      <c r="AB63" s="449" t="str">
        <f t="shared" si="67"/>
        <v/>
      </c>
      <c r="AC63" s="28"/>
      <c r="AD63" s="28"/>
      <c r="AE63" s="11"/>
      <c r="AF63" s="11"/>
      <c r="AG63" s="11"/>
      <c r="AH63" s="20"/>
      <c r="AI63" s="21"/>
      <c r="AK63" s="69" t="str">
        <f t="shared" si="116"/>
        <v/>
      </c>
      <c r="AL63" s="70" t="s">
        <v>131</v>
      </c>
      <c r="AM63" s="71" t="str">
        <f t="shared" si="117"/>
        <v/>
      </c>
      <c r="AN63" s="72" t="str">
        <f t="shared" si="118"/>
        <v/>
      </c>
      <c r="AO63" s="73" t="str">
        <f t="shared" si="119"/>
        <v/>
      </c>
      <c r="AP63" s="73" t="str">
        <f t="shared" si="120"/>
        <v/>
      </c>
      <c r="AQ63" s="74" t="s">
        <v>131</v>
      </c>
      <c r="AR63" s="75" t="s">
        <v>131</v>
      </c>
      <c r="AS63" s="76" t="str">
        <f t="shared" si="121"/>
        <v/>
      </c>
      <c r="AT63" s="73" t="str">
        <f t="shared" si="159"/>
        <v/>
      </c>
      <c r="AU63" s="74" t="s">
        <v>131</v>
      </c>
      <c r="AV63" s="72" t="str">
        <f t="shared" si="122"/>
        <v/>
      </c>
      <c r="AW63" s="78" t="str">
        <f t="shared" si="123"/>
        <v/>
      </c>
      <c r="AX63" s="74" t="s">
        <v>131</v>
      </c>
      <c r="AY63" s="75" t="s">
        <v>131</v>
      </c>
      <c r="AZ63" s="72" t="str">
        <f t="shared" si="124"/>
        <v/>
      </c>
      <c r="BA63" s="73" t="str">
        <f t="shared" si="125"/>
        <v/>
      </c>
      <c r="BB63" s="77" t="str">
        <f t="shared" si="126"/>
        <v/>
      </c>
      <c r="BC63" s="73" t="str">
        <f t="shared" si="127"/>
        <v/>
      </c>
      <c r="BD63" s="73" t="str">
        <f t="shared" si="128"/>
        <v/>
      </c>
      <c r="BE63" s="73" t="str">
        <f t="shared" si="129"/>
        <v/>
      </c>
      <c r="BF63" s="78" t="str">
        <f t="shared" si="130"/>
        <v/>
      </c>
      <c r="BG63" s="79" t="str">
        <f t="shared" si="131"/>
        <v/>
      </c>
      <c r="BH63" s="280"/>
      <c r="BI63" s="93" t="str">
        <f t="shared" si="132"/>
        <v/>
      </c>
      <c r="BJ63" s="94" t="s">
        <v>131</v>
      </c>
      <c r="BK63" s="95" t="str">
        <f t="shared" si="133"/>
        <v/>
      </c>
      <c r="BL63" s="96" t="str">
        <f t="shared" si="134"/>
        <v/>
      </c>
      <c r="BM63" s="97" t="str">
        <f t="shared" si="135"/>
        <v/>
      </c>
      <c r="BN63" s="97" t="str">
        <f t="shared" si="136"/>
        <v/>
      </c>
      <c r="BO63" s="98" t="s">
        <v>131</v>
      </c>
      <c r="BP63" s="99" t="s">
        <v>131</v>
      </c>
      <c r="BQ63" s="100" t="str">
        <f t="shared" si="137"/>
        <v/>
      </c>
      <c r="BR63" s="97" t="str">
        <f t="shared" si="138"/>
        <v/>
      </c>
      <c r="BS63" s="98" t="s">
        <v>131</v>
      </c>
      <c r="BT63" s="96" t="str">
        <f t="shared" si="139"/>
        <v/>
      </c>
      <c r="BU63" s="102" t="str">
        <f t="shared" si="140"/>
        <v/>
      </c>
      <c r="BV63" s="98" t="s">
        <v>131</v>
      </c>
      <c r="BW63" s="99" t="s">
        <v>131</v>
      </c>
      <c r="BX63" s="96" t="str">
        <f t="shared" si="141"/>
        <v/>
      </c>
      <c r="BY63" s="97" t="str">
        <f t="shared" si="142"/>
        <v/>
      </c>
      <c r="BZ63" s="101" t="str">
        <f t="shared" si="143"/>
        <v/>
      </c>
      <c r="CA63" s="97" t="str">
        <f t="shared" si="144"/>
        <v/>
      </c>
      <c r="CB63" s="97" t="str">
        <f t="shared" si="145"/>
        <v/>
      </c>
      <c r="CC63" s="97" t="str">
        <f t="shared" si="146"/>
        <v/>
      </c>
      <c r="CD63" s="102" t="str">
        <f t="shared" si="147"/>
        <v/>
      </c>
      <c r="CE63" s="103" t="str">
        <f t="shared" si="148"/>
        <v/>
      </c>
      <c r="CF63" s="280"/>
      <c r="CG63" s="138" t="str">
        <f t="shared" si="149"/>
        <v/>
      </c>
      <c r="CH63" s="139" t="str">
        <f t="shared" si="150"/>
        <v>Kategóriátlan</v>
      </c>
      <c r="CI63" s="134" t="str">
        <f t="shared" si="151"/>
        <v>Kategóriátlan</v>
      </c>
      <c r="CJ63" s="371" t="str">
        <f t="shared" si="152"/>
        <v/>
      </c>
      <c r="CK63" s="378" t="str">
        <f t="shared" si="153"/>
        <v/>
      </c>
      <c r="CL63" s="389" t="str">
        <f t="shared" si="154"/>
        <v/>
      </c>
      <c r="CM63" s="392" t="str">
        <f t="shared" si="155"/>
        <v/>
      </c>
      <c r="CN63" s="280"/>
      <c r="CO63" s="272" t="str">
        <f t="shared" si="156"/>
        <v/>
      </c>
      <c r="CP63" s="273" t="str">
        <f t="shared" si="157"/>
        <v>Kategóriátlan</v>
      </c>
      <c r="CQ63" s="273" t="str">
        <f t="shared" si="158"/>
        <v>Kategóriátlan</v>
      </c>
      <c r="CR63" s="375" t="str">
        <f t="shared" si="160"/>
        <v/>
      </c>
      <c r="CS63" s="382" t="str">
        <f t="shared" si="161"/>
        <v/>
      </c>
      <c r="CT63" s="386" t="str">
        <f t="shared" si="162"/>
        <v/>
      </c>
      <c r="CU63" s="396" t="str">
        <f t="shared" si="163"/>
        <v/>
      </c>
      <c r="CV63" s="280"/>
      <c r="CW63" s="280"/>
      <c r="CX63" s="280"/>
      <c r="CY63" s="280"/>
      <c r="CZ63" s="280"/>
      <c r="DA63" s="280"/>
      <c r="DB63" s="280"/>
      <c r="DC63" s="280"/>
      <c r="DD63" s="280"/>
      <c r="DE63" s="280"/>
      <c r="DF63" s="280"/>
      <c r="DG63" s="280"/>
      <c r="DH63" s="280"/>
      <c r="DI63" s="280"/>
      <c r="DJ63" s="280"/>
      <c r="DK63" s="280"/>
      <c r="DL63" s="280"/>
      <c r="DM63" s="280"/>
      <c r="DN63" s="280"/>
      <c r="DO63" s="280"/>
      <c r="DP63" s="280"/>
      <c r="DQ63" s="280"/>
      <c r="DR63" s="280"/>
      <c r="DS63" s="280"/>
      <c r="DT63" s="280"/>
      <c r="DU63" s="280"/>
    </row>
    <row r="64" spans="1:125" ht="16.5" customHeight="1" x14ac:dyDescent="0.25">
      <c r="A64" s="405"/>
      <c r="B64" s="142"/>
      <c r="C64" s="1"/>
      <c r="D64" s="254"/>
      <c r="E64" s="432"/>
      <c r="F64" s="3"/>
      <c r="G64" s="3"/>
      <c r="H64" s="3"/>
      <c r="I64" s="18"/>
      <c r="J64" s="132"/>
      <c r="K64" s="254"/>
      <c r="L6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4" s="37"/>
      <c r="N64" s="217"/>
      <c r="O64" s="250" t="str">
        <f t="shared" si="164"/>
        <v/>
      </c>
      <c r="P64" s="212"/>
      <c r="Q64" s="12"/>
      <c r="R64" s="11"/>
      <c r="S64" s="37"/>
      <c r="T64" s="267"/>
      <c r="U64" s="76" t="str">
        <f t="shared" si="165"/>
        <v/>
      </c>
      <c r="V64" s="11"/>
      <c r="W64" s="26"/>
      <c r="X64" s="72" t="str">
        <f t="shared" si="166"/>
        <v/>
      </c>
      <c r="Y64" s="445"/>
      <c r="Z64" s="448"/>
      <c r="AA64" s="267"/>
      <c r="AB64" s="449" t="str">
        <f t="shared" si="67"/>
        <v/>
      </c>
      <c r="AC64" s="28"/>
      <c r="AD64" s="28"/>
      <c r="AE64" s="11"/>
      <c r="AF64" s="11"/>
      <c r="AG64" s="11"/>
      <c r="AH64" s="20"/>
      <c r="AI64" s="21"/>
      <c r="AK64" s="69" t="str">
        <f t="shared" si="116"/>
        <v/>
      </c>
      <c r="AL64" s="70" t="s">
        <v>131</v>
      </c>
      <c r="AM64" s="71" t="str">
        <f t="shared" si="117"/>
        <v/>
      </c>
      <c r="AN64" s="72" t="str">
        <f t="shared" si="118"/>
        <v/>
      </c>
      <c r="AO64" s="73" t="str">
        <f t="shared" si="119"/>
        <v/>
      </c>
      <c r="AP64" s="73" t="str">
        <f t="shared" si="120"/>
        <v/>
      </c>
      <c r="AQ64" s="74" t="s">
        <v>131</v>
      </c>
      <c r="AR64" s="75" t="s">
        <v>131</v>
      </c>
      <c r="AS64" s="76" t="str">
        <f t="shared" si="121"/>
        <v/>
      </c>
      <c r="AT64" s="73" t="str">
        <f t="shared" si="159"/>
        <v/>
      </c>
      <c r="AU64" s="74" t="s">
        <v>131</v>
      </c>
      <c r="AV64" s="72" t="str">
        <f t="shared" si="122"/>
        <v/>
      </c>
      <c r="AW64" s="78" t="str">
        <f t="shared" si="123"/>
        <v/>
      </c>
      <c r="AX64" s="74" t="s">
        <v>131</v>
      </c>
      <c r="AY64" s="75" t="s">
        <v>131</v>
      </c>
      <c r="AZ64" s="72" t="str">
        <f t="shared" si="124"/>
        <v/>
      </c>
      <c r="BA64" s="73" t="str">
        <f t="shared" si="125"/>
        <v/>
      </c>
      <c r="BB64" s="77" t="str">
        <f t="shared" si="126"/>
        <v/>
      </c>
      <c r="BC64" s="73" t="str">
        <f t="shared" si="127"/>
        <v/>
      </c>
      <c r="BD64" s="73" t="str">
        <f t="shared" si="128"/>
        <v/>
      </c>
      <c r="BE64" s="73" t="str">
        <f t="shared" si="129"/>
        <v/>
      </c>
      <c r="BF64" s="78" t="str">
        <f t="shared" si="130"/>
        <v/>
      </c>
      <c r="BG64" s="79" t="str">
        <f t="shared" si="131"/>
        <v/>
      </c>
      <c r="BH64" s="280"/>
      <c r="BI64" s="93" t="str">
        <f t="shared" si="132"/>
        <v/>
      </c>
      <c r="BJ64" s="94" t="s">
        <v>131</v>
      </c>
      <c r="BK64" s="95" t="str">
        <f t="shared" si="133"/>
        <v/>
      </c>
      <c r="BL64" s="96" t="str">
        <f t="shared" si="134"/>
        <v/>
      </c>
      <c r="BM64" s="97" t="str">
        <f t="shared" si="135"/>
        <v/>
      </c>
      <c r="BN64" s="97" t="str">
        <f t="shared" si="136"/>
        <v/>
      </c>
      <c r="BO64" s="98" t="s">
        <v>131</v>
      </c>
      <c r="BP64" s="99" t="s">
        <v>131</v>
      </c>
      <c r="BQ64" s="100" t="str">
        <f t="shared" si="137"/>
        <v/>
      </c>
      <c r="BR64" s="97" t="str">
        <f t="shared" si="138"/>
        <v/>
      </c>
      <c r="BS64" s="98" t="s">
        <v>131</v>
      </c>
      <c r="BT64" s="96" t="str">
        <f t="shared" si="139"/>
        <v/>
      </c>
      <c r="BU64" s="102" t="str">
        <f t="shared" si="140"/>
        <v/>
      </c>
      <c r="BV64" s="98" t="s">
        <v>131</v>
      </c>
      <c r="BW64" s="99" t="s">
        <v>131</v>
      </c>
      <c r="BX64" s="96" t="str">
        <f t="shared" si="141"/>
        <v/>
      </c>
      <c r="BY64" s="97" t="str">
        <f t="shared" si="142"/>
        <v/>
      </c>
      <c r="BZ64" s="101" t="str">
        <f t="shared" si="143"/>
        <v/>
      </c>
      <c r="CA64" s="97" t="str">
        <f t="shared" si="144"/>
        <v/>
      </c>
      <c r="CB64" s="97" t="str">
        <f t="shared" si="145"/>
        <v/>
      </c>
      <c r="CC64" s="97" t="str">
        <f t="shared" si="146"/>
        <v/>
      </c>
      <c r="CD64" s="102" t="str">
        <f t="shared" si="147"/>
        <v/>
      </c>
      <c r="CE64" s="103" t="str">
        <f t="shared" si="148"/>
        <v/>
      </c>
      <c r="CF64" s="280"/>
      <c r="CG64" s="138" t="str">
        <f t="shared" si="149"/>
        <v/>
      </c>
      <c r="CH64" s="139" t="str">
        <f t="shared" si="150"/>
        <v>Kategóriátlan</v>
      </c>
      <c r="CI64" s="134" t="str">
        <f t="shared" si="151"/>
        <v>Kategóriátlan</v>
      </c>
      <c r="CJ64" s="371" t="str">
        <f t="shared" si="152"/>
        <v/>
      </c>
      <c r="CK64" s="378" t="str">
        <f t="shared" si="153"/>
        <v/>
      </c>
      <c r="CL64" s="389" t="str">
        <f t="shared" si="154"/>
        <v/>
      </c>
      <c r="CM64" s="392" t="str">
        <f t="shared" si="155"/>
        <v/>
      </c>
      <c r="CN64" s="280"/>
      <c r="CO64" s="272" t="str">
        <f t="shared" si="156"/>
        <v/>
      </c>
      <c r="CP64" s="273" t="str">
        <f t="shared" si="157"/>
        <v>Kategóriátlan</v>
      </c>
      <c r="CQ64" s="273" t="str">
        <f t="shared" si="158"/>
        <v>Kategóriátlan</v>
      </c>
      <c r="CR64" s="375" t="str">
        <f t="shared" si="160"/>
        <v/>
      </c>
      <c r="CS64" s="382" t="str">
        <f t="shared" si="161"/>
        <v/>
      </c>
      <c r="CT64" s="386" t="str">
        <f t="shared" si="162"/>
        <v/>
      </c>
      <c r="CU64" s="396" t="str">
        <f t="shared" si="163"/>
        <v/>
      </c>
      <c r="CV64" s="280"/>
      <c r="CW64" s="280"/>
      <c r="CX64" s="280"/>
      <c r="CY64" s="280"/>
      <c r="CZ64" s="280"/>
      <c r="DA64" s="280"/>
      <c r="DB64" s="280"/>
      <c r="DC64" s="280"/>
      <c r="DD64" s="280"/>
      <c r="DE64" s="280"/>
      <c r="DF64" s="280"/>
      <c r="DG64" s="280"/>
      <c r="DH64" s="280"/>
      <c r="DI64" s="280"/>
      <c r="DJ64" s="280"/>
      <c r="DK64" s="280"/>
      <c r="DL64" s="280"/>
      <c r="DM64" s="280"/>
      <c r="DN64" s="280"/>
      <c r="DO64" s="280"/>
      <c r="DP64" s="280"/>
      <c r="DQ64" s="280"/>
      <c r="DR64" s="280"/>
      <c r="DS64" s="280"/>
      <c r="DT64" s="280"/>
      <c r="DU64" s="280"/>
    </row>
    <row r="65" spans="1:125" ht="16.5" customHeight="1" x14ac:dyDescent="0.25">
      <c r="A65" s="405"/>
      <c r="B65" s="142"/>
      <c r="C65" s="1"/>
      <c r="D65" s="254"/>
      <c r="E65" s="432"/>
      <c r="F65" s="3"/>
      <c r="G65" s="3"/>
      <c r="H65" s="3"/>
      <c r="I65" s="18"/>
      <c r="J65" s="132"/>
      <c r="K65" s="254"/>
      <c r="L6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5" s="37"/>
      <c r="N65" s="217"/>
      <c r="O65" s="250" t="str">
        <f t="shared" si="164"/>
        <v/>
      </c>
      <c r="P65" s="212"/>
      <c r="Q65" s="12"/>
      <c r="R65" s="11"/>
      <c r="S65" s="37"/>
      <c r="T65" s="267"/>
      <c r="U65" s="76" t="str">
        <f t="shared" si="165"/>
        <v/>
      </c>
      <c r="V65" s="11"/>
      <c r="W65" s="26"/>
      <c r="X65" s="72" t="str">
        <f t="shared" si="166"/>
        <v/>
      </c>
      <c r="Y65" s="445"/>
      <c r="Z65" s="448"/>
      <c r="AA65" s="267"/>
      <c r="AB65" s="449" t="str">
        <f t="shared" si="67"/>
        <v/>
      </c>
      <c r="AC65" s="28"/>
      <c r="AD65" s="28"/>
      <c r="AE65" s="11"/>
      <c r="AF65" s="11"/>
      <c r="AG65" s="11"/>
      <c r="AH65" s="20"/>
      <c r="AI65" s="21"/>
      <c r="AK65" s="69" t="str">
        <f t="shared" si="116"/>
        <v/>
      </c>
      <c r="AL65" s="70" t="s">
        <v>131</v>
      </c>
      <c r="AM65" s="71" t="str">
        <f t="shared" si="117"/>
        <v/>
      </c>
      <c r="AN65" s="72" t="str">
        <f t="shared" si="118"/>
        <v/>
      </c>
      <c r="AO65" s="73" t="str">
        <f t="shared" si="119"/>
        <v/>
      </c>
      <c r="AP65" s="73" t="str">
        <f t="shared" si="120"/>
        <v/>
      </c>
      <c r="AQ65" s="74" t="s">
        <v>131</v>
      </c>
      <c r="AR65" s="75" t="s">
        <v>131</v>
      </c>
      <c r="AS65" s="76" t="str">
        <f t="shared" si="121"/>
        <v/>
      </c>
      <c r="AT65" s="73" t="str">
        <f t="shared" si="159"/>
        <v/>
      </c>
      <c r="AU65" s="74" t="s">
        <v>131</v>
      </c>
      <c r="AV65" s="72" t="str">
        <f t="shared" si="122"/>
        <v/>
      </c>
      <c r="AW65" s="78" t="str">
        <f t="shared" si="123"/>
        <v/>
      </c>
      <c r="AX65" s="74" t="s">
        <v>131</v>
      </c>
      <c r="AY65" s="75" t="s">
        <v>131</v>
      </c>
      <c r="AZ65" s="72" t="str">
        <f t="shared" si="124"/>
        <v/>
      </c>
      <c r="BA65" s="73" t="str">
        <f t="shared" si="125"/>
        <v/>
      </c>
      <c r="BB65" s="77" t="str">
        <f t="shared" si="126"/>
        <v/>
      </c>
      <c r="BC65" s="73" t="str">
        <f t="shared" si="127"/>
        <v/>
      </c>
      <c r="BD65" s="73" t="str">
        <f t="shared" si="128"/>
        <v/>
      </c>
      <c r="BE65" s="73" t="str">
        <f t="shared" si="129"/>
        <v/>
      </c>
      <c r="BF65" s="78" t="str">
        <f t="shared" si="130"/>
        <v/>
      </c>
      <c r="BG65" s="79" t="str">
        <f t="shared" si="131"/>
        <v/>
      </c>
      <c r="BH65" s="280"/>
      <c r="BI65" s="93" t="str">
        <f t="shared" si="132"/>
        <v/>
      </c>
      <c r="BJ65" s="94" t="s">
        <v>131</v>
      </c>
      <c r="BK65" s="95" t="str">
        <f t="shared" si="133"/>
        <v/>
      </c>
      <c r="BL65" s="96" t="str">
        <f t="shared" si="134"/>
        <v/>
      </c>
      <c r="BM65" s="97" t="str">
        <f t="shared" si="135"/>
        <v/>
      </c>
      <c r="BN65" s="97" t="str">
        <f t="shared" si="136"/>
        <v/>
      </c>
      <c r="BO65" s="98" t="s">
        <v>131</v>
      </c>
      <c r="BP65" s="99" t="s">
        <v>131</v>
      </c>
      <c r="BQ65" s="100" t="str">
        <f t="shared" si="137"/>
        <v/>
      </c>
      <c r="BR65" s="97" t="str">
        <f t="shared" si="138"/>
        <v/>
      </c>
      <c r="BS65" s="98" t="s">
        <v>131</v>
      </c>
      <c r="BT65" s="96" t="str">
        <f t="shared" si="139"/>
        <v/>
      </c>
      <c r="BU65" s="102" t="str">
        <f t="shared" si="140"/>
        <v/>
      </c>
      <c r="BV65" s="98" t="s">
        <v>131</v>
      </c>
      <c r="BW65" s="99" t="s">
        <v>131</v>
      </c>
      <c r="BX65" s="96" t="str">
        <f t="shared" si="141"/>
        <v/>
      </c>
      <c r="BY65" s="97" t="str">
        <f t="shared" si="142"/>
        <v/>
      </c>
      <c r="BZ65" s="101" t="str">
        <f t="shared" si="143"/>
        <v/>
      </c>
      <c r="CA65" s="97" t="str">
        <f t="shared" si="144"/>
        <v/>
      </c>
      <c r="CB65" s="97" t="str">
        <f t="shared" si="145"/>
        <v/>
      </c>
      <c r="CC65" s="97" t="str">
        <f t="shared" si="146"/>
        <v/>
      </c>
      <c r="CD65" s="102" t="str">
        <f t="shared" si="147"/>
        <v/>
      </c>
      <c r="CE65" s="103" t="str">
        <f t="shared" si="148"/>
        <v/>
      </c>
      <c r="CF65" s="280"/>
      <c r="CG65" s="138" t="str">
        <f t="shared" si="149"/>
        <v/>
      </c>
      <c r="CH65" s="139" t="str">
        <f t="shared" si="150"/>
        <v>Kategóriátlan</v>
      </c>
      <c r="CI65" s="134" t="str">
        <f t="shared" si="151"/>
        <v>Kategóriátlan</v>
      </c>
      <c r="CJ65" s="371" t="str">
        <f t="shared" si="152"/>
        <v/>
      </c>
      <c r="CK65" s="378" t="str">
        <f t="shared" si="153"/>
        <v/>
      </c>
      <c r="CL65" s="389" t="str">
        <f t="shared" si="154"/>
        <v/>
      </c>
      <c r="CM65" s="392" t="str">
        <f t="shared" si="155"/>
        <v/>
      </c>
      <c r="CN65" s="280"/>
      <c r="CO65" s="272" t="str">
        <f t="shared" si="156"/>
        <v/>
      </c>
      <c r="CP65" s="273" t="str">
        <f t="shared" si="157"/>
        <v>Kategóriátlan</v>
      </c>
      <c r="CQ65" s="273" t="str">
        <f t="shared" si="158"/>
        <v>Kategóriátlan</v>
      </c>
      <c r="CR65" s="375" t="str">
        <f t="shared" si="160"/>
        <v/>
      </c>
      <c r="CS65" s="382" t="str">
        <f t="shared" si="161"/>
        <v/>
      </c>
      <c r="CT65" s="386" t="str">
        <f t="shared" si="162"/>
        <v/>
      </c>
      <c r="CU65" s="396" t="str">
        <f t="shared" si="163"/>
        <v/>
      </c>
      <c r="CV65" s="280"/>
      <c r="CW65" s="280"/>
      <c r="CX65" s="280"/>
      <c r="CY65" s="280"/>
      <c r="CZ65" s="280"/>
      <c r="DA65" s="280"/>
      <c r="DB65" s="280"/>
      <c r="DC65" s="280"/>
      <c r="DD65" s="280"/>
      <c r="DE65" s="280"/>
      <c r="DF65" s="280"/>
      <c r="DG65" s="280"/>
      <c r="DH65" s="280"/>
      <c r="DI65" s="280"/>
      <c r="DJ65" s="280"/>
      <c r="DK65" s="280"/>
      <c r="DL65" s="280"/>
      <c r="DM65" s="280"/>
      <c r="DN65" s="280"/>
      <c r="DO65" s="280"/>
      <c r="DP65" s="280"/>
      <c r="DQ65" s="280"/>
      <c r="DR65" s="280"/>
      <c r="DS65" s="280"/>
      <c r="DT65" s="280"/>
      <c r="DU65" s="280"/>
    </row>
    <row r="66" spans="1:125" ht="16.5" customHeight="1" x14ac:dyDescent="0.25">
      <c r="A66" s="405"/>
      <c r="B66" s="142"/>
      <c r="C66" s="1"/>
      <c r="D66" s="254"/>
      <c r="E66" s="432"/>
      <c r="F66" s="3"/>
      <c r="G66" s="3"/>
      <c r="H66" s="3"/>
      <c r="I66" s="18"/>
      <c r="J66" s="132"/>
      <c r="K66" s="254"/>
      <c r="L6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6" s="37"/>
      <c r="N66" s="217"/>
      <c r="O66" s="250" t="str">
        <f t="shared" si="164"/>
        <v/>
      </c>
      <c r="P66" s="212"/>
      <c r="Q66" s="12"/>
      <c r="R66" s="11"/>
      <c r="S66" s="37"/>
      <c r="T66" s="267"/>
      <c r="U66" s="76" t="str">
        <f t="shared" si="165"/>
        <v/>
      </c>
      <c r="V66" s="11"/>
      <c r="W66" s="26"/>
      <c r="X66" s="72" t="str">
        <f t="shared" si="166"/>
        <v/>
      </c>
      <c r="Y66" s="445"/>
      <c r="Z66" s="448"/>
      <c r="AA66" s="267"/>
      <c r="AB66" s="449" t="str">
        <f t="shared" si="67"/>
        <v/>
      </c>
      <c r="AC66" s="28"/>
      <c r="AD66" s="28"/>
      <c r="AE66" s="11"/>
      <c r="AF66" s="11"/>
      <c r="AG66" s="11"/>
      <c r="AH66" s="20"/>
      <c r="AI66" s="21"/>
      <c r="AK66" s="69" t="str">
        <f t="shared" si="116"/>
        <v/>
      </c>
      <c r="AL66" s="70" t="s">
        <v>131</v>
      </c>
      <c r="AM66" s="71" t="str">
        <f t="shared" si="117"/>
        <v/>
      </c>
      <c r="AN66" s="72" t="str">
        <f t="shared" si="118"/>
        <v/>
      </c>
      <c r="AO66" s="73" t="str">
        <f t="shared" si="119"/>
        <v/>
      </c>
      <c r="AP66" s="73" t="str">
        <f t="shared" si="120"/>
        <v/>
      </c>
      <c r="AQ66" s="74" t="s">
        <v>131</v>
      </c>
      <c r="AR66" s="75" t="s">
        <v>131</v>
      </c>
      <c r="AS66" s="76" t="str">
        <f t="shared" si="121"/>
        <v/>
      </c>
      <c r="AT66" s="73" t="str">
        <f t="shared" si="159"/>
        <v/>
      </c>
      <c r="AU66" s="74" t="s">
        <v>131</v>
      </c>
      <c r="AV66" s="72" t="str">
        <f t="shared" si="122"/>
        <v/>
      </c>
      <c r="AW66" s="78" t="str">
        <f t="shared" si="123"/>
        <v/>
      </c>
      <c r="AX66" s="74" t="s">
        <v>131</v>
      </c>
      <c r="AY66" s="75" t="s">
        <v>131</v>
      </c>
      <c r="AZ66" s="72" t="str">
        <f t="shared" si="124"/>
        <v/>
      </c>
      <c r="BA66" s="73" t="str">
        <f t="shared" si="125"/>
        <v/>
      </c>
      <c r="BB66" s="77" t="str">
        <f t="shared" si="126"/>
        <v/>
      </c>
      <c r="BC66" s="73" t="str">
        <f t="shared" si="127"/>
        <v/>
      </c>
      <c r="BD66" s="73" t="str">
        <f t="shared" si="128"/>
        <v/>
      </c>
      <c r="BE66" s="73" t="str">
        <f t="shared" si="129"/>
        <v/>
      </c>
      <c r="BF66" s="78" t="str">
        <f t="shared" si="130"/>
        <v/>
      </c>
      <c r="BG66" s="79" t="str">
        <f t="shared" si="131"/>
        <v/>
      </c>
      <c r="BH66" s="280"/>
      <c r="BI66" s="93" t="str">
        <f t="shared" si="132"/>
        <v/>
      </c>
      <c r="BJ66" s="94" t="s">
        <v>131</v>
      </c>
      <c r="BK66" s="95" t="str">
        <f t="shared" si="133"/>
        <v/>
      </c>
      <c r="BL66" s="96" t="str">
        <f t="shared" si="134"/>
        <v/>
      </c>
      <c r="BM66" s="97" t="str">
        <f t="shared" si="135"/>
        <v/>
      </c>
      <c r="BN66" s="97" t="str">
        <f t="shared" si="136"/>
        <v/>
      </c>
      <c r="BO66" s="98" t="s">
        <v>131</v>
      </c>
      <c r="BP66" s="99" t="s">
        <v>131</v>
      </c>
      <c r="BQ66" s="100" t="str">
        <f t="shared" si="137"/>
        <v/>
      </c>
      <c r="BR66" s="97" t="str">
        <f t="shared" si="138"/>
        <v/>
      </c>
      <c r="BS66" s="98" t="s">
        <v>131</v>
      </c>
      <c r="BT66" s="96" t="str">
        <f t="shared" si="139"/>
        <v/>
      </c>
      <c r="BU66" s="102" t="str">
        <f t="shared" si="140"/>
        <v/>
      </c>
      <c r="BV66" s="98" t="s">
        <v>131</v>
      </c>
      <c r="BW66" s="99" t="s">
        <v>131</v>
      </c>
      <c r="BX66" s="96" t="str">
        <f t="shared" si="141"/>
        <v/>
      </c>
      <c r="BY66" s="97" t="str">
        <f t="shared" si="142"/>
        <v/>
      </c>
      <c r="BZ66" s="101" t="str">
        <f t="shared" si="143"/>
        <v/>
      </c>
      <c r="CA66" s="97" t="str">
        <f t="shared" si="144"/>
        <v/>
      </c>
      <c r="CB66" s="97" t="str">
        <f t="shared" si="145"/>
        <v/>
      </c>
      <c r="CC66" s="97" t="str">
        <f t="shared" si="146"/>
        <v/>
      </c>
      <c r="CD66" s="102" t="str">
        <f t="shared" si="147"/>
        <v/>
      </c>
      <c r="CE66" s="103" t="str">
        <f t="shared" si="148"/>
        <v/>
      </c>
      <c r="CF66" s="280"/>
      <c r="CG66" s="138" t="str">
        <f t="shared" si="149"/>
        <v/>
      </c>
      <c r="CH66" s="139" t="str">
        <f t="shared" si="150"/>
        <v>Kategóriátlan</v>
      </c>
      <c r="CI66" s="134" t="str">
        <f t="shared" si="151"/>
        <v>Kategóriátlan</v>
      </c>
      <c r="CJ66" s="371" t="str">
        <f t="shared" si="152"/>
        <v/>
      </c>
      <c r="CK66" s="378" t="str">
        <f t="shared" si="153"/>
        <v/>
      </c>
      <c r="CL66" s="389" t="str">
        <f t="shared" si="154"/>
        <v/>
      </c>
      <c r="CM66" s="392" t="str">
        <f t="shared" si="155"/>
        <v/>
      </c>
      <c r="CN66" s="280"/>
      <c r="CO66" s="272" t="str">
        <f t="shared" si="156"/>
        <v/>
      </c>
      <c r="CP66" s="273" t="str">
        <f t="shared" si="157"/>
        <v>Kategóriátlan</v>
      </c>
      <c r="CQ66" s="273" t="str">
        <f t="shared" si="158"/>
        <v>Kategóriátlan</v>
      </c>
      <c r="CR66" s="375" t="str">
        <f t="shared" si="160"/>
        <v/>
      </c>
      <c r="CS66" s="382" t="str">
        <f t="shared" si="161"/>
        <v/>
      </c>
      <c r="CT66" s="386" t="str">
        <f t="shared" si="162"/>
        <v/>
      </c>
      <c r="CU66" s="396" t="str">
        <f t="shared" si="163"/>
        <v/>
      </c>
      <c r="CV66" s="280"/>
      <c r="CW66" s="280"/>
      <c r="CX66" s="280"/>
      <c r="CY66" s="280"/>
      <c r="CZ66" s="280"/>
      <c r="DA66" s="280"/>
      <c r="DB66" s="280"/>
      <c r="DC66" s="280"/>
      <c r="DD66" s="280"/>
      <c r="DE66" s="280"/>
      <c r="DF66" s="280"/>
      <c r="DG66" s="280"/>
      <c r="DH66" s="280"/>
      <c r="DI66" s="280"/>
      <c r="DJ66" s="280"/>
      <c r="DK66" s="280"/>
      <c r="DL66" s="280"/>
      <c r="DM66" s="280"/>
      <c r="DN66" s="280"/>
      <c r="DO66" s="280"/>
      <c r="DP66" s="280"/>
      <c r="DQ66" s="280"/>
      <c r="DR66" s="280"/>
      <c r="DS66" s="280"/>
      <c r="DT66" s="280"/>
      <c r="DU66" s="280"/>
    </row>
    <row r="67" spans="1:125" ht="16.5" customHeight="1" x14ac:dyDescent="0.25">
      <c r="A67" s="405"/>
      <c r="B67" s="142"/>
      <c r="C67" s="1"/>
      <c r="D67" s="254"/>
      <c r="E67" s="432"/>
      <c r="F67" s="3"/>
      <c r="G67" s="3"/>
      <c r="H67" s="3"/>
      <c r="I67" s="18"/>
      <c r="J67" s="132"/>
      <c r="K67" s="254"/>
      <c r="L6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7" s="37"/>
      <c r="N67" s="217"/>
      <c r="O67" s="250" t="str">
        <f t="shared" si="164"/>
        <v/>
      </c>
      <c r="P67" s="212"/>
      <c r="Q67" s="12"/>
      <c r="R67" s="11"/>
      <c r="S67" s="37"/>
      <c r="T67" s="267"/>
      <c r="U67" s="76" t="str">
        <f t="shared" si="165"/>
        <v/>
      </c>
      <c r="V67" s="11"/>
      <c r="W67" s="26"/>
      <c r="X67" s="72" t="str">
        <f t="shared" si="166"/>
        <v/>
      </c>
      <c r="Y67" s="445"/>
      <c r="Z67" s="448"/>
      <c r="AA67" s="267"/>
      <c r="AB67" s="449" t="str">
        <f t="shared" si="67"/>
        <v/>
      </c>
      <c r="AC67" s="28"/>
      <c r="AD67" s="28"/>
      <c r="AE67" s="11"/>
      <c r="AF67" s="11"/>
      <c r="AG67" s="11"/>
      <c r="AH67" s="20"/>
      <c r="AI67" s="21"/>
      <c r="AK67" s="69" t="str">
        <f t="shared" si="116"/>
        <v/>
      </c>
      <c r="AL67" s="70" t="s">
        <v>131</v>
      </c>
      <c r="AM67" s="71" t="str">
        <f t="shared" si="117"/>
        <v/>
      </c>
      <c r="AN67" s="72" t="str">
        <f t="shared" si="118"/>
        <v/>
      </c>
      <c r="AO67" s="73" t="str">
        <f t="shared" si="119"/>
        <v/>
      </c>
      <c r="AP67" s="73" t="str">
        <f t="shared" si="120"/>
        <v/>
      </c>
      <c r="AQ67" s="74" t="s">
        <v>131</v>
      </c>
      <c r="AR67" s="75" t="s">
        <v>131</v>
      </c>
      <c r="AS67" s="76" t="str">
        <f t="shared" si="121"/>
        <v/>
      </c>
      <c r="AT67" s="73" t="str">
        <f t="shared" si="159"/>
        <v/>
      </c>
      <c r="AU67" s="74" t="s">
        <v>131</v>
      </c>
      <c r="AV67" s="72" t="str">
        <f t="shared" si="122"/>
        <v/>
      </c>
      <c r="AW67" s="78" t="str">
        <f t="shared" si="123"/>
        <v/>
      </c>
      <c r="AX67" s="74" t="s">
        <v>131</v>
      </c>
      <c r="AY67" s="75" t="s">
        <v>131</v>
      </c>
      <c r="AZ67" s="72" t="str">
        <f t="shared" si="124"/>
        <v/>
      </c>
      <c r="BA67" s="73" t="str">
        <f t="shared" si="125"/>
        <v/>
      </c>
      <c r="BB67" s="77" t="str">
        <f t="shared" si="126"/>
        <v/>
      </c>
      <c r="BC67" s="73" t="str">
        <f t="shared" si="127"/>
        <v/>
      </c>
      <c r="BD67" s="73" t="str">
        <f t="shared" si="128"/>
        <v/>
      </c>
      <c r="BE67" s="73" t="str">
        <f t="shared" si="129"/>
        <v/>
      </c>
      <c r="BF67" s="78" t="str">
        <f t="shared" si="130"/>
        <v/>
      </c>
      <c r="BG67" s="79" t="str">
        <f t="shared" si="131"/>
        <v/>
      </c>
      <c r="BH67" s="280"/>
      <c r="BI67" s="93" t="str">
        <f t="shared" si="132"/>
        <v/>
      </c>
      <c r="BJ67" s="94" t="s">
        <v>131</v>
      </c>
      <c r="BK67" s="95" t="str">
        <f t="shared" si="133"/>
        <v/>
      </c>
      <c r="BL67" s="96" t="str">
        <f t="shared" si="134"/>
        <v/>
      </c>
      <c r="BM67" s="97" t="str">
        <f t="shared" si="135"/>
        <v/>
      </c>
      <c r="BN67" s="97" t="str">
        <f t="shared" si="136"/>
        <v/>
      </c>
      <c r="BO67" s="98" t="s">
        <v>131</v>
      </c>
      <c r="BP67" s="99" t="s">
        <v>131</v>
      </c>
      <c r="BQ67" s="100" t="str">
        <f t="shared" si="137"/>
        <v/>
      </c>
      <c r="BR67" s="97" t="str">
        <f t="shared" si="138"/>
        <v/>
      </c>
      <c r="BS67" s="98" t="s">
        <v>131</v>
      </c>
      <c r="BT67" s="96" t="str">
        <f t="shared" si="139"/>
        <v/>
      </c>
      <c r="BU67" s="102" t="str">
        <f t="shared" si="140"/>
        <v/>
      </c>
      <c r="BV67" s="98" t="s">
        <v>131</v>
      </c>
      <c r="BW67" s="99" t="s">
        <v>131</v>
      </c>
      <c r="BX67" s="96" t="str">
        <f t="shared" si="141"/>
        <v/>
      </c>
      <c r="BY67" s="97" t="str">
        <f t="shared" si="142"/>
        <v/>
      </c>
      <c r="BZ67" s="101" t="str">
        <f t="shared" si="143"/>
        <v/>
      </c>
      <c r="CA67" s="97" t="str">
        <f t="shared" si="144"/>
        <v/>
      </c>
      <c r="CB67" s="97" t="str">
        <f t="shared" si="145"/>
        <v/>
      </c>
      <c r="CC67" s="97" t="str">
        <f t="shared" si="146"/>
        <v/>
      </c>
      <c r="CD67" s="102" t="str">
        <f t="shared" si="147"/>
        <v/>
      </c>
      <c r="CE67" s="103" t="str">
        <f t="shared" si="148"/>
        <v/>
      </c>
      <c r="CF67" s="280"/>
      <c r="CG67" s="138" t="str">
        <f t="shared" si="149"/>
        <v/>
      </c>
      <c r="CH67" s="139" t="str">
        <f t="shared" si="150"/>
        <v>Kategóriátlan</v>
      </c>
      <c r="CI67" s="134" t="str">
        <f t="shared" si="151"/>
        <v>Kategóriátlan</v>
      </c>
      <c r="CJ67" s="371" t="str">
        <f t="shared" si="152"/>
        <v/>
      </c>
      <c r="CK67" s="378" t="str">
        <f t="shared" si="153"/>
        <v/>
      </c>
      <c r="CL67" s="389" t="str">
        <f t="shared" si="154"/>
        <v/>
      </c>
      <c r="CM67" s="392" t="str">
        <f t="shared" si="155"/>
        <v/>
      </c>
      <c r="CN67" s="280"/>
      <c r="CO67" s="272" t="str">
        <f t="shared" si="156"/>
        <v/>
      </c>
      <c r="CP67" s="273" t="str">
        <f t="shared" si="157"/>
        <v>Kategóriátlan</v>
      </c>
      <c r="CQ67" s="273" t="str">
        <f t="shared" si="158"/>
        <v>Kategóriátlan</v>
      </c>
      <c r="CR67" s="375" t="str">
        <f t="shared" si="160"/>
        <v/>
      </c>
      <c r="CS67" s="382" t="str">
        <f t="shared" si="161"/>
        <v/>
      </c>
      <c r="CT67" s="386" t="str">
        <f t="shared" si="162"/>
        <v/>
      </c>
      <c r="CU67" s="396" t="str">
        <f t="shared" si="163"/>
        <v/>
      </c>
      <c r="CV67" s="280"/>
      <c r="CW67" s="280"/>
      <c r="CX67" s="280"/>
      <c r="CY67" s="280"/>
      <c r="CZ67" s="280"/>
      <c r="DA67" s="280"/>
      <c r="DB67" s="280"/>
      <c r="DC67" s="280"/>
      <c r="DD67" s="280"/>
      <c r="DE67" s="280"/>
      <c r="DF67" s="280"/>
      <c r="DG67" s="280"/>
      <c r="DH67" s="280"/>
      <c r="DI67" s="280"/>
      <c r="DJ67" s="280"/>
      <c r="DK67" s="280"/>
      <c r="DL67" s="280"/>
      <c r="DM67" s="280"/>
      <c r="DN67" s="280"/>
      <c r="DO67" s="280"/>
      <c r="DP67" s="280"/>
      <c r="DQ67" s="280"/>
      <c r="DR67" s="280"/>
      <c r="DS67" s="280"/>
      <c r="DT67" s="280"/>
      <c r="DU67" s="280"/>
    </row>
    <row r="68" spans="1:125" ht="16.5" customHeight="1" x14ac:dyDescent="0.25">
      <c r="A68" s="405"/>
      <c r="B68" s="142"/>
      <c r="C68" s="1"/>
      <c r="D68" s="254"/>
      <c r="E68" s="432"/>
      <c r="F68" s="3"/>
      <c r="G68" s="3"/>
      <c r="H68" s="3"/>
      <c r="I68" s="18"/>
      <c r="J68" s="132"/>
      <c r="K68" s="254"/>
      <c r="L6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8" s="37"/>
      <c r="N68" s="217"/>
      <c r="O68" s="250" t="str">
        <f t="shared" si="164"/>
        <v/>
      </c>
      <c r="P68" s="212"/>
      <c r="Q68" s="12"/>
      <c r="R68" s="11"/>
      <c r="S68" s="37"/>
      <c r="T68" s="267"/>
      <c r="U68" s="76" t="str">
        <f t="shared" si="165"/>
        <v/>
      </c>
      <c r="V68" s="11"/>
      <c r="W68" s="26"/>
      <c r="X68" s="72" t="str">
        <f t="shared" si="166"/>
        <v/>
      </c>
      <c r="Y68" s="445"/>
      <c r="Z68" s="448"/>
      <c r="AA68" s="267"/>
      <c r="AB68" s="449" t="str">
        <f t="shared" si="67"/>
        <v/>
      </c>
      <c r="AC68" s="28"/>
      <c r="AD68" s="28"/>
      <c r="AE68" s="11"/>
      <c r="AF68" s="11"/>
      <c r="AG68" s="11"/>
      <c r="AH68" s="20"/>
      <c r="AI68" s="21"/>
      <c r="AK68" s="69" t="str">
        <f t="shared" si="116"/>
        <v/>
      </c>
      <c r="AL68" s="70" t="s">
        <v>131</v>
      </c>
      <c r="AM68" s="71" t="str">
        <f t="shared" si="117"/>
        <v/>
      </c>
      <c r="AN68" s="72" t="str">
        <f t="shared" si="118"/>
        <v/>
      </c>
      <c r="AO68" s="73" t="str">
        <f t="shared" si="119"/>
        <v/>
      </c>
      <c r="AP68" s="73" t="str">
        <f t="shared" si="120"/>
        <v/>
      </c>
      <c r="AQ68" s="74" t="s">
        <v>131</v>
      </c>
      <c r="AR68" s="75" t="s">
        <v>131</v>
      </c>
      <c r="AS68" s="76" t="str">
        <f t="shared" si="121"/>
        <v/>
      </c>
      <c r="AT68" s="73" t="str">
        <f t="shared" si="159"/>
        <v/>
      </c>
      <c r="AU68" s="74" t="s">
        <v>131</v>
      </c>
      <c r="AV68" s="72" t="str">
        <f t="shared" si="122"/>
        <v/>
      </c>
      <c r="AW68" s="78" t="str">
        <f t="shared" si="123"/>
        <v/>
      </c>
      <c r="AX68" s="74" t="s">
        <v>131</v>
      </c>
      <c r="AY68" s="75" t="s">
        <v>131</v>
      </c>
      <c r="AZ68" s="72" t="str">
        <f t="shared" si="124"/>
        <v/>
      </c>
      <c r="BA68" s="73" t="str">
        <f t="shared" si="125"/>
        <v/>
      </c>
      <c r="BB68" s="77" t="str">
        <f t="shared" si="126"/>
        <v/>
      </c>
      <c r="BC68" s="73" t="str">
        <f t="shared" si="127"/>
        <v/>
      </c>
      <c r="BD68" s="73" t="str">
        <f t="shared" si="128"/>
        <v/>
      </c>
      <c r="BE68" s="73" t="str">
        <f t="shared" si="129"/>
        <v/>
      </c>
      <c r="BF68" s="78" t="str">
        <f t="shared" si="130"/>
        <v/>
      </c>
      <c r="BG68" s="79" t="str">
        <f t="shared" si="131"/>
        <v/>
      </c>
      <c r="BH68" s="280"/>
      <c r="BI68" s="93" t="str">
        <f t="shared" si="132"/>
        <v/>
      </c>
      <c r="BJ68" s="94" t="s">
        <v>131</v>
      </c>
      <c r="BK68" s="95" t="str">
        <f t="shared" si="133"/>
        <v/>
      </c>
      <c r="BL68" s="96" t="str">
        <f t="shared" si="134"/>
        <v/>
      </c>
      <c r="BM68" s="97" t="str">
        <f t="shared" si="135"/>
        <v/>
      </c>
      <c r="BN68" s="97" t="str">
        <f t="shared" si="136"/>
        <v/>
      </c>
      <c r="BO68" s="98" t="s">
        <v>131</v>
      </c>
      <c r="BP68" s="99" t="s">
        <v>131</v>
      </c>
      <c r="BQ68" s="100" t="str">
        <f t="shared" si="137"/>
        <v/>
      </c>
      <c r="BR68" s="97" t="str">
        <f t="shared" si="138"/>
        <v/>
      </c>
      <c r="BS68" s="98" t="s">
        <v>131</v>
      </c>
      <c r="BT68" s="96" t="str">
        <f t="shared" si="139"/>
        <v/>
      </c>
      <c r="BU68" s="102" t="str">
        <f t="shared" si="140"/>
        <v/>
      </c>
      <c r="BV68" s="98" t="s">
        <v>131</v>
      </c>
      <c r="BW68" s="99" t="s">
        <v>131</v>
      </c>
      <c r="BX68" s="96" t="str">
        <f t="shared" si="141"/>
        <v/>
      </c>
      <c r="BY68" s="97" t="str">
        <f t="shared" si="142"/>
        <v/>
      </c>
      <c r="BZ68" s="101" t="str">
        <f t="shared" si="143"/>
        <v/>
      </c>
      <c r="CA68" s="97" t="str">
        <f t="shared" si="144"/>
        <v/>
      </c>
      <c r="CB68" s="97" t="str">
        <f t="shared" si="145"/>
        <v/>
      </c>
      <c r="CC68" s="97" t="str">
        <f t="shared" si="146"/>
        <v/>
      </c>
      <c r="CD68" s="102" t="str">
        <f t="shared" si="147"/>
        <v/>
      </c>
      <c r="CE68" s="103" t="str">
        <f t="shared" si="148"/>
        <v/>
      </c>
      <c r="CF68" s="280"/>
      <c r="CG68" s="138" t="str">
        <f t="shared" si="149"/>
        <v/>
      </c>
      <c r="CH68" s="139" t="str">
        <f t="shared" si="150"/>
        <v>Kategóriátlan</v>
      </c>
      <c r="CI68" s="134" t="str">
        <f t="shared" si="151"/>
        <v>Kategóriátlan</v>
      </c>
      <c r="CJ68" s="371" t="str">
        <f t="shared" si="152"/>
        <v/>
      </c>
      <c r="CK68" s="378" t="str">
        <f t="shared" si="153"/>
        <v/>
      </c>
      <c r="CL68" s="389" t="str">
        <f t="shared" si="154"/>
        <v/>
      </c>
      <c r="CM68" s="392" t="str">
        <f t="shared" si="155"/>
        <v/>
      </c>
      <c r="CN68" s="280"/>
      <c r="CO68" s="272" t="str">
        <f t="shared" si="156"/>
        <v/>
      </c>
      <c r="CP68" s="273" t="str">
        <f t="shared" si="157"/>
        <v>Kategóriátlan</v>
      </c>
      <c r="CQ68" s="273" t="str">
        <f t="shared" si="158"/>
        <v>Kategóriátlan</v>
      </c>
      <c r="CR68" s="375" t="str">
        <f t="shared" si="160"/>
        <v/>
      </c>
      <c r="CS68" s="382" t="str">
        <f t="shared" si="161"/>
        <v/>
      </c>
      <c r="CT68" s="386" t="str">
        <f t="shared" si="162"/>
        <v/>
      </c>
      <c r="CU68" s="396" t="str">
        <f t="shared" si="163"/>
        <v/>
      </c>
      <c r="CV68" s="280"/>
      <c r="CW68" s="280"/>
      <c r="CX68" s="280"/>
      <c r="CY68" s="280"/>
      <c r="CZ68" s="280"/>
      <c r="DA68" s="280"/>
      <c r="DB68" s="280"/>
      <c r="DC68" s="280"/>
      <c r="DD68" s="280"/>
      <c r="DE68" s="280"/>
      <c r="DF68" s="280"/>
      <c r="DG68" s="280"/>
      <c r="DH68" s="280"/>
      <c r="DI68" s="280"/>
      <c r="DJ68" s="280"/>
      <c r="DK68" s="280"/>
      <c r="DL68" s="280"/>
      <c r="DM68" s="280"/>
      <c r="DN68" s="280"/>
      <c r="DO68" s="280"/>
      <c r="DP68" s="280"/>
      <c r="DQ68" s="280"/>
      <c r="DR68" s="280"/>
      <c r="DS68" s="280"/>
      <c r="DT68" s="280"/>
      <c r="DU68" s="280"/>
    </row>
    <row r="69" spans="1:125" ht="16.5" customHeight="1" x14ac:dyDescent="0.25">
      <c r="A69" s="405"/>
      <c r="B69" s="142"/>
      <c r="C69" s="1"/>
      <c r="D69" s="254"/>
      <c r="E69" s="432"/>
      <c r="F69" s="3"/>
      <c r="G69" s="3"/>
      <c r="H69" s="3"/>
      <c r="I69" s="18"/>
      <c r="J69" s="132"/>
      <c r="K69" s="254"/>
      <c r="L6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69" s="37"/>
      <c r="N69" s="217"/>
      <c r="O69" s="250" t="str">
        <f t="shared" si="164"/>
        <v/>
      </c>
      <c r="P69" s="212"/>
      <c r="Q69" s="12"/>
      <c r="R69" s="11"/>
      <c r="S69" s="37"/>
      <c r="T69" s="267"/>
      <c r="U69" s="76" t="str">
        <f t="shared" si="165"/>
        <v/>
      </c>
      <c r="V69" s="11"/>
      <c r="W69" s="26"/>
      <c r="X69" s="72" t="str">
        <f t="shared" si="166"/>
        <v/>
      </c>
      <c r="Y69" s="445"/>
      <c r="Z69" s="448"/>
      <c r="AA69" s="267"/>
      <c r="AB69" s="449" t="str">
        <f t="shared" si="67"/>
        <v/>
      </c>
      <c r="AC69" s="28"/>
      <c r="AD69" s="28"/>
      <c r="AE69" s="11"/>
      <c r="AF69" s="11"/>
      <c r="AG69" s="11"/>
      <c r="AH69" s="20"/>
      <c r="AI69" s="21"/>
      <c r="AK69" s="69" t="str">
        <f t="shared" ref="AK69:AK100" si="167" xml:space="preserve"> IF( INDEX(hosszkateg,ROW()-4)="", "",
          IF( M69 = "", "Hiányzik!",
                IF( M69 = "n.a.", 0,
                        VALUE( RIGHT(AK$4,1) ) *
                          (
                            COUNTIF( hosszkateg, INDEX(hosszkateg,ROW()-4,) ) -
                            COUNTIFS( hosszkateg, INDEX(hosszkateg,ROW()-4,),
                                                              M$5:M$100, IF( LEFT( RIGHT(AK$4,2), 1) = "+",
                                                                                                "&gt;"&amp;M69, "&lt;"&amp;M69)
                                                            )
                          )
                      )
                )
          )</f>
        <v/>
      </c>
      <c r="AL69" s="70" t="s">
        <v>131</v>
      </c>
      <c r="AM69" s="71" t="str">
        <f t="shared" ref="AM69:AM100" si="168" xml:space="preserve"> IF( INDEX(hosszkateg,ROW()-4)="", "",
          IF( O69 = "", "Hiányzik!",
                IF( O69 = "n.a.", 0,
                        VALUE( RIGHT(AM$4,1) ) *
                          (
                            COUNTIF( hosszkateg, INDEX(hosszkateg,ROW()-4,) ) -
                            COUNTIFS( hosszkateg, INDEX(hosszkateg,ROW()-4,),
                                                              O$5:O$100, IF( LEFT( RIGHT(AM$4,2), 1) = "+",
                                                                                                "&gt;"&amp;O69, "&lt;"&amp;O69)
                                                            )
                          )
                      )
                )
          )</f>
        <v/>
      </c>
      <c r="AN69" s="72" t="str">
        <f t="shared" ref="AN69:AN100" si="169" xml:space="preserve"> IF( INDEX(hosszkateg,ROW()-4)="", "",
          IF( P69 = "", "Hiányzik!",
                IF( P69 = "n.a.", 0,
                        VALUE( RIGHT(AN$4,1) ) *
                          (
                            COUNTIF( hosszkateg, INDEX(hosszkateg,ROW()-4,) ) -
                            COUNTIFS( hosszkateg, INDEX(hosszkateg,ROW()-4,),
                                                              P$5:P$100, IF( LEFT( RIGHT(AN$4,2), 1) = "+",
                                                                                                "&gt;"&amp;P69, "&lt;"&amp;P69)
                                                            )
                          )
                      )
                )
          )</f>
        <v/>
      </c>
      <c r="AO69" s="73" t="str">
        <f t="shared" ref="AO69:AO100" si="170" xml:space="preserve"> IF( INDEX(hosszkateg,ROW()-4)="", "",
          IF( Q69 = "", "Hiányzik!",
                IF( Q69 = "n.a.", 0,
                        VALUE( RIGHT(AO$4,1) ) *
                          (
                            COUNTIF( hosszkateg, INDEX(hosszkateg,ROW()-4,) ) -
                            COUNTIFS( hosszkateg, INDEX(hosszkateg,ROW()-4,),
                                                              Q$5:Q$100, IF( LEFT( RIGHT(AO$4,2), 1) = "+",
                                                                                                "&gt;"&amp;Q69, "&lt;"&amp;Q69)
                                                            )
                          )
                      )
                )
          )</f>
        <v/>
      </c>
      <c r="AP69" s="73" t="str">
        <f t="shared" ref="AP69:AP100" si="171" xml:space="preserve"> IF( INDEX(hosszkateg,ROW()-4)="", "",
          IF( R69 = "", "Hiányzik!",
                IF( R69 = "n.a.", 0,
                        VALUE( RIGHT(AP$4,1) ) *
                          (
                            COUNTIF( hosszkateg, INDEX(hosszkateg,ROW()-4,) ) -
                            COUNTIFS( hosszkateg, INDEX(hosszkateg,ROW()-4,),
                                                              R$5:R$100, IF( LEFT( RIGHT(AP$4,2), 1) = "+",
                                                                                                "&gt;"&amp;R69, "&lt;"&amp;R69)
                                                            )
                          )
                      )
                )
          )</f>
        <v/>
      </c>
      <c r="AQ69" s="74" t="s">
        <v>131</v>
      </c>
      <c r="AR69" s="75" t="s">
        <v>131</v>
      </c>
      <c r="AS69" s="76" t="str">
        <f t="shared" ref="AS69:AS100" si="172" xml:space="preserve"> IF( INDEX(hosszkateg,ROW()-4)="", "",
          IF( U69 = "", "Hiányzik!",
                IF( U69 = "n.a.", 0,
                        VALUE( RIGHT(AS$4,1) ) *
                          (
                            COUNTIF( hosszkateg, INDEX(hosszkateg,ROW()-4,) ) -
                            COUNTIFS( hosszkateg, INDEX(hosszkateg,ROW()-4,),
                                                              U$5:U$100, IF( LEFT( RIGHT(AS$4,2), 1) = "+",
                                                                                                "&gt;"&amp;U69, "&lt;"&amp;U69)
                                                            )
                          )
                      )
                )
          )</f>
        <v/>
      </c>
      <c r="AT69" s="73" t="str">
        <f t="shared" si="159"/>
        <v/>
      </c>
      <c r="AU69" s="74" t="s">
        <v>131</v>
      </c>
      <c r="AV69" s="72" t="str">
        <f t="shared" ref="AV69:AV100" si="173" xml:space="preserve"> IF( INDEX(hosszkateg,ROW()-4)="", "",
          IF( X69 = "", "Hiányzik!",
                IF( X69 = "n.a.", 0,
                        VALUE( RIGHT(AV$4,1) ) *
                          (
                            COUNTIF( hosszkateg, INDEX(hosszkateg,ROW()-4,) ) -
                            COUNTIFS( hosszkateg, INDEX(hosszkateg,ROW()-4,),
                                                              X$5:X$100, IF( LEFT( RIGHT(AV$4,2), 1) = "+",
                                                                                                "&gt;"&amp;X69, "&lt;"&amp;X69)
                                                            )
                          )
                      )
                )
          )</f>
        <v/>
      </c>
      <c r="AW69" s="78" t="str">
        <f t="shared" ref="AW69:AW100" si="174" xml:space="preserve"> IF( INDEX(hosszkateg,ROW()-4)="", "",
          IF( Y69 = "", "Hiányzik!",
                IF( Y69 = "n.a.", 0,
                        VALUE( RIGHT(AW$4,1) ) *
                          (
                            COUNTIF( hosszkateg, INDEX(hosszkateg,ROW()-4,) ) -
                            COUNTIFS( hosszkateg, INDEX(hosszkateg,ROW()-4,),
                                                              Y$5:Y$100, IF( LEFT( RIGHT(AW$4,2), 1) = "+",
                                                                                                "&gt;"&amp;Y69, "&lt;"&amp;Y69)
                                                            )
                          )
                      )
                )
          )</f>
        <v/>
      </c>
      <c r="AX69" s="74" t="s">
        <v>131</v>
      </c>
      <c r="AY69" s="75" t="s">
        <v>131</v>
      </c>
      <c r="AZ69" s="72" t="str">
        <f t="shared" ref="AZ69:AZ100" si="175" xml:space="preserve"> IF( INDEX(hosszkateg,ROW()-4)="", "",
          IF( AB69 = "", "Hiányzik!",
                IF( AB69 = "n.a.", 0,
                        VALUE( RIGHT(AZ$4,1) ) *
                          (
                            COUNTIF( hosszkateg, INDEX(hosszkateg,ROW()-4,) ) -
                            COUNTIFS( hosszkateg, INDEX(hosszkateg,ROW()-4,),
                                                              AB$5:AB$100, IF( LEFT( RIGHT(AZ$4,2), 1) = "+",
                                                                                                "&gt;"&amp;AB69, "&lt;"&amp;AB69)
                                                            )
                          )
                      )
                )
          )</f>
        <v/>
      </c>
      <c r="BA69" s="73" t="str">
        <f t="shared" ref="BA69:BA100" si="176" xml:space="preserve"> IF( INDEX(hosszkateg,ROW()-4)="", "",
          IF( AC69 = "", "Hiányzik!",
                IF( AC69 = "n.a.", 0,
                        VALUE( RIGHT(BA$4,1) ) *
                          (
                            COUNTIF( hosszkateg, INDEX(hosszkateg,ROW()-4,) ) -
                            COUNTIFS( hosszkateg, INDEX(hosszkateg,ROW()-4,),
                                                              AC$5:AC$100, IF( LEFT( RIGHT(BA$4,2), 1) = "+",
                                                                                                "&gt;"&amp;AC69, "&lt;"&amp;AC69)
                                                            )
                          )
                      )
                )
          )</f>
        <v/>
      </c>
      <c r="BB69" s="77" t="str">
        <f t="shared" ref="BB69:BB100" si="177" xml:space="preserve"> IF( INDEX(hosszkateg,ROW()-4)="", "",
          IF( AD69 = "", "Hiányzik!",
                IF( AD69 = "n.a.", 0,
                        VALUE( RIGHT(BB$4,1) ) *
                          (
                            COUNTIF( hosszkateg, INDEX(hosszkateg,ROW()-4,) ) -
                            COUNTIFS( hosszkateg, INDEX(hosszkateg,ROW()-4,),
                                                              AD$5:AD$100, IF( LEFT( RIGHT(BB$4,2), 1) = "+",
                                                                                                "&gt;"&amp;AD69, "&lt;"&amp;AD69)
                                                            )
                          )
                      )
                )
          )</f>
        <v/>
      </c>
      <c r="BC69" s="73" t="str">
        <f t="shared" ref="BC69:BC100" si="178" xml:space="preserve"> IF( INDEX(hosszkateg,ROW()-4)="", "",
          IF( AE69 = "", "Hiányzik!",
                IF( AE69 = "n.a.", 0,
                        VALUE( RIGHT(BC$4,1) ) *
                          (
                            COUNTIF( hosszkateg, INDEX(hosszkateg,ROW()-4,) ) -
                            COUNTIFS( hosszkateg, INDEX(hosszkateg,ROW()-4,),
                                                              AE$5:AE$100, IF( LEFT( RIGHT(BC$4,2), 1) = "+",
                                                                                                "&gt;"&amp;AE69, "&lt;"&amp;AE69)
                                                            )
                          )
                      )
                )
          )</f>
        <v/>
      </c>
      <c r="BD69" s="73" t="str">
        <f t="shared" ref="BD69:BD100" si="179" xml:space="preserve"> IF( INDEX(hosszkateg,ROW()-4)="", "",
          IF( AF69 = "", "Hiányzik!",
                IF( AF69 = "n.a.", 0,
                        VALUE( RIGHT(BD$4,1) ) *
                          (
                            COUNTIF( hosszkateg, INDEX(hosszkateg,ROW()-4,) ) -
                            COUNTIFS( hosszkateg, INDEX(hosszkateg,ROW()-4,),
                                                              AF$5:AF$100, IF( LEFT( RIGHT(BD$4,2), 1) = "+",
                                                                                                "&gt;"&amp;AF69, "&lt;"&amp;AF69)
                                                            )
                          )
                      )
                )
          )</f>
        <v/>
      </c>
      <c r="BE69" s="73" t="str">
        <f t="shared" ref="BE69:BE100" si="180" xml:space="preserve"> IF( INDEX(hosszkateg,ROW()-4)="", "",
          IF( AG69 = "", "Hiányzik!",
                IF( AG69 = "n.a.", 0,
                        VALUE( RIGHT(BE$4,1) ) *
                          (
                            COUNTIF( hosszkateg, INDEX(hosszkateg,ROW()-4,) ) -
                            COUNTIFS( hosszkateg, INDEX(hosszkateg,ROW()-4,),
                                                              AG$5:AG$100, IF( LEFT( RIGHT(BE$4,2), 1) = "+",
                                                                                                "&gt;"&amp;AG69, "&lt;"&amp;AG69)
                                                            )
                          )
                      )
                )
          )</f>
        <v/>
      </c>
      <c r="BF69" s="78" t="str">
        <f t="shared" ref="BF69:BF100" si="181" xml:space="preserve"> IF( INDEX(hosszkateg,ROW()-4)="", "",
          IF( AH69 = "", "Hiányzik!",
                IF( AH69 = "n.a.", 0,
                        VALUE( RIGHT(BF$4,1) ) *
                          (
                            COUNTIF( hosszkateg, INDEX(hosszkateg,ROW()-4,) ) -
                            COUNTIFS( hosszkateg, INDEX(hosszkateg,ROW()-4,),
                                                              AH$5:AH$100, IF( LEFT( RIGHT(BF$4,2), 1) = "+",
                                                                                                "&gt;"&amp;AH69, "&lt;"&amp;AH69)
                                                            )
                          )
                      )
                )
          )</f>
        <v/>
      </c>
      <c r="BG69" s="79" t="str">
        <f t="shared" ref="BG69:BG100" si="182" xml:space="preserve"> IF( INDEX(hosszkateg,ROW()-4)="", "",
          IF( AI69 = "", "Hiányzik!",
                IF( AI69 = "n.a.", 0,
                        VALUE( RIGHT(BG$4,1) ) *
                          (
                            COUNTIF( hosszkateg, INDEX(hosszkateg,ROW()-4,) ) -
                            COUNTIFS( hosszkateg, INDEX(hosszkateg,ROW()-4,),
                                                              AI$5:AI$100, IF( LEFT( RIGHT(BG$4,2), 1) = "+",
                                                                                                "&gt;"&amp;AI69, "&lt;"&amp;AI69)
                                                            )
                          )
                      )
                )
          )</f>
        <v/>
      </c>
      <c r="BH69" s="280"/>
      <c r="BI69" s="93" t="str">
        <f t="shared" ref="BI69:BI100" si="183" xml:space="preserve"> IF( INDEX(abszolutkateg,ROW()-4)="", "",
          IF( M69 = "", "Hiányzik!",
                IF( M69 = "n.a.", 0,
                        VALUE( RIGHT(BI$4,1) ) *
                          (
                            COUNTIF( abszolutkateg, INDEX(abszolutkateg,ROW()-4,) ) -
                            COUNTIFS( abszolutkateg, INDEX(abszolutkateg,ROW()-4,),
                                                              M$5:M$100, IF( LEFT( RIGHT(BI$4,2), 1) = "+",
                                                                                                "&gt;"&amp;M69, "&lt;"&amp;M69)
                                                            )
                          )
                      )
                )
          )</f>
        <v/>
      </c>
      <c r="BJ69" s="94" t="s">
        <v>131</v>
      </c>
      <c r="BK69" s="95" t="str">
        <f t="shared" ref="BK69:BK100" si="184" xml:space="preserve"> IF( INDEX(abszolutkateg,ROW()-4)="", "",
          IF( O69 = "", "Hiányzik!",
                IF( O69 = "n.a.", 0,
                        VALUE( RIGHT(BK$4,1) ) *
                          (
                            COUNTIF( abszolutkateg, INDEX(abszolutkateg,ROW()-4,) ) -
                            COUNTIFS( abszolutkateg, INDEX(abszolutkateg,ROW()-4,),
                                                              O$5:O$100, IF( LEFT( RIGHT(BK$4,2), 1) = "+",
                                                                                                "&gt;"&amp;O69, "&lt;"&amp;O69)
                                                            )
                          )
                      )
                )
          )</f>
        <v/>
      </c>
      <c r="BL69" s="96" t="str">
        <f t="shared" ref="BL69:BL100" si="185" xml:space="preserve"> IF( INDEX(abszolutkateg,ROW()-4)="", "",
          IF( P69 = "", "Hiányzik!",
                IF( P69 = "n.a.", 0,
                        VALUE( RIGHT(BL$4,1) ) *
                          (
                            COUNTIF( abszolutkateg, INDEX(abszolutkateg,ROW()-4,) ) -
                            COUNTIFS( abszolutkateg, INDEX(abszolutkateg,ROW()-4,),
                                                              P$5:P$100, IF( LEFT( RIGHT(BL$4,2), 1) = "+",
                                                                                                "&gt;"&amp;P69, "&lt;"&amp;P69)
                                                            )
                          )
                      )
                )
          )</f>
        <v/>
      </c>
      <c r="BM69" s="97" t="str">
        <f t="shared" ref="BM69:BM100" si="186" xml:space="preserve"> IF( INDEX(abszolutkateg,ROW()-4)="", "",
          IF( Q69 = "", "Hiányzik!",
                IF( Q69 = "n.a.", 0,
                        VALUE( RIGHT(BM$4,1) ) *
                          (
                            COUNTIF( abszolutkateg, INDEX(abszolutkateg,ROW()-4,) ) -
                            COUNTIFS( abszolutkateg, INDEX(abszolutkateg,ROW()-4,),
                                                              Q$5:Q$100, IF( LEFT( RIGHT(BM$4,2), 1) = "+",
                                                                                                "&gt;"&amp;Q69, "&lt;"&amp;Q69)
                                                            )
                          )
                      )
                )
          )</f>
        <v/>
      </c>
      <c r="BN69" s="97" t="str">
        <f t="shared" ref="BN69:BN100" si="187" xml:space="preserve"> IF( INDEX(abszolutkateg,ROW()-4)="", "",
          IF( R69 = "", "Hiányzik!",
                IF( R69 = "n.a.", 0,
                        VALUE( RIGHT(BN$4,1) ) *
                          (
                            COUNTIF( abszolutkateg, INDEX(abszolutkateg,ROW()-4,) ) -
                            COUNTIFS( abszolutkateg, INDEX(abszolutkateg,ROW()-4,),
                                                              R$5:R$100, IF( LEFT( RIGHT(BN$4,2), 1) = "+",
                                                                                                "&gt;"&amp;R69, "&lt;"&amp;R69)
                                                            )
                          )
                      )
                )
          )</f>
        <v/>
      </c>
      <c r="BO69" s="98" t="s">
        <v>131</v>
      </c>
      <c r="BP69" s="99" t="s">
        <v>131</v>
      </c>
      <c r="BQ69" s="100" t="str">
        <f t="shared" ref="BQ69:BQ100" si="188" xml:space="preserve"> IF( INDEX(abszolutkateg,ROW()-4)="", "",
          IF( U69 = "", "Hiányzik!",
                IF( U69 = "n.a.", 0,
                        VALUE( RIGHT(BQ$4,1) ) *
                          (
                            COUNTIF( abszolutkateg, INDEX(abszolutkateg,ROW()-4,) ) -
                            COUNTIFS( abszolutkateg, INDEX(abszolutkateg,ROW()-4,),
                                                              U$5:U$100, IF( LEFT( RIGHT(BQ$4,2), 1) = "+",
                                                                                                "&gt;"&amp;U69, "&lt;"&amp;U69)
                                                            )
                          )
                      )
                )
          )</f>
        <v/>
      </c>
      <c r="BR69" s="97" t="str">
        <f t="shared" ref="BR69:BR100" si="189" xml:space="preserve"> IF( INDEX(abszolutkateg,ROW()-4)="", "",
          IF( V69 = "", "Hiányzik!",
                IF( V69 = "n.a.", 0,
                        VALUE( RIGHT(BR$4,1) ) *
                          (
                            COUNTIF( abszolutkateg, INDEX(abszolutkateg,ROW()-4,) ) -
                            COUNTIFS( abszolutkateg, INDEX(abszolutkateg,ROW()-4,),
                                                              V$5:V$100, IF( LEFT( RIGHT(BR$4,2), 1) = "+",
                                                                                                "&gt;"&amp;V69, "&lt;"&amp;V69)
                                                            )
                          )
                      )
                )
          )</f>
        <v/>
      </c>
      <c r="BS69" s="98" t="s">
        <v>131</v>
      </c>
      <c r="BT69" s="96" t="str">
        <f t="shared" ref="BT69:BT100" si="190" xml:space="preserve"> IF( INDEX(abszolutkateg,ROW()-4)="", "",
          IF( X69 = "", "Hiányzik!",
                IF( X69 = "n.a.", 0,
                        VALUE( RIGHT(BT$4,1) ) *
                          (
                            COUNTIF( abszolutkateg, INDEX(abszolutkateg,ROW()-4,) ) -
                            COUNTIFS( abszolutkateg, INDEX(abszolutkateg,ROW()-4,),
                                                              X$5:X$100, IF( LEFT( RIGHT(BT$4,2), 1) = "+",
                                                                                                "&gt;"&amp;X69, "&lt;"&amp;X69)
                                                            )
                          )
                      )
                )
          )</f>
        <v/>
      </c>
      <c r="BU69" s="102" t="str">
        <f t="shared" ref="BU69:BU100" si="191" xml:space="preserve"> IF( INDEX(abszolutkateg,ROW()-4)="", "",
          IF( Y69 = "", "Hiányzik!",
                IF( Y69 = "n.a.", 0,
                        VALUE( RIGHT(BU$4,1) ) *
                          (
                            COUNTIF( abszolutkateg, INDEX(abszolutkateg,ROW()-4,) ) -
                            COUNTIFS( abszolutkateg, INDEX(abszolutkateg,ROW()-4,),
                                                              Y$5:Y$100, IF( LEFT( RIGHT(BU$4,2), 1) = "+",
                                                                                                "&gt;"&amp;Y69, "&lt;"&amp;Y69)
                                                            )
                          )
                      )
                )
          )</f>
        <v/>
      </c>
      <c r="BV69" s="98" t="s">
        <v>131</v>
      </c>
      <c r="BW69" s="99" t="s">
        <v>131</v>
      </c>
      <c r="BX69" s="96" t="str">
        <f t="shared" ref="BX69:BX100" si="192" xml:space="preserve"> IF( INDEX(abszolutkateg,ROW()-4)="", "",
          IF( AB69 = "", "Hiányzik!",
                IF( AB69 = "n.a.", 0,
                        VALUE( RIGHT(BX$4,1) ) *
                          (
                            COUNTIF( abszolutkateg, INDEX(abszolutkateg,ROW()-4,) ) -
                            COUNTIFS( abszolutkateg, INDEX(abszolutkateg,ROW()-4,),
                                                              AB$5:AB$100, IF( LEFT( RIGHT(BX$4,2), 1) = "+",
                                                                                                "&gt;"&amp;AB69, "&lt;"&amp;AB69)
                                                            )
                          )
                      )
                )
          )</f>
        <v/>
      </c>
      <c r="BY69" s="97" t="str">
        <f t="shared" ref="BY69:BY100" si="193" xml:space="preserve"> IF( INDEX(abszolutkateg,ROW()-4)="", "",
          IF( AC69 = "", "Hiányzik!",
                IF( AC69 = "n.a.", 0,
                        VALUE( RIGHT(BY$4,1) ) *
                          (
                            COUNTIF( abszolutkateg, INDEX(abszolutkateg,ROW()-4,) ) -
                            COUNTIFS( abszolutkateg, INDEX(abszolutkateg,ROW()-4,),
                                                              AC$5:AC$100, IF( LEFT( RIGHT(BY$4,2), 1) = "+",
                                                                                                "&gt;"&amp;AC69, "&lt;"&amp;AC69)
                                                            )
                          )
                      )
                )
          )</f>
        <v/>
      </c>
      <c r="BZ69" s="101" t="str">
        <f t="shared" ref="BZ69:BZ100" si="194" xml:space="preserve"> IF( INDEX(abszolutkateg,ROW()-4)="", "",
          IF( AD69 = "", "Hiányzik!",
                IF( AD69 = "n.a.", 0,
                        VALUE( RIGHT(BZ$4,1) ) *
                          (
                            COUNTIF( abszolutkateg, INDEX(abszolutkateg,ROW()-4,) ) -
                            COUNTIFS( abszolutkateg, INDEX(abszolutkateg,ROW()-4,),
                                                              AD$5:AD$100, IF( LEFT( RIGHT(BZ$4,2), 1) = "+",
                                                                                                "&gt;"&amp;AD69, "&lt;"&amp;AD69)
                                                            )
                          )
                      )
                )
          )</f>
        <v/>
      </c>
      <c r="CA69" s="97" t="str">
        <f t="shared" ref="CA69:CA100" si="195" xml:space="preserve"> IF( INDEX(abszolutkateg,ROW()-4)="", "",
          IF( AE69 = "", "Hiányzik!",
                IF( AE69 = "n.a.", 0,
                        VALUE( RIGHT(CA$4,1) ) *
                          (
                            COUNTIF( abszolutkateg, INDEX(abszolutkateg,ROW()-4,) ) -
                            COUNTIFS( abszolutkateg, INDEX(abszolutkateg,ROW()-4,),
                                                              AE$5:AE$100, IF( LEFT( RIGHT(CA$4,2), 1) = "+",
                                                                                                "&gt;"&amp;AE69, "&lt;"&amp;AE69)
                                                            )
                          )
                      )
                )
          )</f>
        <v/>
      </c>
      <c r="CB69" s="97" t="str">
        <f t="shared" ref="CB69:CB100" si="196" xml:space="preserve"> IF( INDEX(abszolutkateg,ROW()-4)="", "",
          IF( AF69 = "", "Hiányzik!",
                IF( AF69 = "n.a.", 0,
                        VALUE( RIGHT(CB$4,1) ) *
                          (
                            COUNTIF( abszolutkateg, INDEX(abszolutkateg,ROW()-4,) ) -
                            COUNTIFS( abszolutkateg, INDEX(abszolutkateg,ROW()-4,),
                                                              AF$5:AF$100, IF( LEFT( RIGHT(CB$4,2), 1) = "+",
                                                                                                "&gt;"&amp;AF69, "&lt;"&amp;AF69)
                                                            )
                          )
                      )
                )
          )</f>
        <v/>
      </c>
      <c r="CC69" s="97" t="str">
        <f t="shared" ref="CC69:CC100" si="197" xml:space="preserve"> IF( INDEX(abszolutkateg,ROW()-4)="", "",
          IF( AG69 = "", "Hiányzik!",
                IF( AG69 = "n.a.", 0,
                        VALUE( RIGHT(CC$4,1) ) *
                          (
                            COUNTIF( abszolutkateg, INDEX(abszolutkateg,ROW()-4,) ) -
                            COUNTIFS( abszolutkateg, INDEX(abszolutkateg,ROW()-4,),
                                                              AG$5:AG$100, IF( LEFT( RIGHT(CC$4,2), 1) = "+",
                                                                                                "&gt;"&amp;AG69, "&lt;"&amp;AG69)
                                                            )
                          )
                      )
                )
          )</f>
        <v/>
      </c>
      <c r="CD69" s="102" t="str">
        <f t="shared" ref="CD69:CD100" si="198" xml:space="preserve"> IF( INDEX(abszolutkateg,ROW()-4)="", "",
          IF( AH69 = "", "Hiányzik!",
                IF( AH69 = "n.a.", 0,
                        VALUE( RIGHT(CD$4,1) ) *
                          (
                            COUNTIF( abszolutkateg, INDEX(abszolutkateg,ROW()-4,) ) -
                            COUNTIFS( abszolutkateg, INDEX(abszolutkateg,ROW()-4,),
                                                              AH$5:AH$100, IF( LEFT( RIGHT(CD$4,2), 1) = "+",
                                                                                                "&gt;"&amp;AH69, "&lt;"&amp;AH69)
                                                            )
                          )
                      )
                )
          )</f>
        <v/>
      </c>
      <c r="CE69" s="103" t="str">
        <f t="shared" ref="CE69:CE100" si="199" xml:space="preserve"> IF( INDEX(abszolutkateg,ROW()-4)="", "",
          IF( AI69 = "", "Hiányzik!",
                IF( AI69 = "n.a.", 0,
                        VALUE( RIGHT(CE$4,1) ) *
                          (
                            COUNTIF( abszolutkateg, INDEX(abszolutkateg,ROW()-4,) ) -
                            COUNTIFS( abszolutkateg, INDEX(abszolutkateg,ROW()-4,),
                                                              AI$5:AI$100, IF( LEFT( RIGHT(CE$4,2), 1) = "+",
                                                                                                "&gt;"&amp;AI69, "&lt;"&amp;AI69)
                                                            )
                          )
                      )
                )
          )</f>
        <v/>
      </c>
      <c r="CF69" s="280"/>
      <c r="CG69" s="138" t="str">
        <f t="shared" ref="CG69:CG100" si="200" xml:space="preserve"> IF( AND( INDEX(hosszkateg,ROW()-4,)&lt;&gt;"",
                   COUNTIF(AK69:BG69,"Hiányzik!") = 0),
            SUM(AK69:BG69),
            ""
          )</f>
        <v/>
      </c>
      <c r="CH69" s="139" t="str">
        <f t="shared" ref="CH69:CH100" si="201" xml:space="preserve"> IF( INDEX(hosszkateg,ROW()-4,)="", "Kategóriátlan",
             IF( CG69="", "Hiányzó adat!",
                    1 + COUNTIFS(hosszkateg,INDEX(hosszkateg,ROW()-4,),CG$5:CG$100,"&gt;"&amp;CG69) +
                           COUNTIFS(hosszkateg,INDEX(hosszkateg,ROW()-4,),CG$5:CG$100,"="&amp;CG69,AI$5:AI$100,"&lt;"&amp;AI69) +
                           COUNTIFS(hosszkateg,INDEX(hosszkateg,ROW()-4,),CG$5:CG$100,"="&amp;CG69,AI$5:AI$100,"="&amp;AI69,M$5:M$100,"&gt;"&amp;M69) +
                           COUNTIFS(hosszkateg,INDEX(hosszkateg,ROW()-4,),CG$5:CG$100,"="&amp;CG69,AI$5:AI$100,"="&amp;AI69,M$5:M$100,"="&amp;M69,O$5:O$100,"&gt;"&amp;O69) +
                           COUNTIFS(hosszkateg,INDEX(hosszkateg,ROW()-4,),CG$5:CG$100,"="&amp;CG69,AI$5:AI$100,"="&amp;AI69,M$5:M$100,"="&amp;M69,O$5:O$100,"="&amp;O69,
                             I$5:I$100,"&lt;"&amp;I69)
             )
   )</f>
        <v>Kategóriátlan</v>
      </c>
      <c r="CI69" s="134" t="str">
        <f t="shared" ref="CI69:CI100" si="202" xml:space="preserve"> IF( INDEX(hosszkateg,ROW()-4,)="", "Kategóriátlan",
           IF( COUNTIFS(hosszkateg,INDEX(hosszkateg,ROW()-4,),CH$5:CH$100,"Hiányzó adat!") = 0,
                   "A(z) "&amp; INDEX(hosszkateg,ROW()-4,) &amp;" kategória kész!",
                   "Még nincs kész."
           )
   )</f>
        <v>Kategóriátlan</v>
      </c>
      <c r="CJ69" s="371" t="str">
        <f t="shared" ref="CJ69:CJ100" si="203" xml:space="preserve"> IF( AND( CH69&lt;&gt;"Kategóriátlan",
                     CG69&lt;&gt;"",
                     COUNTIFS(hosszkateg,INDEX(hosszkateg,ROW()-4,),
                             CG$5:CG$100,"="&amp;CG69)
                     &gt; 1
                 ),
            AI69,
            ""
          )</f>
        <v/>
      </c>
      <c r="CK69" s="378" t="str">
        <f t="shared" ref="CK69:CK100" si="204" xml:space="preserve"> IF( AND( CH69&lt;&gt;"Kategóriátlan",
                     CJ69&lt;&gt;"",
                     COUNTIFS(hosszkateg,INDEX(hosszkateg,ROW()-4,),
                             CG$5:CG$100,"="&amp;CG69,
                             AI$5:AI$100,"="&amp;AI69
                     )
                     &gt; 1
                 ),
            M69,
            ""
          )</f>
        <v/>
      </c>
      <c r="CL69" s="389" t="str">
        <f t="shared" ref="CL69:CL100" si="205" xml:space="preserve"> IF( AND( CH69&lt;&gt;"Kategóriátlan",
                     CK69&lt;&gt;"",
                     COUNTIFS(hosszkateg,INDEX(hosszkateg,ROW()-4,),
                             CG$5:CG$100,"="&amp;CG69,
                             AI$5:AI$100,"="&amp;AI69,
                             M$5:M$100,"="&amp;M69
                     )
                     &gt; 1
                 ),
            O69,
            ""
          )</f>
        <v/>
      </c>
      <c r="CM69" s="392" t="str">
        <f t="shared" ref="CM69:CM100" si="206" xml:space="preserve"> IF( AND( CH69&lt;&gt;"Kategóriátlan",
                     CL69&lt;&gt;"",
                     COUNTIFS(hosszkateg,INDEX(hosszkateg,ROW()-4,),
                             CG$5:CG$100,"="&amp;CG69,
                             AI$5:AI$100,"="&amp;AI69,
                             M$5:M$100,"="&amp;M69,
                             O$5:O$100,"="&amp;O69
                     )
                     &gt; 1
                 ),
            I69,
            ""
          )</f>
        <v/>
      </c>
      <c r="CN69" s="280"/>
      <c r="CO69" s="272" t="str">
        <f t="shared" ref="CO69:CO100" si="207" xml:space="preserve"> IF( AND( INDEX(abszolutkateg,ROW()-4,)&lt;&gt;"",
                   COUNTIF(BI69:CE69,"Hiányzik!") = 0),
            SUM(BI69:CE69),
            ""
          )</f>
        <v/>
      </c>
      <c r="CP69" s="273" t="str">
        <f t="shared" ref="CP69:CP100" si="208" xml:space="preserve"> IF( INDEX(abszolutkateg,ROW()-4,)="", "Kategóriátlan",
             IF( CO69="", "Hiányzó adat!",
                    1 + COUNTIFS(abszolutkateg,INDEX(abszolutkateg,ROW()-4,),CO$5:CO$100,"&gt;"&amp;CO69) +
                           COUNTIFS(abszolutkateg,INDEX(abszolutkateg,ROW()-4,),CO$5:CO$100,"="&amp;CO69,AI$5:AI$100,"&lt;"&amp;AI69) +
                           COUNTIFS(abszolutkateg,INDEX(abszolutkateg,ROW()-4,),CO$5:CO$100,"="&amp;CO69,AI$5:AI$100,"="&amp;AI69,M$5:M$100,"&gt;"&amp;M69) +
                           COUNTIFS(abszolutkateg,INDEX(abszolutkateg,ROW()-4,),CO$5:CO$100,"="&amp;CO69,AI$5:AI$100,"="&amp;AI69,M$5:M$100,"="&amp;M69,O$5:O$100,"&gt;"&amp;O69) +
                           COUNTIFS(abszolutkateg,INDEX(abszolutkateg,ROW()-4,),CO$5:CO$100,"="&amp;CO69,AI$5:AI$100,"="&amp;AI69,M$5:M$100,"="&amp;M69,O$5:O$100,"="&amp;O69,
                             I$5:I$100,"&lt;"&amp;I69)
             )
   )</f>
        <v>Kategóriátlan</v>
      </c>
      <c r="CQ69" s="273" t="str">
        <f t="shared" ref="CQ69:CQ100" si="209" xml:space="preserve"> IF( INDEX(abszolutkateg,ROW()-4,)="", "Kategóriátlan",
           IF( COUNTIFS(abszolutkateg,INDEX(abszolutkateg,ROW()-4,),CP$5:CP$100,"Hiányzó adat!") = 0,
                   "A(z) "&amp; INDEX(abszolutkateg,ROW()-4,) &amp;" kategória kész!",
                   "Még nincs kész."
           )
   )</f>
        <v>Kategóriátlan</v>
      </c>
      <c r="CR69" s="375" t="str">
        <f t="shared" si="160"/>
        <v/>
      </c>
      <c r="CS69" s="382" t="str">
        <f t="shared" si="161"/>
        <v/>
      </c>
      <c r="CT69" s="386" t="str">
        <f t="shared" si="162"/>
        <v/>
      </c>
      <c r="CU69" s="396" t="str">
        <f t="shared" si="163"/>
        <v/>
      </c>
      <c r="CV69" s="280"/>
      <c r="CW69" s="280"/>
      <c r="CX69" s="280"/>
      <c r="CY69" s="280"/>
      <c r="CZ69" s="280"/>
      <c r="DA69" s="280"/>
      <c r="DB69" s="280"/>
      <c r="DC69" s="280"/>
      <c r="DD69" s="280"/>
      <c r="DE69" s="280"/>
      <c r="DF69" s="280"/>
      <c r="DG69" s="280"/>
      <c r="DH69" s="280"/>
      <c r="DI69" s="280"/>
      <c r="DJ69" s="280"/>
      <c r="DK69" s="280"/>
      <c r="DL69" s="280"/>
      <c r="DM69" s="280"/>
      <c r="DN69" s="280"/>
      <c r="DO69" s="280"/>
      <c r="DP69" s="280"/>
      <c r="DQ69" s="280"/>
      <c r="DR69" s="280"/>
      <c r="DS69" s="280"/>
      <c r="DT69" s="280"/>
      <c r="DU69" s="280"/>
    </row>
    <row r="70" spans="1:125" ht="16.5" customHeight="1" x14ac:dyDescent="0.25">
      <c r="A70" s="405"/>
      <c r="B70" s="142"/>
      <c r="C70" s="1"/>
      <c r="D70" s="254"/>
      <c r="E70" s="432"/>
      <c r="F70" s="3"/>
      <c r="G70" s="3"/>
      <c r="H70" s="3"/>
      <c r="I70" s="18"/>
      <c r="J70" s="132"/>
      <c r="K70" s="254"/>
      <c r="L7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0" s="37"/>
      <c r="N70" s="217"/>
      <c r="O70" s="250" t="str">
        <f t="shared" ref="O70:O100" si="210">IF( AND( I70&lt;&gt;"",
                  N70&lt;&gt;""),
           N70/I70,
           ""
        )</f>
        <v/>
      </c>
      <c r="P70" s="212"/>
      <c r="Q70" s="12"/>
      <c r="R70" s="11"/>
      <c r="S70" s="37"/>
      <c r="T70" s="267"/>
      <c r="U70" s="76" t="str">
        <f t="shared" ref="U70:U100" si="211">IF( AND( T70&lt;&gt;"",
                   S70&lt;&gt;""),
            IF(T70&gt;=8,5000,0) +
             ( (S70/4) * 100 ) +
             T70,
          ""
         )</f>
        <v/>
      </c>
      <c r="V70" s="11"/>
      <c r="W70" s="26"/>
      <c r="X70" s="72" t="str">
        <f t="shared" ref="X70:X100" si="212">IF( W70&lt;&gt;"",
            IF( OR( LEFT(W70)="k",
                                   LEFT(W70)="K"),
                     5000,
                     0
            ) +
            IF( LEN(W70)&gt;3,
                     500 + 30 - VALUE( MID( W70,2,2) ),
                     VALUE( RIGHT( W70,LEN(W70)-1) )
            ),
            ""
          )</f>
        <v/>
      </c>
      <c r="Y70" s="445"/>
      <c r="Z70" s="448"/>
      <c r="AA70" s="267"/>
      <c r="AB70" s="449" t="str">
        <f t="shared" ref="AB70:AB100" si="213" xml:space="preserve"> IF( AND( Z70&lt;&gt;"",
                   AA70&lt;&gt;""),
            Z70 +
              IF( Z70&gt;=20, 5000, 0) +
              IF( AA70="v", 500, 0),
            ""
          )</f>
        <v/>
      </c>
      <c r="AC70" s="28"/>
      <c r="AD70" s="28"/>
      <c r="AE70" s="11"/>
      <c r="AF70" s="11"/>
      <c r="AG70" s="11"/>
      <c r="AH70" s="20"/>
      <c r="AI70" s="21"/>
      <c r="AK70" s="69" t="str">
        <f t="shared" si="167"/>
        <v/>
      </c>
      <c r="AL70" s="70" t="s">
        <v>131</v>
      </c>
      <c r="AM70" s="71" t="str">
        <f t="shared" si="168"/>
        <v/>
      </c>
      <c r="AN70" s="72" t="str">
        <f t="shared" si="169"/>
        <v/>
      </c>
      <c r="AO70" s="73" t="str">
        <f t="shared" si="170"/>
        <v/>
      </c>
      <c r="AP70" s="73" t="str">
        <f t="shared" si="171"/>
        <v/>
      </c>
      <c r="AQ70" s="74" t="s">
        <v>131</v>
      </c>
      <c r="AR70" s="75" t="s">
        <v>131</v>
      </c>
      <c r="AS70" s="76" t="str">
        <f t="shared" si="172"/>
        <v/>
      </c>
      <c r="AT70" s="73" t="str">
        <f t="shared" ref="AT70:AT100" si="214" xml:space="preserve"> IF( INDEX(hosszkateg,ROW()-4)="", "",
          IF( V70 = "", "Hiányzik!",
                IF( V70 = "n.a.", 0,
                        VALUE( RIGHT(AT$4,1) ) *
                          (
                            COUNTIF( hosszkateg, INDEX(hosszkateg,ROW()-4,) ) -
                            COUNTIFS( hosszkateg, INDEX(hosszkateg,ROW()-4,),
                                                              V$5:V$100, IF( LEFT( RIGHT(AT$4,2), 1) = "+",
                                                                                                "&gt;"&amp;V70, "&lt;"&amp;V70)
                                                            )
                          )
                      )
                )
          )</f>
        <v/>
      </c>
      <c r="AU70" s="74" t="s">
        <v>131</v>
      </c>
      <c r="AV70" s="72" t="str">
        <f t="shared" si="173"/>
        <v/>
      </c>
      <c r="AW70" s="78" t="str">
        <f t="shared" si="174"/>
        <v/>
      </c>
      <c r="AX70" s="74" t="s">
        <v>131</v>
      </c>
      <c r="AY70" s="75" t="s">
        <v>131</v>
      </c>
      <c r="AZ70" s="72" t="str">
        <f t="shared" si="175"/>
        <v/>
      </c>
      <c r="BA70" s="73" t="str">
        <f t="shared" si="176"/>
        <v/>
      </c>
      <c r="BB70" s="77" t="str">
        <f t="shared" si="177"/>
        <v/>
      </c>
      <c r="BC70" s="73" t="str">
        <f t="shared" si="178"/>
        <v/>
      </c>
      <c r="BD70" s="73" t="str">
        <f t="shared" si="179"/>
        <v/>
      </c>
      <c r="BE70" s="73" t="str">
        <f t="shared" si="180"/>
        <v/>
      </c>
      <c r="BF70" s="78" t="str">
        <f t="shared" si="181"/>
        <v/>
      </c>
      <c r="BG70" s="79" t="str">
        <f t="shared" si="182"/>
        <v/>
      </c>
      <c r="BH70" s="280"/>
      <c r="BI70" s="93" t="str">
        <f t="shared" si="183"/>
        <v/>
      </c>
      <c r="BJ70" s="94" t="s">
        <v>131</v>
      </c>
      <c r="BK70" s="95" t="str">
        <f t="shared" si="184"/>
        <v/>
      </c>
      <c r="BL70" s="96" t="str">
        <f t="shared" si="185"/>
        <v/>
      </c>
      <c r="BM70" s="97" t="str">
        <f t="shared" si="186"/>
        <v/>
      </c>
      <c r="BN70" s="97" t="str">
        <f t="shared" si="187"/>
        <v/>
      </c>
      <c r="BO70" s="98" t="s">
        <v>131</v>
      </c>
      <c r="BP70" s="99" t="s">
        <v>131</v>
      </c>
      <c r="BQ70" s="100" t="str">
        <f t="shared" si="188"/>
        <v/>
      </c>
      <c r="BR70" s="97" t="str">
        <f t="shared" si="189"/>
        <v/>
      </c>
      <c r="BS70" s="98" t="s">
        <v>131</v>
      </c>
      <c r="BT70" s="96" t="str">
        <f t="shared" si="190"/>
        <v/>
      </c>
      <c r="BU70" s="102" t="str">
        <f t="shared" si="191"/>
        <v/>
      </c>
      <c r="BV70" s="98" t="s">
        <v>131</v>
      </c>
      <c r="BW70" s="99" t="s">
        <v>131</v>
      </c>
      <c r="BX70" s="96" t="str">
        <f t="shared" si="192"/>
        <v/>
      </c>
      <c r="BY70" s="97" t="str">
        <f t="shared" si="193"/>
        <v/>
      </c>
      <c r="BZ70" s="101" t="str">
        <f t="shared" si="194"/>
        <v/>
      </c>
      <c r="CA70" s="97" t="str">
        <f t="shared" si="195"/>
        <v/>
      </c>
      <c r="CB70" s="97" t="str">
        <f t="shared" si="196"/>
        <v/>
      </c>
      <c r="CC70" s="97" t="str">
        <f t="shared" si="197"/>
        <v/>
      </c>
      <c r="CD70" s="102" t="str">
        <f t="shared" si="198"/>
        <v/>
      </c>
      <c r="CE70" s="103" t="str">
        <f t="shared" si="199"/>
        <v/>
      </c>
      <c r="CF70" s="280"/>
      <c r="CG70" s="138" t="str">
        <f t="shared" si="200"/>
        <v/>
      </c>
      <c r="CH70" s="139" t="str">
        <f t="shared" si="201"/>
        <v>Kategóriátlan</v>
      </c>
      <c r="CI70" s="134" t="str">
        <f t="shared" si="202"/>
        <v>Kategóriátlan</v>
      </c>
      <c r="CJ70" s="371" t="str">
        <f t="shared" si="203"/>
        <v/>
      </c>
      <c r="CK70" s="378" t="str">
        <f t="shared" si="204"/>
        <v/>
      </c>
      <c r="CL70" s="389" t="str">
        <f t="shared" si="205"/>
        <v/>
      </c>
      <c r="CM70" s="392" t="str">
        <f t="shared" si="206"/>
        <v/>
      </c>
      <c r="CN70" s="280"/>
      <c r="CO70" s="272" t="str">
        <f t="shared" si="207"/>
        <v/>
      </c>
      <c r="CP70" s="273" t="str">
        <f t="shared" si="208"/>
        <v>Kategóriátlan</v>
      </c>
      <c r="CQ70" s="273" t="str">
        <f t="shared" si="209"/>
        <v>Kategóriátlan</v>
      </c>
      <c r="CR70" s="375" t="str">
        <f t="shared" si="160"/>
        <v/>
      </c>
      <c r="CS70" s="382" t="str">
        <f t="shared" si="161"/>
        <v/>
      </c>
      <c r="CT70" s="386" t="str">
        <f t="shared" si="162"/>
        <v/>
      </c>
      <c r="CU70" s="396" t="str">
        <f t="shared" si="163"/>
        <v/>
      </c>
      <c r="CV70" s="280"/>
      <c r="CW70" s="280"/>
      <c r="CX70" s="280"/>
      <c r="CY70" s="280"/>
      <c r="CZ70" s="280"/>
      <c r="DA70" s="280"/>
      <c r="DB70" s="280"/>
      <c r="DC70" s="280"/>
      <c r="DD70" s="280"/>
      <c r="DE70" s="280"/>
      <c r="DF70" s="280"/>
      <c r="DG70" s="280"/>
      <c r="DH70" s="280"/>
      <c r="DI70" s="280"/>
      <c r="DJ70" s="280"/>
      <c r="DK70" s="280"/>
      <c r="DL70" s="280"/>
      <c r="DM70" s="280"/>
      <c r="DN70" s="280"/>
      <c r="DO70" s="280"/>
      <c r="DP70" s="280"/>
      <c r="DQ70" s="280"/>
      <c r="DR70" s="280"/>
      <c r="DS70" s="280"/>
      <c r="DT70" s="280"/>
      <c r="DU70" s="280"/>
    </row>
    <row r="71" spans="1:125" ht="16.5" customHeight="1" x14ac:dyDescent="0.25">
      <c r="A71" s="405"/>
      <c r="B71" s="142"/>
      <c r="C71" s="1"/>
      <c r="D71" s="254"/>
      <c r="E71" s="432"/>
      <c r="F71" s="3"/>
      <c r="G71" s="3"/>
      <c r="H71" s="3"/>
      <c r="I71" s="18"/>
      <c r="J71" s="132"/>
      <c r="K71" s="254"/>
      <c r="L7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1" s="37"/>
      <c r="N71" s="217"/>
      <c r="O71" s="250" t="str">
        <f t="shared" si="210"/>
        <v/>
      </c>
      <c r="P71" s="212"/>
      <c r="Q71" s="12"/>
      <c r="R71" s="11"/>
      <c r="S71" s="37"/>
      <c r="T71" s="267"/>
      <c r="U71" s="76" t="str">
        <f t="shared" si="211"/>
        <v/>
      </c>
      <c r="V71" s="11"/>
      <c r="W71" s="26"/>
      <c r="X71" s="72" t="str">
        <f t="shared" si="212"/>
        <v/>
      </c>
      <c r="Y71" s="445"/>
      <c r="Z71" s="448"/>
      <c r="AA71" s="267"/>
      <c r="AB71" s="449" t="str">
        <f t="shared" si="213"/>
        <v/>
      </c>
      <c r="AC71" s="28"/>
      <c r="AD71" s="28"/>
      <c r="AE71" s="11"/>
      <c r="AF71" s="11"/>
      <c r="AG71" s="11"/>
      <c r="AH71" s="20"/>
      <c r="AI71" s="21"/>
      <c r="AK71" s="69" t="str">
        <f t="shared" si="167"/>
        <v/>
      </c>
      <c r="AL71" s="70" t="s">
        <v>131</v>
      </c>
      <c r="AM71" s="71" t="str">
        <f t="shared" si="168"/>
        <v/>
      </c>
      <c r="AN71" s="72" t="str">
        <f t="shared" si="169"/>
        <v/>
      </c>
      <c r="AO71" s="73" t="str">
        <f t="shared" si="170"/>
        <v/>
      </c>
      <c r="AP71" s="73" t="str">
        <f t="shared" si="171"/>
        <v/>
      </c>
      <c r="AQ71" s="74" t="s">
        <v>131</v>
      </c>
      <c r="AR71" s="75" t="s">
        <v>131</v>
      </c>
      <c r="AS71" s="76" t="str">
        <f t="shared" si="172"/>
        <v/>
      </c>
      <c r="AT71" s="73" t="str">
        <f t="shared" si="214"/>
        <v/>
      </c>
      <c r="AU71" s="74" t="s">
        <v>131</v>
      </c>
      <c r="AV71" s="72" t="str">
        <f t="shared" si="173"/>
        <v/>
      </c>
      <c r="AW71" s="78" t="str">
        <f t="shared" si="174"/>
        <v/>
      </c>
      <c r="AX71" s="74" t="s">
        <v>131</v>
      </c>
      <c r="AY71" s="75" t="s">
        <v>131</v>
      </c>
      <c r="AZ71" s="72" t="str">
        <f t="shared" si="175"/>
        <v/>
      </c>
      <c r="BA71" s="73" t="str">
        <f t="shared" si="176"/>
        <v/>
      </c>
      <c r="BB71" s="77" t="str">
        <f t="shared" si="177"/>
        <v/>
      </c>
      <c r="BC71" s="73" t="str">
        <f t="shared" si="178"/>
        <v/>
      </c>
      <c r="BD71" s="73" t="str">
        <f t="shared" si="179"/>
        <v/>
      </c>
      <c r="BE71" s="73" t="str">
        <f t="shared" si="180"/>
        <v/>
      </c>
      <c r="BF71" s="78" t="str">
        <f t="shared" si="181"/>
        <v/>
      </c>
      <c r="BG71" s="79" t="str">
        <f t="shared" si="182"/>
        <v/>
      </c>
      <c r="BH71" s="280"/>
      <c r="BI71" s="93" t="str">
        <f t="shared" si="183"/>
        <v/>
      </c>
      <c r="BJ71" s="94" t="s">
        <v>131</v>
      </c>
      <c r="BK71" s="95" t="str">
        <f t="shared" si="184"/>
        <v/>
      </c>
      <c r="BL71" s="96" t="str">
        <f t="shared" si="185"/>
        <v/>
      </c>
      <c r="BM71" s="97" t="str">
        <f t="shared" si="186"/>
        <v/>
      </c>
      <c r="BN71" s="97" t="str">
        <f t="shared" si="187"/>
        <v/>
      </c>
      <c r="BO71" s="98" t="s">
        <v>131</v>
      </c>
      <c r="BP71" s="99" t="s">
        <v>131</v>
      </c>
      <c r="BQ71" s="100" t="str">
        <f t="shared" si="188"/>
        <v/>
      </c>
      <c r="BR71" s="97" t="str">
        <f t="shared" si="189"/>
        <v/>
      </c>
      <c r="BS71" s="98" t="s">
        <v>131</v>
      </c>
      <c r="BT71" s="96" t="str">
        <f t="shared" si="190"/>
        <v/>
      </c>
      <c r="BU71" s="102" t="str">
        <f t="shared" si="191"/>
        <v/>
      </c>
      <c r="BV71" s="98" t="s">
        <v>131</v>
      </c>
      <c r="BW71" s="99" t="s">
        <v>131</v>
      </c>
      <c r="BX71" s="96" t="str">
        <f t="shared" si="192"/>
        <v/>
      </c>
      <c r="BY71" s="97" t="str">
        <f t="shared" si="193"/>
        <v/>
      </c>
      <c r="BZ71" s="101" t="str">
        <f t="shared" si="194"/>
        <v/>
      </c>
      <c r="CA71" s="97" t="str">
        <f t="shared" si="195"/>
        <v/>
      </c>
      <c r="CB71" s="97" t="str">
        <f t="shared" si="196"/>
        <v/>
      </c>
      <c r="CC71" s="97" t="str">
        <f t="shared" si="197"/>
        <v/>
      </c>
      <c r="CD71" s="102" t="str">
        <f t="shared" si="198"/>
        <v/>
      </c>
      <c r="CE71" s="103" t="str">
        <f t="shared" si="199"/>
        <v/>
      </c>
      <c r="CF71" s="280"/>
      <c r="CG71" s="138" t="str">
        <f t="shared" si="200"/>
        <v/>
      </c>
      <c r="CH71" s="139" t="str">
        <f t="shared" si="201"/>
        <v>Kategóriátlan</v>
      </c>
      <c r="CI71" s="134" t="str">
        <f t="shared" si="202"/>
        <v>Kategóriátlan</v>
      </c>
      <c r="CJ71" s="371" t="str">
        <f t="shared" si="203"/>
        <v/>
      </c>
      <c r="CK71" s="378" t="str">
        <f t="shared" si="204"/>
        <v/>
      </c>
      <c r="CL71" s="389" t="str">
        <f t="shared" si="205"/>
        <v/>
      </c>
      <c r="CM71" s="392" t="str">
        <f t="shared" si="206"/>
        <v/>
      </c>
      <c r="CN71" s="280"/>
      <c r="CO71" s="272" t="str">
        <f t="shared" si="207"/>
        <v/>
      </c>
      <c r="CP71" s="273" t="str">
        <f t="shared" si="208"/>
        <v>Kategóriátlan</v>
      </c>
      <c r="CQ71" s="273" t="str">
        <f t="shared" si="209"/>
        <v>Kategóriátlan</v>
      </c>
      <c r="CR71" s="375" t="str">
        <f t="shared" si="160"/>
        <v/>
      </c>
      <c r="CS71" s="382" t="str">
        <f t="shared" si="161"/>
        <v/>
      </c>
      <c r="CT71" s="386" t="str">
        <f t="shared" si="162"/>
        <v/>
      </c>
      <c r="CU71" s="396" t="str">
        <f t="shared" si="163"/>
        <v/>
      </c>
      <c r="CV71" s="280"/>
      <c r="CW71" s="280"/>
      <c r="CX71" s="280"/>
      <c r="CY71" s="280"/>
      <c r="CZ71" s="280"/>
      <c r="DA71" s="280"/>
      <c r="DB71" s="280"/>
      <c r="DC71" s="280"/>
      <c r="DD71" s="280"/>
      <c r="DE71" s="280"/>
      <c r="DF71" s="280"/>
      <c r="DG71" s="280"/>
      <c r="DH71" s="280"/>
      <c r="DI71" s="280"/>
      <c r="DJ71" s="280"/>
      <c r="DK71" s="280"/>
      <c r="DL71" s="280"/>
      <c r="DM71" s="280"/>
      <c r="DN71" s="280"/>
      <c r="DO71" s="280"/>
      <c r="DP71" s="280"/>
      <c r="DQ71" s="280"/>
      <c r="DR71" s="280"/>
      <c r="DS71" s="280"/>
      <c r="DT71" s="280"/>
      <c r="DU71" s="280"/>
    </row>
    <row r="72" spans="1:125" ht="16.5" customHeight="1" x14ac:dyDescent="0.25">
      <c r="A72" s="405"/>
      <c r="B72" s="142"/>
      <c r="C72" s="1"/>
      <c r="D72" s="254"/>
      <c r="E72" s="432"/>
      <c r="F72" s="3"/>
      <c r="G72" s="3"/>
      <c r="H72" s="3"/>
      <c r="I72" s="18"/>
      <c r="J72" s="132"/>
      <c r="K72" s="254"/>
      <c r="L7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2" s="37"/>
      <c r="N72" s="217"/>
      <c r="O72" s="250" t="str">
        <f t="shared" si="210"/>
        <v/>
      </c>
      <c r="P72" s="212"/>
      <c r="Q72" s="12"/>
      <c r="R72" s="11"/>
      <c r="S72" s="37"/>
      <c r="T72" s="267"/>
      <c r="U72" s="76" t="str">
        <f t="shared" si="211"/>
        <v/>
      </c>
      <c r="V72" s="11"/>
      <c r="W72" s="26"/>
      <c r="X72" s="72" t="str">
        <f t="shared" si="212"/>
        <v/>
      </c>
      <c r="Y72" s="445"/>
      <c r="Z72" s="448"/>
      <c r="AA72" s="267"/>
      <c r="AB72" s="449" t="str">
        <f t="shared" si="213"/>
        <v/>
      </c>
      <c r="AC72" s="28"/>
      <c r="AD72" s="28"/>
      <c r="AE72" s="11"/>
      <c r="AF72" s="11"/>
      <c r="AG72" s="11"/>
      <c r="AH72" s="20"/>
      <c r="AI72" s="21"/>
      <c r="AK72" s="69" t="str">
        <f t="shared" si="167"/>
        <v/>
      </c>
      <c r="AL72" s="70" t="s">
        <v>131</v>
      </c>
      <c r="AM72" s="71" t="str">
        <f t="shared" si="168"/>
        <v/>
      </c>
      <c r="AN72" s="72" t="str">
        <f t="shared" si="169"/>
        <v/>
      </c>
      <c r="AO72" s="73" t="str">
        <f t="shared" si="170"/>
        <v/>
      </c>
      <c r="AP72" s="73" t="str">
        <f t="shared" si="171"/>
        <v/>
      </c>
      <c r="AQ72" s="74" t="s">
        <v>131</v>
      </c>
      <c r="AR72" s="75" t="s">
        <v>131</v>
      </c>
      <c r="AS72" s="76" t="str">
        <f t="shared" si="172"/>
        <v/>
      </c>
      <c r="AT72" s="73" t="str">
        <f t="shared" si="214"/>
        <v/>
      </c>
      <c r="AU72" s="74" t="s">
        <v>131</v>
      </c>
      <c r="AV72" s="72" t="str">
        <f t="shared" si="173"/>
        <v/>
      </c>
      <c r="AW72" s="78" t="str">
        <f t="shared" si="174"/>
        <v/>
      </c>
      <c r="AX72" s="74" t="s">
        <v>131</v>
      </c>
      <c r="AY72" s="75" t="s">
        <v>131</v>
      </c>
      <c r="AZ72" s="72" t="str">
        <f t="shared" si="175"/>
        <v/>
      </c>
      <c r="BA72" s="73" t="str">
        <f t="shared" si="176"/>
        <v/>
      </c>
      <c r="BB72" s="77" t="str">
        <f t="shared" si="177"/>
        <v/>
      </c>
      <c r="BC72" s="73" t="str">
        <f t="shared" si="178"/>
        <v/>
      </c>
      <c r="BD72" s="73" t="str">
        <f t="shared" si="179"/>
        <v/>
      </c>
      <c r="BE72" s="73" t="str">
        <f t="shared" si="180"/>
        <v/>
      </c>
      <c r="BF72" s="78" t="str">
        <f t="shared" si="181"/>
        <v/>
      </c>
      <c r="BG72" s="79" t="str">
        <f t="shared" si="182"/>
        <v/>
      </c>
      <c r="BH72" s="280"/>
      <c r="BI72" s="93" t="str">
        <f t="shared" si="183"/>
        <v/>
      </c>
      <c r="BJ72" s="94" t="s">
        <v>131</v>
      </c>
      <c r="BK72" s="95" t="str">
        <f t="shared" si="184"/>
        <v/>
      </c>
      <c r="BL72" s="96" t="str">
        <f t="shared" si="185"/>
        <v/>
      </c>
      <c r="BM72" s="97" t="str">
        <f t="shared" si="186"/>
        <v/>
      </c>
      <c r="BN72" s="97" t="str">
        <f t="shared" si="187"/>
        <v/>
      </c>
      <c r="BO72" s="98" t="s">
        <v>131</v>
      </c>
      <c r="BP72" s="99" t="s">
        <v>131</v>
      </c>
      <c r="BQ72" s="100" t="str">
        <f t="shared" si="188"/>
        <v/>
      </c>
      <c r="BR72" s="97" t="str">
        <f t="shared" si="189"/>
        <v/>
      </c>
      <c r="BS72" s="98" t="s">
        <v>131</v>
      </c>
      <c r="BT72" s="96" t="str">
        <f t="shared" si="190"/>
        <v/>
      </c>
      <c r="BU72" s="102" t="str">
        <f t="shared" si="191"/>
        <v/>
      </c>
      <c r="BV72" s="98" t="s">
        <v>131</v>
      </c>
      <c r="BW72" s="99" t="s">
        <v>131</v>
      </c>
      <c r="BX72" s="96" t="str">
        <f t="shared" si="192"/>
        <v/>
      </c>
      <c r="BY72" s="97" t="str">
        <f t="shared" si="193"/>
        <v/>
      </c>
      <c r="BZ72" s="101" t="str">
        <f t="shared" si="194"/>
        <v/>
      </c>
      <c r="CA72" s="97" t="str">
        <f t="shared" si="195"/>
        <v/>
      </c>
      <c r="CB72" s="97" t="str">
        <f t="shared" si="196"/>
        <v/>
      </c>
      <c r="CC72" s="97" t="str">
        <f t="shared" si="197"/>
        <v/>
      </c>
      <c r="CD72" s="102" t="str">
        <f t="shared" si="198"/>
        <v/>
      </c>
      <c r="CE72" s="103" t="str">
        <f t="shared" si="199"/>
        <v/>
      </c>
      <c r="CF72" s="280"/>
      <c r="CG72" s="138" t="str">
        <f t="shared" si="200"/>
        <v/>
      </c>
      <c r="CH72" s="139" t="str">
        <f t="shared" si="201"/>
        <v>Kategóriátlan</v>
      </c>
      <c r="CI72" s="134" t="str">
        <f t="shared" si="202"/>
        <v>Kategóriátlan</v>
      </c>
      <c r="CJ72" s="371" t="str">
        <f t="shared" si="203"/>
        <v/>
      </c>
      <c r="CK72" s="378" t="str">
        <f t="shared" si="204"/>
        <v/>
      </c>
      <c r="CL72" s="389" t="str">
        <f t="shared" si="205"/>
        <v/>
      </c>
      <c r="CM72" s="392" t="str">
        <f t="shared" si="206"/>
        <v/>
      </c>
      <c r="CN72" s="280"/>
      <c r="CO72" s="272" t="str">
        <f t="shared" si="207"/>
        <v/>
      </c>
      <c r="CP72" s="273" t="str">
        <f t="shared" si="208"/>
        <v>Kategóriátlan</v>
      </c>
      <c r="CQ72" s="273" t="str">
        <f t="shared" si="209"/>
        <v>Kategóriátlan</v>
      </c>
      <c r="CR72" s="375" t="str">
        <f t="shared" ref="CR72:CR100" si="215" xml:space="preserve"> IF( AND( CP72&lt;&gt;"Kategóriátlan",
                     CO72&lt;&gt;"",
                     COUNTIFS(abszolutkateg,INDEX(abszolutkateg,ROW()-4,),
                             CO$5:CO$100,"="&amp;CO72)
                     &gt; 1
                 ),
            AI72,
            ""
          )</f>
        <v/>
      </c>
      <c r="CS72" s="382" t="str">
        <f t="shared" ref="CS72:CS100" si="216" xml:space="preserve"> IF( AND( CP72&lt;&gt;"Kategóriátlan",
                     CR72&lt;&gt;"",
                     COUNTIFS(abszolutkateg,INDEX(abszolutkateg,ROW()-4,),
                             CO$5:CO$100,"="&amp;CO72,
                             AI$5:AI$100,"="&amp;AI72
                     )
                     &gt; 1
                 ),
            M72,
            ""
          )</f>
        <v/>
      </c>
      <c r="CT72" s="386" t="str">
        <f t="shared" ref="CT72:CT100" si="217" xml:space="preserve"> IF( AND( CP72&lt;&gt;"Kategóriátlan",
                     CS72&lt;&gt;"",
                     COUNTIFS(abszolutkateg,INDEX(abszolutkateg,ROW()-4,),
                             CO$5:CO$100,"="&amp;CO72,
                             AI$5:AI$100,"="&amp;AI72,
                             M$5:M$100,"="&amp;M72
                     )
                     &gt; 1
                 ),
            O72,
            ""
          )</f>
        <v/>
      </c>
      <c r="CU72" s="396" t="str">
        <f t="shared" ref="CU72:CU100" si="218" xml:space="preserve"> IF( AND( CP72&lt;&gt;"Kategóriátlan",
                     CT72&lt;&gt;"",
                     COUNTIFS(abszolutkateg,INDEX(abszolutkateg,ROW()-4,),
                             CO$5:CO$100,"="&amp;CO72,
                             AI$5:AI$100,"="&amp;AI72,
                             M$5:M$100,"="&amp;M72,
                             O$5:O$100,"="&amp;O72
                     )
                     &gt; 1
                 ),
            I72,
            ""
          )</f>
        <v/>
      </c>
      <c r="CV72" s="280"/>
      <c r="CW72" s="280"/>
      <c r="CX72" s="280"/>
      <c r="CY72" s="280"/>
      <c r="CZ72" s="280"/>
      <c r="DA72" s="280"/>
      <c r="DB72" s="280"/>
      <c r="DC72" s="280"/>
      <c r="DD72" s="280"/>
      <c r="DE72" s="280"/>
      <c r="DF72" s="280"/>
      <c r="DG72" s="280"/>
      <c r="DH72" s="280"/>
      <c r="DI72" s="280"/>
      <c r="DJ72" s="280"/>
      <c r="DK72" s="280"/>
      <c r="DL72" s="280"/>
      <c r="DM72" s="280"/>
      <c r="DN72" s="280"/>
      <c r="DO72" s="280"/>
      <c r="DP72" s="280"/>
      <c r="DQ72" s="280"/>
      <c r="DR72" s="280"/>
      <c r="DS72" s="280"/>
      <c r="DT72" s="280"/>
      <c r="DU72" s="280"/>
    </row>
    <row r="73" spans="1:125" ht="16.5" customHeight="1" x14ac:dyDescent="0.25">
      <c r="A73" s="405"/>
      <c r="B73" s="142"/>
      <c r="C73" s="1"/>
      <c r="D73" s="254"/>
      <c r="E73" s="432"/>
      <c r="F73" s="3"/>
      <c r="G73" s="3"/>
      <c r="H73" s="3"/>
      <c r="I73" s="18"/>
      <c r="J73" s="132"/>
      <c r="K73" s="254"/>
      <c r="L7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3" s="37"/>
      <c r="N73" s="217"/>
      <c r="O73" s="250" t="str">
        <f t="shared" si="210"/>
        <v/>
      </c>
      <c r="P73" s="212"/>
      <c r="Q73" s="12"/>
      <c r="R73" s="11"/>
      <c r="S73" s="37"/>
      <c r="T73" s="267"/>
      <c r="U73" s="76" t="str">
        <f t="shared" si="211"/>
        <v/>
      </c>
      <c r="V73" s="11"/>
      <c r="W73" s="26"/>
      <c r="X73" s="72" t="str">
        <f t="shared" si="212"/>
        <v/>
      </c>
      <c r="Y73" s="445"/>
      <c r="Z73" s="448"/>
      <c r="AA73" s="267"/>
      <c r="AB73" s="449" t="str">
        <f t="shared" si="213"/>
        <v/>
      </c>
      <c r="AC73" s="28"/>
      <c r="AD73" s="28"/>
      <c r="AE73" s="11"/>
      <c r="AF73" s="11"/>
      <c r="AG73" s="11"/>
      <c r="AH73" s="20"/>
      <c r="AI73" s="21"/>
      <c r="AK73" s="69" t="str">
        <f t="shared" si="167"/>
        <v/>
      </c>
      <c r="AL73" s="70" t="s">
        <v>131</v>
      </c>
      <c r="AM73" s="71" t="str">
        <f t="shared" si="168"/>
        <v/>
      </c>
      <c r="AN73" s="72" t="str">
        <f t="shared" si="169"/>
        <v/>
      </c>
      <c r="AO73" s="73" t="str">
        <f t="shared" si="170"/>
        <v/>
      </c>
      <c r="AP73" s="73" t="str">
        <f t="shared" si="171"/>
        <v/>
      </c>
      <c r="AQ73" s="74" t="s">
        <v>131</v>
      </c>
      <c r="AR73" s="75" t="s">
        <v>131</v>
      </c>
      <c r="AS73" s="76" t="str">
        <f t="shared" si="172"/>
        <v/>
      </c>
      <c r="AT73" s="73" t="str">
        <f t="shared" si="214"/>
        <v/>
      </c>
      <c r="AU73" s="74" t="s">
        <v>131</v>
      </c>
      <c r="AV73" s="72" t="str">
        <f t="shared" si="173"/>
        <v/>
      </c>
      <c r="AW73" s="78" t="str">
        <f t="shared" si="174"/>
        <v/>
      </c>
      <c r="AX73" s="74" t="s">
        <v>131</v>
      </c>
      <c r="AY73" s="75" t="s">
        <v>131</v>
      </c>
      <c r="AZ73" s="72" t="str">
        <f t="shared" si="175"/>
        <v/>
      </c>
      <c r="BA73" s="73" t="str">
        <f t="shared" si="176"/>
        <v/>
      </c>
      <c r="BB73" s="77" t="str">
        <f t="shared" si="177"/>
        <v/>
      </c>
      <c r="BC73" s="73" t="str">
        <f t="shared" si="178"/>
        <v/>
      </c>
      <c r="BD73" s="73" t="str">
        <f t="shared" si="179"/>
        <v/>
      </c>
      <c r="BE73" s="73" t="str">
        <f t="shared" si="180"/>
        <v/>
      </c>
      <c r="BF73" s="78" t="str">
        <f t="shared" si="181"/>
        <v/>
      </c>
      <c r="BG73" s="79" t="str">
        <f t="shared" si="182"/>
        <v/>
      </c>
      <c r="BH73" s="280"/>
      <c r="BI73" s="93" t="str">
        <f t="shared" si="183"/>
        <v/>
      </c>
      <c r="BJ73" s="94" t="s">
        <v>131</v>
      </c>
      <c r="BK73" s="95" t="str">
        <f t="shared" si="184"/>
        <v/>
      </c>
      <c r="BL73" s="96" t="str">
        <f t="shared" si="185"/>
        <v/>
      </c>
      <c r="BM73" s="97" t="str">
        <f t="shared" si="186"/>
        <v/>
      </c>
      <c r="BN73" s="97" t="str">
        <f t="shared" si="187"/>
        <v/>
      </c>
      <c r="BO73" s="98" t="s">
        <v>131</v>
      </c>
      <c r="BP73" s="99" t="s">
        <v>131</v>
      </c>
      <c r="BQ73" s="100" t="str">
        <f t="shared" si="188"/>
        <v/>
      </c>
      <c r="BR73" s="97" t="str">
        <f t="shared" si="189"/>
        <v/>
      </c>
      <c r="BS73" s="98" t="s">
        <v>131</v>
      </c>
      <c r="BT73" s="96" t="str">
        <f t="shared" si="190"/>
        <v/>
      </c>
      <c r="BU73" s="102" t="str">
        <f t="shared" si="191"/>
        <v/>
      </c>
      <c r="BV73" s="98" t="s">
        <v>131</v>
      </c>
      <c r="BW73" s="99" t="s">
        <v>131</v>
      </c>
      <c r="BX73" s="96" t="str">
        <f t="shared" si="192"/>
        <v/>
      </c>
      <c r="BY73" s="97" t="str">
        <f t="shared" si="193"/>
        <v/>
      </c>
      <c r="BZ73" s="101" t="str">
        <f t="shared" si="194"/>
        <v/>
      </c>
      <c r="CA73" s="97" t="str">
        <f t="shared" si="195"/>
        <v/>
      </c>
      <c r="CB73" s="97" t="str">
        <f t="shared" si="196"/>
        <v/>
      </c>
      <c r="CC73" s="97" t="str">
        <f t="shared" si="197"/>
        <v/>
      </c>
      <c r="CD73" s="102" t="str">
        <f t="shared" si="198"/>
        <v/>
      </c>
      <c r="CE73" s="103" t="str">
        <f t="shared" si="199"/>
        <v/>
      </c>
      <c r="CF73" s="280"/>
      <c r="CG73" s="138" t="str">
        <f t="shared" si="200"/>
        <v/>
      </c>
      <c r="CH73" s="139" t="str">
        <f t="shared" si="201"/>
        <v>Kategóriátlan</v>
      </c>
      <c r="CI73" s="134" t="str">
        <f t="shared" si="202"/>
        <v>Kategóriátlan</v>
      </c>
      <c r="CJ73" s="371" t="str">
        <f t="shared" si="203"/>
        <v/>
      </c>
      <c r="CK73" s="378" t="str">
        <f t="shared" si="204"/>
        <v/>
      </c>
      <c r="CL73" s="389" t="str">
        <f t="shared" si="205"/>
        <v/>
      </c>
      <c r="CM73" s="392" t="str">
        <f t="shared" si="206"/>
        <v/>
      </c>
      <c r="CN73" s="280"/>
      <c r="CO73" s="272" t="str">
        <f t="shared" si="207"/>
        <v/>
      </c>
      <c r="CP73" s="273" t="str">
        <f t="shared" si="208"/>
        <v>Kategóriátlan</v>
      </c>
      <c r="CQ73" s="273" t="str">
        <f t="shared" si="209"/>
        <v>Kategóriátlan</v>
      </c>
      <c r="CR73" s="375" t="str">
        <f t="shared" si="215"/>
        <v/>
      </c>
      <c r="CS73" s="382" t="str">
        <f t="shared" si="216"/>
        <v/>
      </c>
      <c r="CT73" s="386" t="str">
        <f t="shared" si="217"/>
        <v/>
      </c>
      <c r="CU73" s="396" t="str">
        <f t="shared" si="218"/>
        <v/>
      </c>
      <c r="CV73" s="280"/>
      <c r="CW73" s="280"/>
      <c r="CX73" s="280"/>
      <c r="CY73" s="280"/>
      <c r="CZ73" s="280"/>
      <c r="DA73" s="280"/>
      <c r="DB73" s="280"/>
      <c r="DC73" s="280"/>
      <c r="DD73" s="280"/>
      <c r="DE73" s="280"/>
      <c r="DF73" s="280"/>
      <c r="DG73" s="280"/>
      <c r="DH73" s="280"/>
      <c r="DI73" s="280"/>
      <c r="DJ73" s="280"/>
      <c r="DK73" s="280"/>
      <c r="DL73" s="280"/>
      <c r="DM73" s="280"/>
      <c r="DN73" s="280"/>
      <c r="DO73" s="280"/>
      <c r="DP73" s="280"/>
      <c r="DQ73" s="280"/>
      <c r="DR73" s="280"/>
      <c r="DS73" s="280"/>
      <c r="DT73" s="280"/>
      <c r="DU73" s="280"/>
    </row>
    <row r="74" spans="1:125" ht="16.5" customHeight="1" x14ac:dyDescent="0.25">
      <c r="A74" s="405"/>
      <c r="B74" s="142"/>
      <c r="C74" s="1"/>
      <c r="D74" s="254"/>
      <c r="E74" s="432"/>
      <c r="F74" s="3"/>
      <c r="G74" s="3"/>
      <c r="H74" s="3"/>
      <c r="I74" s="18"/>
      <c r="J74" s="132"/>
      <c r="K74" s="254"/>
      <c r="L7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4" s="37"/>
      <c r="N74" s="217"/>
      <c r="O74" s="250" t="str">
        <f t="shared" si="210"/>
        <v/>
      </c>
      <c r="P74" s="212"/>
      <c r="Q74" s="12"/>
      <c r="R74" s="11"/>
      <c r="S74" s="37"/>
      <c r="T74" s="267"/>
      <c r="U74" s="76" t="str">
        <f t="shared" si="211"/>
        <v/>
      </c>
      <c r="V74" s="11"/>
      <c r="W74" s="26"/>
      <c r="X74" s="72" t="str">
        <f t="shared" si="212"/>
        <v/>
      </c>
      <c r="Y74" s="445"/>
      <c r="Z74" s="448"/>
      <c r="AA74" s="267"/>
      <c r="AB74" s="449" t="str">
        <f t="shared" si="213"/>
        <v/>
      </c>
      <c r="AC74" s="28"/>
      <c r="AD74" s="28"/>
      <c r="AE74" s="11"/>
      <c r="AF74" s="11"/>
      <c r="AG74" s="11"/>
      <c r="AH74" s="20"/>
      <c r="AI74" s="21"/>
      <c r="AK74" s="69" t="str">
        <f t="shared" si="167"/>
        <v/>
      </c>
      <c r="AL74" s="70" t="s">
        <v>131</v>
      </c>
      <c r="AM74" s="71" t="str">
        <f t="shared" si="168"/>
        <v/>
      </c>
      <c r="AN74" s="72" t="str">
        <f t="shared" si="169"/>
        <v/>
      </c>
      <c r="AO74" s="73" t="str">
        <f t="shared" si="170"/>
        <v/>
      </c>
      <c r="AP74" s="73" t="str">
        <f t="shared" si="171"/>
        <v/>
      </c>
      <c r="AQ74" s="74" t="s">
        <v>131</v>
      </c>
      <c r="AR74" s="75" t="s">
        <v>131</v>
      </c>
      <c r="AS74" s="76" t="str">
        <f t="shared" si="172"/>
        <v/>
      </c>
      <c r="AT74" s="73" t="str">
        <f t="shared" si="214"/>
        <v/>
      </c>
      <c r="AU74" s="74" t="s">
        <v>131</v>
      </c>
      <c r="AV74" s="72" t="str">
        <f t="shared" si="173"/>
        <v/>
      </c>
      <c r="AW74" s="78" t="str">
        <f t="shared" si="174"/>
        <v/>
      </c>
      <c r="AX74" s="74" t="s">
        <v>131</v>
      </c>
      <c r="AY74" s="75" t="s">
        <v>131</v>
      </c>
      <c r="AZ74" s="72" t="str">
        <f t="shared" si="175"/>
        <v/>
      </c>
      <c r="BA74" s="73" t="str">
        <f t="shared" si="176"/>
        <v/>
      </c>
      <c r="BB74" s="77" t="str">
        <f t="shared" si="177"/>
        <v/>
      </c>
      <c r="BC74" s="73" t="str">
        <f t="shared" si="178"/>
        <v/>
      </c>
      <c r="BD74" s="73" t="str">
        <f t="shared" si="179"/>
        <v/>
      </c>
      <c r="BE74" s="73" t="str">
        <f t="shared" si="180"/>
        <v/>
      </c>
      <c r="BF74" s="78" t="str">
        <f t="shared" si="181"/>
        <v/>
      </c>
      <c r="BG74" s="79" t="str">
        <f t="shared" si="182"/>
        <v/>
      </c>
      <c r="BH74" s="280"/>
      <c r="BI74" s="93" t="str">
        <f t="shared" si="183"/>
        <v/>
      </c>
      <c r="BJ74" s="94" t="s">
        <v>131</v>
      </c>
      <c r="BK74" s="95" t="str">
        <f t="shared" si="184"/>
        <v/>
      </c>
      <c r="BL74" s="96" t="str">
        <f t="shared" si="185"/>
        <v/>
      </c>
      <c r="BM74" s="97" t="str">
        <f t="shared" si="186"/>
        <v/>
      </c>
      <c r="BN74" s="97" t="str">
        <f t="shared" si="187"/>
        <v/>
      </c>
      <c r="BO74" s="98" t="s">
        <v>131</v>
      </c>
      <c r="BP74" s="99" t="s">
        <v>131</v>
      </c>
      <c r="BQ74" s="100" t="str">
        <f t="shared" si="188"/>
        <v/>
      </c>
      <c r="BR74" s="97" t="str">
        <f t="shared" si="189"/>
        <v/>
      </c>
      <c r="BS74" s="98" t="s">
        <v>131</v>
      </c>
      <c r="BT74" s="96" t="str">
        <f t="shared" si="190"/>
        <v/>
      </c>
      <c r="BU74" s="102" t="str">
        <f t="shared" si="191"/>
        <v/>
      </c>
      <c r="BV74" s="98" t="s">
        <v>131</v>
      </c>
      <c r="BW74" s="99" t="s">
        <v>131</v>
      </c>
      <c r="BX74" s="96" t="str">
        <f t="shared" si="192"/>
        <v/>
      </c>
      <c r="BY74" s="97" t="str">
        <f t="shared" si="193"/>
        <v/>
      </c>
      <c r="BZ74" s="101" t="str">
        <f t="shared" si="194"/>
        <v/>
      </c>
      <c r="CA74" s="97" t="str">
        <f t="shared" si="195"/>
        <v/>
      </c>
      <c r="CB74" s="97" t="str">
        <f t="shared" si="196"/>
        <v/>
      </c>
      <c r="CC74" s="97" t="str">
        <f t="shared" si="197"/>
        <v/>
      </c>
      <c r="CD74" s="102" t="str">
        <f t="shared" si="198"/>
        <v/>
      </c>
      <c r="CE74" s="103" t="str">
        <f t="shared" si="199"/>
        <v/>
      </c>
      <c r="CF74" s="280"/>
      <c r="CG74" s="138" t="str">
        <f t="shared" si="200"/>
        <v/>
      </c>
      <c r="CH74" s="139" t="str">
        <f t="shared" si="201"/>
        <v>Kategóriátlan</v>
      </c>
      <c r="CI74" s="134" t="str">
        <f t="shared" si="202"/>
        <v>Kategóriátlan</v>
      </c>
      <c r="CJ74" s="371" t="str">
        <f t="shared" si="203"/>
        <v/>
      </c>
      <c r="CK74" s="378" t="str">
        <f t="shared" si="204"/>
        <v/>
      </c>
      <c r="CL74" s="389" t="str">
        <f t="shared" si="205"/>
        <v/>
      </c>
      <c r="CM74" s="392" t="str">
        <f t="shared" si="206"/>
        <v/>
      </c>
      <c r="CN74" s="280"/>
      <c r="CO74" s="272" t="str">
        <f t="shared" si="207"/>
        <v/>
      </c>
      <c r="CP74" s="273" t="str">
        <f t="shared" si="208"/>
        <v>Kategóriátlan</v>
      </c>
      <c r="CQ74" s="273" t="str">
        <f t="shared" si="209"/>
        <v>Kategóriátlan</v>
      </c>
      <c r="CR74" s="375" t="str">
        <f t="shared" si="215"/>
        <v/>
      </c>
      <c r="CS74" s="382" t="str">
        <f t="shared" si="216"/>
        <v/>
      </c>
      <c r="CT74" s="386" t="str">
        <f t="shared" si="217"/>
        <v/>
      </c>
      <c r="CU74" s="396" t="str">
        <f t="shared" si="218"/>
        <v/>
      </c>
      <c r="CV74" s="280"/>
      <c r="CW74" s="280"/>
      <c r="CX74" s="280"/>
      <c r="CY74" s="280"/>
      <c r="CZ74" s="280"/>
      <c r="DA74" s="280"/>
      <c r="DB74" s="280"/>
      <c r="DC74" s="280"/>
      <c r="DD74" s="280"/>
      <c r="DE74" s="280"/>
      <c r="DF74" s="280"/>
      <c r="DG74" s="280"/>
      <c r="DH74" s="280"/>
      <c r="DI74" s="280"/>
      <c r="DJ74" s="280"/>
      <c r="DK74" s="280"/>
      <c r="DL74" s="280"/>
      <c r="DM74" s="280"/>
      <c r="DN74" s="280"/>
      <c r="DO74" s="280"/>
      <c r="DP74" s="280"/>
      <c r="DQ74" s="280"/>
      <c r="DR74" s="280"/>
      <c r="DS74" s="280"/>
      <c r="DT74" s="280"/>
      <c r="DU74" s="280"/>
    </row>
    <row r="75" spans="1:125" ht="16.5" customHeight="1" x14ac:dyDescent="0.25">
      <c r="A75" s="405"/>
      <c r="B75" s="142"/>
      <c r="C75" s="1"/>
      <c r="D75" s="254"/>
      <c r="E75" s="432"/>
      <c r="F75" s="3"/>
      <c r="G75" s="3"/>
      <c r="H75" s="3"/>
      <c r="I75" s="18"/>
      <c r="J75" s="132"/>
      <c r="K75" s="254"/>
      <c r="L7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5" s="37"/>
      <c r="N75" s="217"/>
      <c r="O75" s="250" t="str">
        <f t="shared" si="210"/>
        <v/>
      </c>
      <c r="P75" s="212"/>
      <c r="Q75" s="12"/>
      <c r="R75" s="11"/>
      <c r="S75" s="37"/>
      <c r="T75" s="267"/>
      <c r="U75" s="76" t="str">
        <f t="shared" si="211"/>
        <v/>
      </c>
      <c r="V75" s="11"/>
      <c r="W75" s="26"/>
      <c r="X75" s="72" t="str">
        <f t="shared" si="212"/>
        <v/>
      </c>
      <c r="Y75" s="445"/>
      <c r="Z75" s="448"/>
      <c r="AA75" s="267"/>
      <c r="AB75" s="449" t="str">
        <f t="shared" si="213"/>
        <v/>
      </c>
      <c r="AC75" s="28"/>
      <c r="AD75" s="28"/>
      <c r="AE75" s="11"/>
      <c r="AF75" s="11"/>
      <c r="AG75" s="11"/>
      <c r="AH75" s="20"/>
      <c r="AI75" s="21"/>
      <c r="AK75" s="69" t="str">
        <f t="shared" si="167"/>
        <v/>
      </c>
      <c r="AL75" s="70" t="s">
        <v>131</v>
      </c>
      <c r="AM75" s="71" t="str">
        <f t="shared" si="168"/>
        <v/>
      </c>
      <c r="AN75" s="72" t="str">
        <f t="shared" si="169"/>
        <v/>
      </c>
      <c r="AO75" s="73" t="str">
        <f t="shared" si="170"/>
        <v/>
      </c>
      <c r="AP75" s="73" t="str">
        <f t="shared" si="171"/>
        <v/>
      </c>
      <c r="AQ75" s="74" t="s">
        <v>131</v>
      </c>
      <c r="AR75" s="75" t="s">
        <v>131</v>
      </c>
      <c r="AS75" s="76" t="str">
        <f t="shared" si="172"/>
        <v/>
      </c>
      <c r="AT75" s="73" t="str">
        <f t="shared" si="214"/>
        <v/>
      </c>
      <c r="AU75" s="74" t="s">
        <v>131</v>
      </c>
      <c r="AV75" s="72" t="str">
        <f t="shared" si="173"/>
        <v/>
      </c>
      <c r="AW75" s="78" t="str">
        <f t="shared" si="174"/>
        <v/>
      </c>
      <c r="AX75" s="74" t="s">
        <v>131</v>
      </c>
      <c r="AY75" s="75" t="s">
        <v>131</v>
      </c>
      <c r="AZ75" s="72" t="str">
        <f t="shared" si="175"/>
        <v/>
      </c>
      <c r="BA75" s="73" t="str">
        <f t="shared" si="176"/>
        <v/>
      </c>
      <c r="BB75" s="77" t="str">
        <f t="shared" si="177"/>
        <v/>
      </c>
      <c r="BC75" s="73" t="str">
        <f t="shared" si="178"/>
        <v/>
      </c>
      <c r="BD75" s="73" t="str">
        <f t="shared" si="179"/>
        <v/>
      </c>
      <c r="BE75" s="73" t="str">
        <f t="shared" si="180"/>
        <v/>
      </c>
      <c r="BF75" s="78" t="str">
        <f t="shared" si="181"/>
        <v/>
      </c>
      <c r="BG75" s="79" t="str">
        <f t="shared" si="182"/>
        <v/>
      </c>
      <c r="BH75" s="280"/>
      <c r="BI75" s="93" t="str">
        <f t="shared" si="183"/>
        <v/>
      </c>
      <c r="BJ75" s="94" t="s">
        <v>131</v>
      </c>
      <c r="BK75" s="95" t="str">
        <f t="shared" si="184"/>
        <v/>
      </c>
      <c r="BL75" s="96" t="str">
        <f t="shared" si="185"/>
        <v/>
      </c>
      <c r="BM75" s="97" t="str">
        <f t="shared" si="186"/>
        <v/>
      </c>
      <c r="BN75" s="97" t="str">
        <f t="shared" si="187"/>
        <v/>
      </c>
      <c r="BO75" s="98" t="s">
        <v>131</v>
      </c>
      <c r="BP75" s="99" t="s">
        <v>131</v>
      </c>
      <c r="BQ75" s="100" t="str">
        <f t="shared" si="188"/>
        <v/>
      </c>
      <c r="BR75" s="97" t="str">
        <f t="shared" si="189"/>
        <v/>
      </c>
      <c r="BS75" s="98" t="s">
        <v>131</v>
      </c>
      <c r="BT75" s="96" t="str">
        <f t="shared" si="190"/>
        <v/>
      </c>
      <c r="BU75" s="102" t="str">
        <f t="shared" si="191"/>
        <v/>
      </c>
      <c r="BV75" s="98" t="s">
        <v>131</v>
      </c>
      <c r="BW75" s="99" t="s">
        <v>131</v>
      </c>
      <c r="BX75" s="96" t="str">
        <f t="shared" si="192"/>
        <v/>
      </c>
      <c r="BY75" s="97" t="str">
        <f t="shared" si="193"/>
        <v/>
      </c>
      <c r="BZ75" s="101" t="str">
        <f t="shared" si="194"/>
        <v/>
      </c>
      <c r="CA75" s="97" t="str">
        <f t="shared" si="195"/>
        <v/>
      </c>
      <c r="CB75" s="97" t="str">
        <f t="shared" si="196"/>
        <v/>
      </c>
      <c r="CC75" s="97" t="str">
        <f t="shared" si="197"/>
        <v/>
      </c>
      <c r="CD75" s="102" t="str">
        <f t="shared" si="198"/>
        <v/>
      </c>
      <c r="CE75" s="103" t="str">
        <f t="shared" si="199"/>
        <v/>
      </c>
      <c r="CF75" s="280"/>
      <c r="CG75" s="138" t="str">
        <f t="shared" si="200"/>
        <v/>
      </c>
      <c r="CH75" s="139" t="str">
        <f t="shared" si="201"/>
        <v>Kategóriátlan</v>
      </c>
      <c r="CI75" s="134" t="str">
        <f t="shared" si="202"/>
        <v>Kategóriátlan</v>
      </c>
      <c r="CJ75" s="371" t="str">
        <f t="shared" si="203"/>
        <v/>
      </c>
      <c r="CK75" s="378" t="str">
        <f t="shared" si="204"/>
        <v/>
      </c>
      <c r="CL75" s="389" t="str">
        <f t="shared" si="205"/>
        <v/>
      </c>
      <c r="CM75" s="392" t="str">
        <f t="shared" si="206"/>
        <v/>
      </c>
      <c r="CN75" s="280"/>
      <c r="CO75" s="272" t="str">
        <f t="shared" si="207"/>
        <v/>
      </c>
      <c r="CP75" s="273" t="str">
        <f t="shared" si="208"/>
        <v>Kategóriátlan</v>
      </c>
      <c r="CQ75" s="273" t="str">
        <f t="shared" si="209"/>
        <v>Kategóriátlan</v>
      </c>
      <c r="CR75" s="375" t="str">
        <f t="shared" si="215"/>
        <v/>
      </c>
      <c r="CS75" s="382" t="str">
        <f t="shared" si="216"/>
        <v/>
      </c>
      <c r="CT75" s="386" t="str">
        <f t="shared" si="217"/>
        <v/>
      </c>
      <c r="CU75" s="396" t="str">
        <f t="shared" si="218"/>
        <v/>
      </c>
      <c r="CV75" s="280"/>
      <c r="CW75" s="280"/>
      <c r="CX75" s="280"/>
      <c r="CY75" s="280"/>
      <c r="CZ75" s="280"/>
      <c r="DA75" s="280"/>
      <c r="DB75" s="280"/>
      <c r="DC75" s="280"/>
      <c r="DD75" s="280"/>
      <c r="DE75" s="280"/>
      <c r="DF75" s="280"/>
      <c r="DG75" s="280"/>
      <c r="DH75" s="280"/>
      <c r="DI75" s="280"/>
      <c r="DJ75" s="280"/>
      <c r="DK75" s="280"/>
      <c r="DL75" s="280"/>
      <c r="DM75" s="280"/>
      <c r="DN75" s="280"/>
      <c r="DO75" s="280"/>
      <c r="DP75" s="280"/>
      <c r="DQ75" s="280"/>
      <c r="DR75" s="280"/>
      <c r="DS75" s="280"/>
      <c r="DT75" s="280"/>
      <c r="DU75" s="280"/>
    </row>
    <row r="76" spans="1:125" ht="16.5" customHeight="1" x14ac:dyDescent="0.25">
      <c r="A76" s="405"/>
      <c r="B76" s="142"/>
      <c r="C76" s="1"/>
      <c r="D76" s="254"/>
      <c r="E76" s="432"/>
      <c r="F76" s="3"/>
      <c r="G76" s="3"/>
      <c r="H76" s="3"/>
      <c r="I76" s="18"/>
      <c r="J76" s="132"/>
      <c r="K76" s="254"/>
      <c r="L7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6" s="37"/>
      <c r="N76" s="217"/>
      <c r="O76" s="250" t="str">
        <f t="shared" si="210"/>
        <v/>
      </c>
      <c r="P76" s="212"/>
      <c r="Q76" s="12"/>
      <c r="R76" s="11"/>
      <c r="S76" s="37"/>
      <c r="T76" s="267"/>
      <c r="U76" s="76" t="str">
        <f t="shared" si="211"/>
        <v/>
      </c>
      <c r="V76" s="11"/>
      <c r="W76" s="26"/>
      <c r="X76" s="72" t="str">
        <f t="shared" si="212"/>
        <v/>
      </c>
      <c r="Y76" s="445"/>
      <c r="Z76" s="448"/>
      <c r="AA76" s="267"/>
      <c r="AB76" s="449" t="str">
        <f t="shared" si="213"/>
        <v/>
      </c>
      <c r="AC76" s="28"/>
      <c r="AD76" s="28"/>
      <c r="AE76" s="11"/>
      <c r="AF76" s="11"/>
      <c r="AG76" s="11"/>
      <c r="AH76" s="20"/>
      <c r="AI76" s="21"/>
      <c r="AK76" s="69" t="str">
        <f t="shared" si="167"/>
        <v/>
      </c>
      <c r="AL76" s="70" t="s">
        <v>131</v>
      </c>
      <c r="AM76" s="71" t="str">
        <f t="shared" si="168"/>
        <v/>
      </c>
      <c r="AN76" s="72" t="str">
        <f t="shared" si="169"/>
        <v/>
      </c>
      <c r="AO76" s="73" t="str">
        <f t="shared" si="170"/>
        <v/>
      </c>
      <c r="AP76" s="73" t="str">
        <f t="shared" si="171"/>
        <v/>
      </c>
      <c r="AQ76" s="74" t="s">
        <v>131</v>
      </c>
      <c r="AR76" s="75" t="s">
        <v>131</v>
      </c>
      <c r="AS76" s="76" t="str">
        <f t="shared" si="172"/>
        <v/>
      </c>
      <c r="AT76" s="73" t="str">
        <f t="shared" si="214"/>
        <v/>
      </c>
      <c r="AU76" s="74" t="s">
        <v>131</v>
      </c>
      <c r="AV76" s="72" t="str">
        <f t="shared" si="173"/>
        <v/>
      </c>
      <c r="AW76" s="78" t="str">
        <f t="shared" si="174"/>
        <v/>
      </c>
      <c r="AX76" s="74" t="s">
        <v>131</v>
      </c>
      <c r="AY76" s="75" t="s">
        <v>131</v>
      </c>
      <c r="AZ76" s="72" t="str">
        <f t="shared" si="175"/>
        <v/>
      </c>
      <c r="BA76" s="73" t="str">
        <f t="shared" si="176"/>
        <v/>
      </c>
      <c r="BB76" s="77" t="str">
        <f t="shared" si="177"/>
        <v/>
      </c>
      <c r="BC76" s="73" t="str">
        <f t="shared" si="178"/>
        <v/>
      </c>
      <c r="BD76" s="73" t="str">
        <f t="shared" si="179"/>
        <v/>
      </c>
      <c r="BE76" s="73" t="str">
        <f t="shared" si="180"/>
        <v/>
      </c>
      <c r="BF76" s="78" t="str">
        <f t="shared" si="181"/>
        <v/>
      </c>
      <c r="BG76" s="79" t="str">
        <f t="shared" si="182"/>
        <v/>
      </c>
      <c r="BH76" s="280"/>
      <c r="BI76" s="93" t="str">
        <f t="shared" si="183"/>
        <v/>
      </c>
      <c r="BJ76" s="94" t="s">
        <v>131</v>
      </c>
      <c r="BK76" s="95" t="str">
        <f t="shared" si="184"/>
        <v/>
      </c>
      <c r="BL76" s="96" t="str">
        <f t="shared" si="185"/>
        <v/>
      </c>
      <c r="BM76" s="97" t="str">
        <f t="shared" si="186"/>
        <v/>
      </c>
      <c r="BN76" s="97" t="str">
        <f t="shared" si="187"/>
        <v/>
      </c>
      <c r="BO76" s="98" t="s">
        <v>131</v>
      </c>
      <c r="BP76" s="99" t="s">
        <v>131</v>
      </c>
      <c r="BQ76" s="100" t="str">
        <f t="shared" si="188"/>
        <v/>
      </c>
      <c r="BR76" s="97" t="str">
        <f t="shared" si="189"/>
        <v/>
      </c>
      <c r="BS76" s="98" t="s">
        <v>131</v>
      </c>
      <c r="BT76" s="96" t="str">
        <f t="shared" si="190"/>
        <v/>
      </c>
      <c r="BU76" s="102" t="str">
        <f t="shared" si="191"/>
        <v/>
      </c>
      <c r="BV76" s="98" t="s">
        <v>131</v>
      </c>
      <c r="BW76" s="99" t="s">
        <v>131</v>
      </c>
      <c r="BX76" s="96" t="str">
        <f t="shared" si="192"/>
        <v/>
      </c>
      <c r="BY76" s="97" t="str">
        <f t="shared" si="193"/>
        <v/>
      </c>
      <c r="BZ76" s="101" t="str">
        <f t="shared" si="194"/>
        <v/>
      </c>
      <c r="CA76" s="97" t="str">
        <f t="shared" si="195"/>
        <v/>
      </c>
      <c r="CB76" s="97" t="str">
        <f t="shared" si="196"/>
        <v/>
      </c>
      <c r="CC76" s="97" t="str">
        <f t="shared" si="197"/>
        <v/>
      </c>
      <c r="CD76" s="102" t="str">
        <f t="shared" si="198"/>
        <v/>
      </c>
      <c r="CE76" s="103" t="str">
        <f t="shared" si="199"/>
        <v/>
      </c>
      <c r="CF76" s="280"/>
      <c r="CG76" s="138" t="str">
        <f t="shared" si="200"/>
        <v/>
      </c>
      <c r="CH76" s="139" t="str">
        <f t="shared" si="201"/>
        <v>Kategóriátlan</v>
      </c>
      <c r="CI76" s="134" t="str">
        <f t="shared" si="202"/>
        <v>Kategóriátlan</v>
      </c>
      <c r="CJ76" s="371" t="str">
        <f t="shared" si="203"/>
        <v/>
      </c>
      <c r="CK76" s="378" t="str">
        <f t="shared" si="204"/>
        <v/>
      </c>
      <c r="CL76" s="389" t="str">
        <f t="shared" si="205"/>
        <v/>
      </c>
      <c r="CM76" s="392" t="str">
        <f t="shared" si="206"/>
        <v/>
      </c>
      <c r="CN76" s="280"/>
      <c r="CO76" s="272" t="str">
        <f t="shared" si="207"/>
        <v/>
      </c>
      <c r="CP76" s="273" t="str">
        <f t="shared" si="208"/>
        <v>Kategóriátlan</v>
      </c>
      <c r="CQ76" s="273" t="str">
        <f t="shared" si="209"/>
        <v>Kategóriátlan</v>
      </c>
      <c r="CR76" s="375" t="str">
        <f t="shared" si="215"/>
        <v/>
      </c>
      <c r="CS76" s="382" t="str">
        <f t="shared" si="216"/>
        <v/>
      </c>
      <c r="CT76" s="386" t="str">
        <f t="shared" si="217"/>
        <v/>
      </c>
      <c r="CU76" s="396" t="str">
        <f t="shared" si="218"/>
        <v/>
      </c>
      <c r="CV76" s="280"/>
      <c r="CW76" s="280"/>
      <c r="CX76" s="280"/>
      <c r="CY76" s="280"/>
      <c r="CZ76" s="280"/>
      <c r="DA76" s="280"/>
      <c r="DB76" s="280"/>
      <c r="DC76" s="280"/>
      <c r="DD76" s="280"/>
      <c r="DE76" s="280"/>
      <c r="DF76" s="280"/>
      <c r="DG76" s="280"/>
      <c r="DH76" s="280"/>
      <c r="DI76" s="280"/>
      <c r="DJ76" s="280"/>
      <c r="DK76" s="280"/>
      <c r="DL76" s="280"/>
      <c r="DM76" s="280"/>
      <c r="DN76" s="280"/>
      <c r="DO76" s="280"/>
      <c r="DP76" s="280"/>
      <c r="DQ76" s="280"/>
      <c r="DR76" s="280"/>
      <c r="DS76" s="280"/>
      <c r="DT76" s="280"/>
      <c r="DU76" s="280"/>
    </row>
    <row r="77" spans="1:125" ht="16.5" customHeight="1" x14ac:dyDescent="0.25">
      <c r="A77" s="405"/>
      <c r="B77" s="142"/>
      <c r="C77" s="1"/>
      <c r="D77" s="254"/>
      <c r="E77" s="432"/>
      <c r="F77" s="3"/>
      <c r="G77" s="3"/>
      <c r="H77" s="3"/>
      <c r="I77" s="18"/>
      <c r="J77" s="132"/>
      <c r="K77" s="254"/>
      <c r="L7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7" s="37"/>
      <c r="N77" s="217"/>
      <c r="O77" s="250" t="str">
        <f t="shared" si="210"/>
        <v/>
      </c>
      <c r="P77" s="212"/>
      <c r="Q77" s="12"/>
      <c r="R77" s="11"/>
      <c r="S77" s="37"/>
      <c r="T77" s="267"/>
      <c r="U77" s="76" t="str">
        <f t="shared" si="211"/>
        <v/>
      </c>
      <c r="V77" s="11"/>
      <c r="W77" s="26"/>
      <c r="X77" s="72" t="str">
        <f t="shared" si="212"/>
        <v/>
      </c>
      <c r="Y77" s="445"/>
      <c r="Z77" s="448"/>
      <c r="AA77" s="267"/>
      <c r="AB77" s="449" t="str">
        <f t="shared" si="213"/>
        <v/>
      </c>
      <c r="AC77" s="28"/>
      <c r="AD77" s="28"/>
      <c r="AE77" s="11"/>
      <c r="AF77" s="11"/>
      <c r="AG77" s="11"/>
      <c r="AH77" s="20"/>
      <c r="AI77" s="21"/>
      <c r="AK77" s="69" t="str">
        <f t="shared" si="167"/>
        <v/>
      </c>
      <c r="AL77" s="70" t="s">
        <v>131</v>
      </c>
      <c r="AM77" s="71" t="str">
        <f t="shared" si="168"/>
        <v/>
      </c>
      <c r="AN77" s="72" t="str">
        <f t="shared" si="169"/>
        <v/>
      </c>
      <c r="AO77" s="73" t="str">
        <f t="shared" si="170"/>
        <v/>
      </c>
      <c r="AP77" s="73" t="str">
        <f t="shared" si="171"/>
        <v/>
      </c>
      <c r="AQ77" s="74" t="s">
        <v>131</v>
      </c>
      <c r="AR77" s="75" t="s">
        <v>131</v>
      </c>
      <c r="AS77" s="76" t="str">
        <f t="shared" si="172"/>
        <v/>
      </c>
      <c r="AT77" s="73" t="str">
        <f t="shared" si="214"/>
        <v/>
      </c>
      <c r="AU77" s="74" t="s">
        <v>131</v>
      </c>
      <c r="AV77" s="72" t="str">
        <f t="shared" si="173"/>
        <v/>
      </c>
      <c r="AW77" s="78" t="str">
        <f t="shared" si="174"/>
        <v/>
      </c>
      <c r="AX77" s="74" t="s">
        <v>131</v>
      </c>
      <c r="AY77" s="75" t="s">
        <v>131</v>
      </c>
      <c r="AZ77" s="72" t="str">
        <f t="shared" si="175"/>
        <v/>
      </c>
      <c r="BA77" s="73" t="str">
        <f t="shared" si="176"/>
        <v/>
      </c>
      <c r="BB77" s="77" t="str">
        <f t="shared" si="177"/>
        <v/>
      </c>
      <c r="BC77" s="73" t="str">
        <f t="shared" si="178"/>
        <v/>
      </c>
      <c r="BD77" s="73" t="str">
        <f t="shared" si="179"/>
        <v/>
      </c>
      <c r="BE77" s="73" t="str">
        <f t="shared" si="180"/>
        <v/>
      </c>
      <c r="BF77" s="78" t="str">
        <f t="shared" si="181"/>
        <v/>
      </c>
      <c r="BG77" s="79" t="str">
        <f t="shared" si="182"/>
        <v/>
      </c>
      <c r="BH77" s="280"/>
      <c r="BI77" s="93" t="str">
        <f t="shared" si="183"/>
        <v/>
      </c>
      <c r="BJ77" s="94" t="s">
        <v>131</v>
      </c>
      <c r="BK77" s="95" t="str">
        <f t="shared" si="184"/>
        <v/>
      </c>
      <c r="BL77" s="96" t="str">
        <f t="shared" si="185"/>
        <v/>
      </c>
      <c r="BM77" s="97" t="str">
        <f t="shared" si="186"/>
        <v/>
      </c>
      <c r="BN77" s="97" t="str">
        <f t="shared" si="187"/>
        <v/>
      </c>
      <c r="BO77" s="98" t="s">
        <v>131</v>
      </c>
      <c r="BP77" s="99" t="s">
        <v>131</v>
      </c>
      <c r="BQ77" s="100" t="str">
        <f t="shared" si="188"/>
        <v/>
      </c>
      <c r="BR77" s="97" t="str">
        <f t="shared" si="189"/>
        <v/>
      </c>
      <c r="BS77" s="98" t="s">
        <v>131</v>
      </c>
      <c r="BT77" s="96" t="str">
        <f t="shared" si="190"/>
        <v/>
      </c>
      <c r="BU77" s="102" t="str">
        <f t="shared" si="191"/>
        <v/>
      </c>
      <c r="BV77" s="98" t="s">
        <v>131</v>
      </c>
      <c r="BW77" s="99" t="s">
        <v>131</v>
      </c>
      <c r="BX77" s="96" t="str">
        <f t="shared" si="192"/>
        <v/>
      </c>
      <c r="BY77" s="97" t="str">
        <f t="shared" si="193"/>
        <v/>
      </c>
      <c r="BZ77" s="101" t="str">
        <f t="shared" si="194"/>
        <v/>
      </c>
      <c r="CA77" s="97" t="str">
        <f t="shared" si="195"/>
        <v/>
      </c>
      <c r="CB77" s="97" t="str">
        <f t="shared" si="196"/>
        <v/>
      </c>
      <c r="CC77" s="97" t="str">
        <f t="shared" si="197"/>
        <v/>
      </c>
      <c r="CD77" s="102" t="str">
        <f t="shared" si="198"/>
        <v/>
      </c>
      <c r="CE77" s="103" t="str">
        <f t="shared" si="199"/>
        <v/>
      </c>
      <c r="CF77" s="280"/>
      <c r="CG77" s="138" t="str">
        <f t="shared" si="200"/>
        <v/>
      </c>
      <c r="CH77" s="139" t="str">
        <f t="shared" si="201"/>
        <v>Kategóriátlan</v>
      </c>
      <c r="CI77" s="134" t="str">
        <f t="shared" si="202"/>
        <v>Kategóriátlan</v>
      </c>
      <c r="CJ77" s="371" t="str">
        <f t="shared" si="203"/>
        <v/>
      </c>
      <c r="CK77" s="378" t="str">
        <f t="shared" si="204"/>
        <v/>
      </c>
      <c r="CL77" s="389" t="str">
        <f t="shared" si="205"/>
        <v/>
      </c>
      <c r="CM77" s="392" t="str">
        <f t="shared" si="206"/>
        <v/>
      </c>
      <c r="CN77" s="280"/>
      <c r="CO77" s="272" t="str">
        <f t="shared" si="207"/>
        <v/>
      </c>
      <c r="CP77" s="273" t="str">
        <f t="shared" si="208"/>
        <v>Kategóriátlan</v>
      </c>
      <c r="CQ77" s="273" t="str">
        <f t="shared" si="209"/>
        <v>Kategóriátlan</v>
      </c>
      <c r="CR77" s="375" t="str">
        <f t="shared" si="215"/>
        <v/>
      </c>
      <c r="CS77" s="382" t="str">
        <f t="shared" si="216"/>
        <v/>
      </c>
      <c r="CT77" s="386" t="str">
        <f t="shared" si="217"/>
        <v/>
      </c>
      <c r="CU77" s="396" t="str">
        <f t="shared" si="218"/>
        <v/>
      </c>
      <c r="CV77" s="280"/>
      <c r="CW77" s="280"/>
      <c r="CX77" s="280"/>
      <c r="CY77" s="280"/>
      <c r="CZ77" s="280"/>
      <c r="DA77" s="280"/>
      <c r="DB77" s="280"/>
      <c r="DC77" s="280"/>
      <c r="DD77" s="280"/>
      <c r="DE77" s="280"/>
      <c r="DF77" s="280"/>
      <c r="DG77" s="280"/>
      <c r="DH77" s="280"/>
      <c r="DI77" s="280"/>
      <c r="DJ77" s="280"/>
      <c r="DK77" s="280"/>
      <c r="DL77" s="280"/>
      <c r="DM77" s="280"/>
      <c r="DN77" s="280"/>
      <c r="DO77" s="280"/>
      <c r="DP77" s="280"/>
      <c r="DQ77" s="280"/>
      <c r="DR77" s="280"/>
      <c r="DS77" s="280"/>
      <c r="DT77" s="280"/>
      <c r="DU77" s="280"/>
    </row>
    <row r="78" spans="1:125" ht="16.5" customHeight="1" x14ac:dyDescent="0.25">
      <c r="A78" s="405"/>
      <c r="B78" s="142"/>
      <c r="C78" s="1"/>
      <c r="D78" s="254"/>
      <c r="E78" s="432"/>
      <c r="F78" s="3"/>
      <c r="G78" s="3"/>
      <c r="H78" s="3"/>
      <c r="I78" s="18"/>
      <c r="J78" s="132"/>
      <c r="K78" s="254"/>
      <c r="L7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8" s="37"/>
      <c r="N78" s="217"/>
      <c r="O78" s="250" t="str">
        <f t="shared" si="210"/>
        <v/>
      </c>
      <c r="P78" s="212"/>
      <c r="Q78" s="12"/>
      <c r="R78" s="11"/>
      <c r="S78" s="37"/>
      <c r="T78" s="267"/>
      <c r="U78" s="76" t="str">
        <f t="shared" si="211"/>
        <v/>
      </c>
      <c r="V78" s="11"/>
      <c r="W78" s="26"/>
      <c r="X78" s="72" t="str">
        <f t="shared" si="212"/>
        <v/>
      </c>
      <c r="Y78" s="445"/>
      <c r="Z78" s="448"/>
      <c r="AA78" s="267"/>
      <c r="AB78" s="449" t="str">
        <f t="shared" si="213"/>
        <v/>
      </c>
      <c r="AC78" s="28"/>
      <c r="AD78" s="28"/>
      <c r="AE78" s="11"/>
      <c r="AF78" s="11"/>
      <c r="AG78" s="11"/>
      <c r="AH78" s="20"/>
      <c r="AI78" s="21"/>
      <c r="AK78" s="69" t="str">
        <f t="shared" si="167"/>
        <v/>
      </c>
      <c r="AL78" s="70" t="s">
        <v>131</v>
      </c>
      <c r="AM78" s="71" t="str">
        <f t="shared" si="168"/>
        <v/>
      </c>
      <c r="AN78" s="72" t="str">
        <f t="shared" si="169"/>
        <v/>
      </c>
      <c r="AO78" s="73" t="str">
        <f t="shared" si="170"/>
        <v/>
      </c>
      <c r="AP78" s="73" t="str">
        <f t="shared" si="171"/>
        <v/>
      </c>
      <c r="AQ78" s="74" t="s">
        <v>131</v>
      </c>
      <c r="AR78" s="75" t="s">
        <v>131</v>
      </c>
      <c r="AS78" s="76" t="str">
        <f t="shared" si="172"/>
        <v/>
      </c>
      <c r="AT78" s="73" t="str">
        <f t="shared" si="214"/>
        <v/>
      </c>
      <c r="AU78" s="74" t="s">
        <v>131</v>
      </c>
      <c r="AV78" s="72" t="str">
        <f t="shared" si="173"/>
        <v/>
      </c>
      <c r="AW78" s="78" t="str">
        <f t="shared" si="174"/>
        <v/>
      </c>
      <c r="AX78" s="74" t="s">
        <v>131</v>
      </c>
      <c r="AY78" s="75" t="s">
        <v>131</v>
      </c>
      <c r="AZ78" s="72" t="str">
        <f t="shared" si="175"/>
        <v/>
      </c>
      <c r="BA78" s="73" t="str">
        <f t="shared" si="176"/>
        <v/>
      </c>
      <c r="BB78" s="77" t="str">
        <f t="shared" si="177"/>
        <v/>
      </c>
      <c r="BC78" s="73" t="str">
        <f t="shared" si="178"/>
        <v/>
      </c>
      <c r="BD78" s="73" t="str">
        <f t="shared" si="179"/>
        <v/>
      </c>
      <c r="BE78" s="73" t="str">
        <f t="shared" si="180"/>
        <v/>
      </c>
      <c r="BF78" s="78" t="str">
        <f t="shared" si="181"/>
        <v/>
      </c>
      <c r="BG78" s="79" t="str">
        <f t="shared" si="182"/>
        <v/>
      </c>
      <c r="BH78" s="280"/>
      <c r="BI78" s="93" t="str">
        <f t="shared" si="183"/>
        <v/>
      </c>
      <c r="BJ78" s="94" t="s">
        <v>131</v>
      </c>
      <c r="BK78" s="95" t="str">
        <f t="shared" si="184"/>
        <v/>
      </c>
      <c r="BL78" s="96" t="str">
        <f t="shared" si="185"/>
        <v/>
      </c>
      <c r="BM78" s="97" t="str">
        <f t="shared" si="186"/>
        <v/>
      </c>
      <c r="BN78" s="97" t="str">
        <f t="shared" si="187"/>
        <v/>
      </c>
      <c r="BO78" s="98" t="s">
        <v>131</v>
      </c>
      <c r="BP78" s="99" t="s">
        <v>131</v>
      </c>
      <c r="BQ78" s="100" t="str">
        <f t="shared" si="188"/>
        <v/>
      </c>
      <c r="BR78" s="97" t="str">
        <f t="shared" si="189"/>
        <v/>
      </c>
      <c r="BS78" s="98" t="s">
        <v>131</v>
      </c>
      <c r="BT78" s="96" t="str">
        <f t="shared" si="190"/>
        <v/>
      </c>
      <c r="BU78" s="102" t="str">
        <f t="shared" si="191"/>
        <v/>
      </c>
      <c r="BV78" s="98" t="s">
        <v>131</v>
      </c>
      <c r="BW78" s="99" t="s">
        <v>131</v>
      </c>
      <c r="BX78" s="96" t="str">
        <f t="shared" si="192"/>
        <v/>
      </c>
      <c r="BY78" s="97" t="str">
        <f t="shared" si="193"/>
        <v/>
      </c>
      <c r="BZ78" s="101" t="str">
        <f t="shared" si="194"/>
        <v/>
      </c>
      <c r="CA78" s="97" t="str">
        <f t="shared" si="195"/>
        <v/>
      </c>
      <c r="CB78" s="97" t="str">
        <f t="shared" si="196"/>
        <v/>
      </c>
      <c r="CC78" s="97" t="str">
        <f t="shared" si="197"/>
        <v/>
      </c>
      <c r="CD78" s="102" t="str">
        <f t="shared" si="198"/>
        <v/>
      </c>
      <c r="CE78" s="103" t="str">
        <f t="shared" si="199"/>
        <v/>
      </c>
      <c r="CF78" s="280"/>
      <c r="CG78" s="138" t="str">
        <f t="shared" si="200"/>
        <v/>
      </c>
      <c r="CH78" s="139" t="str">
        <f t="shared" si="201"/>
        <v>Kategóriátlan</v>
      </c>
      <c r="CI78" s="134" t="str">
        <f t="shared" si="202"/>
        <v>Kategóriátlan</v>
      </c>
      <c r="CJ78" s="371" t="str">
        <f t="shared" si="203"/>
        <v/>
      </c>
      <c r="CK78" s="378" t="str">
        <f t="shared" si="204"/>
        <v/>
      </c>
      <c r="CL78" s="389" t="str">
        <f t="shared" si="205"/>
        <v/>
      </c>
      <c r="CM78" s="392" t="str">
        <f t="shared" si="206"/>
        <v/>
      </c>
      <c r="CN78" s="280"/>
      <c r="CO78" s="272" t="str">
        <f t="shared" si="207"/>
        <v/>
      </c>
      <c r="CP78" s="273" t="str">
        <f t="shared" si="208"/>
        <v>Kategóriátlan</v>
      </c>
      <c r="CQ78" s="273" t="str">
        <f t="shared" si="209"/>
        <v>Kategóriátlan</v>
      </c>
      <c r="CR78" s="375" t="str">
        <f t="shared" si="215"/>
        <v/>
      </c>
      <c r="CS78" s="382" t="str">
        <f t="shared" si="216"/>
        <v/>
      </c>
      <c r="CT78" s="386" t="str">
        <f t="shared" si="217"/>
        <v/>
      </c>
      <c r="CU78" s="396" t="str">
        <f t="shared" si="218"/>
        <v/>
      </c>
      <c r="CV78" s="280"/>
      <c r="CW78" s="280"/>
      <c r="CX78" s="280"/>
      <c r="CY78" s="280"/>
      <c r="CZ78" s="280"/>
      <c r="DA78" s="280"/>
      <c r="DB78" s="280"/>
      <c r="DC78" s="280"/>
      <c r="DD78" s="280"/>
      <c r="DE78" s="280"/>
      <c r="DF78" s="280"/>
      <c r="DG78" s="280"/>
      <c r="DH78" s="280"/>
      <c r="DI78" s="280"/>
      <c r="DJ78" s="280"/>
      <c r="DK78" s="280"/>
      <c r="DL78" s="280"/>
      <c r="DM78" s="280"/>
      <c r="DN78" s="280"/>
      <c r="DO78" s="280"/>
      <c r="DP78" s="280"/>
      <c r="DQ78" s="280"/>
      <c r="DR78" s="280"/>
      <c r="DS78" s="280"/>
      <c r="DT78" s="280"/>
      <c r="DU78" s="280"/>
    </row>
    <row r="79" spans="1:125" ht="16.5" customHeight="1" x14ac:dyDescent="0.25">
      <c r="A79" s="405"/>
      <c r="B79" s="142"/>
      <c r="C79" s="1"/>
      <c r="D79" s="254"/>
      <c r="E79" s="432"/>
      <c r="F79" s="3"/>
      <c r="G79" s="3"/>
      <c r="H79" s="3"/>
      <c r="I79" s="18"/>
      <c r="J79" s="132"/>
      <c r="K79" s="254"/>
      <c r="L7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79" s="37"/>
      <c r="N79" s="217"/>
      <c r="O79" s="250" t="str">
        <f t="shared" si="210"/>
        <v/>
      </c>
      <c r="P79" s="212"/>
      <c r="Q79" s="12"/>
      <c r="R79" s="11"/>
      <c r="S79" s="37"/>
      <c r="T79" s="267"/>
      <c r="U79" s="76" t="str">
        <f t="shared" si="211"/>
        <v/>
      </c>
      <c r="V79" s="11"/>
      <c r="W79" s="26"/>
      <c r="X79" s="72" t="str">
        <f t="shared" si="212"/>
        <v/>
      </c>
      <c r="Y79" s="445"/>
      <c r="Z79" s="448"/>
      <c r="AA79" s="267"/>
      <c r="AB79" s="449" t="str">
        <f t="shared" si="213"/>
        <v/>
      </c>
      <c r="AC79" s="28"/>
      <c r="AD79" s="28"/>
      <c r="AE79" s="11"/>
      <c r="AF79" s="11"/>
      <c r="AG79" s="11"/>
      <c r="AH79" s="20"/>
      <c r="AI79" s="21"/>
      <c r="AK79" s="69" t="str">
        <f t="shared" si="167"/>
        <v/>
      </c>
      <c r="AL79" s="70" t="s">
        <v>131</v>
      </c>
      <c r="AM79" s="71" t="str">
        <f t="shared" si="168"/>
        <v/>
      </c>
      <c r="AN79" s="72" t="str">
        <f t="shared" si="169"/>
        <v/>
      </c>
      <c r="AO79" s="73" t="str">
        <f t="shared" si="170"/>
        <v/>
      </c>
      <c r="AP79" s="73" t="str">
        <f t="shared" si="171"/>
        <v/>
      </c>
      <c r="AQ79" s="74" t="s">
        <v>131</v>
      </c>
      <c r="AR79" s="75" t="s">
        <v>131</v>
      </c>
      <c r="AS79" s="76" t="str">
        <f t="shared" si="172"/>
        <v/>
      </c>
      <c r="AT79" s="73" t="str">
        <f t="shared" si="214"/>
        <v/>
      </c>
      <c r="AU79" s="74" t="s">
        <v>131</v>
      </c>
      <c r="AV79" s="72" t="str">
        <f t="shared" si="173"/>
        <v/>
      </c>
      <c r="AW79" s="78" t="str">
        <f t="shared" si="174"/>
        <v/>
      </c>
      <c r="AX79" s="74" t="s">
        <v>131</v>
      </c>
      <c r="AY79" s="75" t="s">
        <v>131</v>
      </c>
      <c r="AZ79" s="72" t="str">
        <f t="shared" si="175"/>
        <v/>
      </c>
      <c r="BA79" s="73" t="str">
        <f t="shared" si="176"/>
        <v/>
      </c>
      <c r="BB79" s="77" t="str">
        <f t="shared" si="177"/>
        <v/>
      </c>
      <c r="BC79" s="73" t="str">
        <f t="shared" si="178"/>
        <v/>
      </c>
      <c r="BD79" s="73" t="str">
        <f t="shared" si="179"/>
        <v/>
      </c>
      <c r="BE79" s="73" t="str">
        <f t="shared" si="180"/>
        <v/>
      </c>
      <c r="BF79" s="78" t="str">
        <f t="shared" si="181"/>
        <v/>
      </c>
      <c r="BG79" s="79" t="str">
        <f t="shared" si="182"/>
        <v/>
      </c>
      <c r="BH79" s="280"/>
      <c r="BI79" s="93" t="str">
        <f t="shared" si="183"/>
        <v/>
      </c>
      <c r="BJ79" s="94" t="s">
        <v>131</v>
      </c>
      <c r="BK79" s="95" t="str">
        <f t="shared" si="184"/>
        <v/>
      </c>
      <c r="BL79" s="96" t="str">
        <f t="shared" si="185"/>
        <v/>
      </c>
      <c r="BM79" s="97" t="str">
        <f t="shared" si="186"/>
        <v/>
      </c>
      <c r="BN79" s="97" t="str">
        <f t="shared" si="187"/>
        <v/>
      </c>
      <c r="BO79" s="98" t="s">
        <v>131</v>
      </c>
      <c r="BP79" s="99" t="s">
        <v>131</v>
      </c>
      <c r="BQ79" s="100" t="str">
        <f t="shared" si="188"/>
        <v/>
      </c>
      <c r="BR79" s="97" t="str">
        <f t="shared" si="189"/>
        <v/>
      </c>
      <c r="BS79" s="98" t="s">
        <v>131</v>
      </c>
      <c r="BT79" s="96" t="str">
        <f t="shared" si="190"/>
        <v/>
      </c>
      <c r="BU79" s="102" t="str">
        <f t="shared" si="191"/>
        <v/>
      </c>
      <c r="BV79" s="98" t="s">
        <v>131</v>
      </c>
      <c r="BW79" s="99" t="s">
        <v>131</v>
      </c>
      <c r="BX79" s="96" t="str">
        <f t="shared" si="192"/>
        <v/>
      </c>
      <c r="BY79" s="97" t="str">
        <f t="shared" si="193"/>
        <v/>
      </c>
      <c r="BZ79" s="101" t="str">
        <f t="shared" si="194"/>
        <v/>
      </c>
      <c r="CA79" s="97" t="str">
        <f t="shared" si="195"/>
        <v/>
      </c>
      <c r="CB79" s="97" t="str">
        <f t="shared" si="196"/>
        <v/>
      </c>
      <c r="CC79" s="97" t="str">
        <f t="shared" si="197"/>
        <v/>
      </c>
      <c r="CD79" s="102" t="str">
        <f t="shared" si="198"/>
        <v/>
      </c>
      <c r="CE79" s="103" t="str">
        <f t="shared" si="199"/>
        <v/>
      </c>
      <c r="CF79" s="280"/>
      <c r="CG79" s="138" t="str">
        <f t="shared" si="200"/>
        <v/>
      </c>
      <c r="CH79" s="139" t="str">
        <f t="shared" si="201"/>
        <v>Kategóriátlan</v>
      </c>
      <c r="CI79" s="134" t="str">
        <f t="shared" si="202"/>
        <v>Kategóriátlan</v>
      </c>
      <c r="CJ79" s="371" t="str">
        <f t="shared" si="203"/>
        <v/>
      </c>
      <c r="CK79" s="378" t="str">
        <f t="shared" si="204"/>
        <v/>
      </c>
      <c r="CL79" s="389" t="str">
        <f t="shared" si="205"/>
        <v/>
      </c>
      <c r="CM79" s="392" t="str">
        <f t="shared" si="206"/>
        <v/>
      </c>
      <c r="CN79" s="280"/>
      <c r="CO79" s="272" t="str">
        <f t="shared" si="207"/>
        <v/>
      </c>
      <c r="CP79" s="273" t="str">
        <f t="shared" si="208"/>
        <v>Kategóriátlan</v>
      </c>
      <c r="CQ79" s="273" t="str">
        <f t="shared" si="209"/>
        <v>Kategóriátlan</v>
      </c>
      <c r="CR79" s="375" t="str">
        <f t="shared" si="215"/>
        <v/>
      </c>
      <c r="CS79" s="382" t="str">
        <f t="shared" si="216"/>
        <v/>
      </c>
      <c r="CT79" s="386" t="str">
        <f t="shared" si="217"/>
        <v/>
      </c>
      <c r="CU79" s="396" t="str">
        <f t="shared" si="218"/>
        <v/>
      </c>
      <c r="CV79" s="280"/>
      <c r="CW79" s="280"/>
      <c r="CX79" s="280"/>
      <c r="CY79" s="280"/>
      <c r="CZ79" s="280"/>
      <c r="DA79" s="280"/>
      <c r="DB79" s="280"/>
      <c r="DC79" s="280"/>
      <c r="DD79" s="280"/>
      <c r="DE79" s="280"/>
      <c r="DF79" s="280"/>
      <c r="DG79" s="280"/>
      <c r="DH79" s="280"/>
      <c r="DI79" s="280"/>
      <c r="DJ79" s="280"/>
      <c r="DK79" s="280"/>
      <c r="DL79" s="280"/>
      <c r="DM79" s="280"/>
      <c r="DN79" s="280"/>
      <c r="DO79" s="280"/>
      <c r="DP79" s="280"/>
      <c r="DQ79" s="280"/>
      <c r="DR79" s="280"/>
      <c r="DS79" s="280"/>
      <c r="DT79" s="280"/>
      <c r="DU79" s="280"/>
    </row>
    <row r="80" spans="1:125" ht="16.5" customHeight="1" x14ac:dyDescent="0.25">
      <c r="A80" s="405"/>
      <c r="B80" s="142"/>
      <c r="C80" s="1"/>
      <c r="D80" s="254"/>
      <c r="E80" s="432"/>
      <c r="F80" s="3"/>
      <c r="G80" s="3"/>
      <c r="H80" s="3"/>
      <c r="I80" s="18"/>
      <c r="J80" s="132"/>
      <c r="K80" s="254"/>
      <c r="L8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0" s="37"/>
      <c r="N80" s="217"/>
      <c r="O80" s="250" t="str">
        <f t="shared" si="210"/>
        <v/>
      </c>
      <c r="P80" s="212"/>
      <c r="Q80" s="12"/>
      <c r="R80" s="11"/>
      <c r="S80" s="37"/>
      <c r="T80" s="267"/>
      <c r="U80" s="76" t="str">
        <f t="shared" si="211"/>
        <v/>
      </c>
      <c r="V80" s="11"/>
      <c r="W80" s="26"/>
      <c r="X80" s="72" t="str">
        <f t="shared" si="212"/>
        <v/>
      </c>
      <c r="Y80" s="445"/>
      <c r="Z80" s="448"/>
      <c r="AA80" s="267"/>
      <c r="AB80" s="449" t="str">
        <f t="shared" si="213"/>
        <v/>
      </c>
      <c r="AC80" s="28"/>
      <c r="AD80" s="28"/>
      <c r="AE80" s="11"/>
      <c r="AF80" s="11"/>
      <c r="AG80" s="11"/>
      <c r="AH80" s="20"/>
      <c r="AI80" s="21"/>
      <c r="AK80" s="69" t="str">
        <f t="shared" si="167"/>
        <v/>
      </c>
      <c r="AL80" s="70" t="s">
        <v>131</v>
      </c>
      <c r="AM80" s="71" t="str">
        <f t="shared" si="168"/>
        <v/>
      </c>
      <c r="AN80" s="72" t="str">
        <f t="shared" si="169"/>
        <v/>
      </c>
      <c r="AO80" s="73" t="str">
        <f t="shared" si="170"/>
        <v/>
      </c>
      <c r="AP80" s="73" t="str">
        <f t="shared" si="171"/>
        <v/>
      </c>
      <c r="AQ80" s="74" t="s">
        <v>131</v>
      </c>
      <c r="AR80" s="75" t="s">
        <v>131</v>
      </c>
      <c r="AS80" s="76" t="str">
        <f t="shared" si="172"/>
        <v/>
      </c>
      <c r="AT80" s="73" t="str">
        <f t="shared" si="214"/>
        <v/>
      </c>
      <c r="AU80" s="74" t="s">
        <v>131</v>
      </c>
      <c r="AV80" s="72" t="str">
        <f t="shared" si="173"/>
        <v/>
      </c>
      <c r="AW80" s="78" t="str">
        <f t="shared" si="174"/>
        <v/>
      </c>
      <c r="AX80" s="74" t="s">
        <v>131</v>
      </c>
      <c r="AY80" s="75" t="s">
        <v>131</v>
      </c>
      <c r="AZ80" s="72" t="str">
        <f t="shared" si="175"/>
        <v/>
      </c>
      <c r="BA80" s="73" t="str">
        <f t="shared" si="176"/>
        <v/>
      </c>
      <c r="BB80" s="77" t="str">
        <f t="shared" si="177"/>
        <v/>
      </c>
      <c r="BC80" s="73" t="str">
        <f t="shared" si="178"/>
        <v/>
      </c>
      <c r="BD80" s="73" t="str">
        <f t="shared" si="179"/>
        <v/>
      </c>
      <c r="BE80" s="73" t="str">
        <f t="shared" si="180"/>
        <v/>
      </c>
      <c r="BF80" s="78" t="str">
        <f t="shared" si="181"/>
        <v/>
      </c>
      <c r="BG80" s="79" t="str">
        <f t="shared" si="182"/>
        <v/>
      </c>
      <c r="BH80" s="280"/>
      <c r="BI80" s="93" t="str">
        <f t="shared" si="183"/>
        <v/>
      </c>
      <c r="BJ80" s="94" t="s">
        <v>131</v>
      </c>
      <c r="BK80" s="95" t="str">
        <f t="shared" si="184"/>
        <v/>
      </c>
      <c r="BL80" s="96" t="str">
        <f t="shared" si="185"/>
        <v/>
      </c>
      <c r="BM80" s="97" t="str">
        <f t="shared" si="186"/>
        <v/>
      </c>
      <c r="BN80" s="97" t="str">
        <f t="shared" si="187"/>
        <v/>
      </c>
      <c r="BO80" s="98" t="s">
        <v>131</v>
      </c>
      <c r="BP80" s="99" t="s">
        <v>131</v>
      </c>
      <c r="BQ80" s="100" t="str">
        <f t="shared" si="188"/>
        <v/>
      </c>
      <c r="BR80" s="97" t="str">
        <f t="shared" si="189"/>
        <v/>
      </c>
      <c r="BS80" s="98" t="s">
        <v>131</v>
      </c>
      <c r="BT80" s="96" t="str">
        <f t="shared" si="190"/>
        <v/>
      </c>
      <c r="BU80" s="102" t="str">
        <f t="shared" si="191"/>
        <v/>
      </c>
      <c r="BV80" s="98" t="s">
        <v>131</v>
      </c>
      <c r="BW80" s="99" t="s">
        <v>131</v>
      </c>
      <c r="BX80" s="96" t="str">
        <f t="shared" si="192"/>
        <v/>
      </c>
      <c r="BY80" s="97" t="str">
        <f t="shared" si="193"/>
        <v/>
      </c>
      <c r="BZ80" s="101" t="str">
        <f t="shared" si="194"/>
        <v/>
      </c>
      <c r="CA80" s="97" t="str">
        <f t="shared" si="195"/>
        <v/>
      </c>
      <c r="CB80" s="97" t="str">
        <f t="shared" si="196"/>
        <v/>
      </c>
      <c r="CC80" s="97" t="str">
        <f t="shared" si="197"/>
        <v/>
      </c>
      <c r="CD80" s="102" t="str">
        <f t="shared" si="198"/>
        <v/>
      </c>
      <c r="CE80" s="103" t="str">
        <f t="shared" si="199"/>
        <v/>
      </c>
      <c r="CF80" s="280"/>
      <c r="CG80" s="138" t="str">
        <f t="shared" si="200"/>
        <v/>
      </c>
      <c r="CH80" s="139" t="str">
        <f t="shared" si="201"/>
        <v>Kategóriátlan</v>
      </c>
      <c r="CI80" s="134" t="str">
        <f t="shared" si="202"/>
        <v>Kategóriátlan</v>
      </c>
      <c r="CJ80" s="371" t="str">
        <f t="shared" si="203"/>
        <v/>
      </c>
      <c r="CK80" s="378" t="str">
        <f t="shared" si="204"/>
        <v/>
      </c>
      <c r="CL80" s="389" t="str">
        <f t="shared" si="205"/>
        <v/>
      </c>
      <c r="CM80" s="392" t="str">
        <f t="shared" si="206"/>
        <v/>
      </c>
      <c r="CN80" s="280"/>
      <c r="CO80" s="272" t="str">
        <f t="shared" si="207"/>
        <v/>
      </c>
      <c r="CP80" s="273" t="str">
        <f t="shared" si="208"/>
        <v>Kategóriátlan</v>
      </c>
      <c r="CQ80" s="273" t="str">
        <f t="shared" si="209"/>
        <v>Kategóriátlan</v>
      </c>
      <c r="CR80" s="375" t="str">
        <f t="shared" si="215"/>
        <v/>
      </c>
      <c r="CS80" s="382" t="str">
        <f t="shared" si="216"/>
        <v/>
      </c>
      <c r="CT80" s="386" t="str">
        <f t="shared" si="217"/>
        <v/>
      </c>
      <c r="CU80" s="396" t="str">
        <f t="shared" si="218"/>
        <v/>
      </c>
      <c r="CV80" s="280"/>
      <c r="CW80" s="280"/>
      <c r="CX80" s="280"/>
      <c r="CY80" s="280"/>
      <c r="CZ80" s="280"/>
      <c r="DA80" s="280"/>
      <c r="DB80" s="280"/>
      <c r="DC80" s="280"/>
      <c r="DD80" s="280"/>
      <c r="DE80" s="280"/>
      <c r="DF80" s="280"/>
      <c r="DG80" s="280"/>
      <c r="DH80" s="280"/>
      <c r="DI80" s="280"/>
      <c r="DJ80" s="280"/>
      <c r="DK80" s="280"/>
      <c r="DL80" s="280"/>
      <c r="DM80" s="280"/>
      <c r="DN80" s="280"/>
      <c r="DO80" s="280"/>
      <c r="DP80" s="280"/>
      <c r="DQ80" s="280"/>
      <c r="DR80" s="280"/>
      <c r="DS80" s="280"/>
      <c r="DT80" s="280"/>
      <c r="DU80" s="280"/>
    </row>
    <row r="81" spans="1:125" ht="16.5" customHeight="1" x14ac:dyDescent="0.25">
      <c r="A81" s="405"/>
      <c r="B81" s="142"/>
      <c r="C81" s="1"/>
      <c r="D81" s="254"/>
      <c r="E81" s="432"/>
      <c r="F81" s="3"/>
      <c r="G81" s="3"/>
      <c r="H81" s="3"/>
      <c r="I81" s="18"/>
      <c r="J81" s="132"/>
      <c r="K81" s="254"/>
      <c r="L8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1" s="37"/>
      <c r="N81" s="217"/>
      <c r="O81" s="250" t="str">
        <f t="shared" si="210"/>
        <v/>
      </c>
      <c r="P81" s="212"/>
      <c r="Q81" s="12"/>
      <c r="R81" s="11"/>
      <c r="S81" s="37"/>
      <c r="T81" s="267"/>
      <c r="U81" s="76" t="str">
        <f t="shared" si="211"/>
        <v/>
      </c>
      <c r="V81" s="11"/>
      <c r="W81" s="26"/>
      <c r="X81" s="72" t="str">
        <f t="shared" si="212"/>
        <v/>
      </c>
      <c r="Y81" s="445"/>
      <c r="Z81" s="448"/>
      <c r="AA81" s="267"/>
      <c r="AB81" s="449" t="str">
        <f t="shared" si="213"/>
        <v/>
      </c>
      <c r="AC81" s="28"/>
      <c r="AD81" s="28"/>
      <c r="AE81" s="11"/>
      <c r="AF81" s="11"/>
      <c r="AG81" s="11"/>
      <c r="AH81" s="20"/>
      <c r="AI81" s="21"/>
      <c r="AK81" s="69" t="str">
        <f t="shared" si="167"/>
        <v/>
      </c>
      <c r="AL81" s="70" t="s">
        <v>131</v>
      </c>
      <c r="AM81" s="71" t="str">
        <f t="shared" si="168"/>
        <v/>
      </c>
      <c r="AN81" s="72" t="str">
        <f t="shared" si="169"/>
        <v/>
      </c>
      <c r="AO81" s="73" t="str">
        <f t="shared" si="170"/>
        <v/>
      </c>
      <c r="AP81" s="73" t="str">
        <f t="shared" si="171"/>
        <v/>
      </c>
      <c r="AQ81" s="74" t="s">
        <v>131</v>
      </c>
      <c r="AR81" s="75" t="s">
        <v>131</v>
      </c>
      <c r="AS81" s="76" t="str">
        <f t="shared" si="172"/>
        <v/>
      </c>
      <c r="AT81" s="73" t="str">
        <f t="shared" si="214"/>
        <v/>
      </c>
      <c r="AU81" s="74" t="s">
        <v>131</v>
      </c>
      <c r="AV81" s="72" t="str">
        <f t="shared" si="173"/>
        <v/>
      </c>
      <c r="AW81" s="78" t="str">
        <f t="shared" si="174"/>
        <v/>
      </c>
      <c r="AX81" s="74" t="s">
        <v>131</v>
      </c>
      <c r="AY81" s="75" t="s">
        <v>131</v>
      </c>
      <c r="AZ81" s="72" t="str">
        <f t="shared" si="175"/>
        <v/>
      </c>
      <c r="BA81" s="73" t="str">
        <f t="shared" si="176"/>
        <v/>
      </c>
      <c r="BB81" s="77" t="str">
        <f t="shared" si="177"/>
        <v/>
      </c>
      <c r="BC81" s="73" t="str">
        <f t="shared" si="178"/>
        <v/>
      </c>
      <c r="BD81" s="73" t="str">
        <f t="shared" si="179"/>
        <v/>
      </c>
      <c r="BE81" s="73" t="str">
        <f t="shared" si="180"/>
        <v/>
      </c>
      <c r="BF81" s="78" t="str">
        <f t="shared" si="181"/>
        <v/>
      </c>
      <c r="BG81" s="79" t="str">
        <f t="shared" si="182"/>
        <v/>
      </c>
      <c r="BH81" s="280"/>
      <c r="BI81" s="93" t="str">
        <f t="shared" si="183"/>
        <v/>
      </c>
      <c r="BJ81" s="94" t="s">
        <v>131</v>
      </c>
      <c r="BK81" s="95" t="str">
        <f t="shared" si="184"/>
        <v/>
      </c>
      <c r="BL81" s="96" t="str">
        <f t="shared" si="185"/>
        <v/>
      </c>
      <c r="BM81" s="97" t="str">
        <f t="shared" si="186"/>
        <v/>
      </c>
      <c r="BN81" s="97" t="str">
        <f t="shared" si="187"/>
        <v/>
      </c>
      <c r="BO81" s="98" t="s">
        <v>131</v>
      </c>
      <c r="BP81" s="99" t="s">
        <v>131</v>
      </c>
      <c r="BQ81" s="100" t="str">
        <f t="shared" si="188"/>
        <v/>
      </c>
      <c r="BR81" s="97" t="str">
        <f t="shared" si="189"/>
        <v/>
      </c>
      <c r="BS81" s="98" t="s">
        <v>131</v>
      </c>
      <c r="BT81" s="96" t="str">
        <f t="shared" si="190"/>
        <v/>
      </c>
      <c r="BU81" s="102" t="str">
        <f t="shared" si="191"/>
        <v/>
      </c>
      <c r="BV81" s="98" t="s">
        <v>131</v>
      </c>
      <c r="BW81" s="99" t="s">
        <v>131</v>
      </c>
      <c r="BX81" s="96" t="str">
        <f t="shared" si="192"/>
        <v/>
      </c>
      <c r="BY81" s="97" t="str">
        <f t="shared" si="193"/>
        <v/>
      </c>
      <c r="BZ81" s="101" t="str">
        <f t="shared" si="194"/>
        <v/>
      </c>
      <c r="CA81" s="97" t="str">
        <f t="shared" si="195"/>
        <v/>
      </c>
      <c r="CB81" s="97" t="str">
        <f t="shared" si="196"/>
        <v/>
      </c>
      <c r="CC81" s="97" t="str">
        <f t="shared" si="197"/>
        <v/>
      </c>
      <c r="CD81" s="102" t="str">
        <f t="shared" si="198"/>
        <v/>
      </c>
      <c r="CE81" s="103" t="str">
        <f t="shared" si="199"/>
        <v/>
      </c>
      <c r="CF81" s="280"/>
      <c r="CG81" s="138" t="str">
        <f t="shared" si="200"/>
        <v/>
      </c>
      <c r="CH81" s="139" t="str">
        <f t="shared" si="201"/>
        <v>Kategóriátlan</v>
      </c>
      <c r="CI81" s="134" t="str">
        <f t="shared" si="202"/>
        <v>Kategóriátlan</v>
      </c>
      <c r="CJ81" s="371" t="str">
        <f t="shared" si="203"/>
        <v/>
      </c>
      <c r="CK81" s="378" t="str">
        <f t="shared" si="204"/>
        <v/>
      </c>
      <c r="CL81" s="389" t="str">
        <f t="shared" si="205"/>
        <v/>
      </c>
      <c r="CM81" s="392" t="str">
        <f t="shared" si="206"/>
        <v/>
      </c>
      <c r="CN81" s="280"/>
      <c r="CO81" s="272" t="str">
        <f t="shared" si="207"/>
        <v/>
      </c>
      <c r="CP81" s="273" t="str">
        <f t="shared" si="208"/>
        <v>Kategóriátlan</v>
      </c>
      <c r="CQ81" s="273" t="str">
        <f t="shared" si="209"/>
        <v>Kategóriátlan</v>
      </c>
      <c r="CR81" s="375" t="str">
        <f t="shared" si="215"/>
        <v/>
      </c>
      <c r="CS81" s="382" t="str">
        <f t="shared" si="216"/>
        <v/>
      </c>
      <c r="CT81" s="386" t="str">
        <f t="shared" si="217"/>
        <v/>
      </c>
      <c r="CU81" s="396" t="str">
        <f t="shared" si="218"/>
        <v/>
      </c>
      <c r="CV81" s="280"/>
      <c r="CW81" s="280"/>
      <c r="CX81" s="280"/>
      <c r="CY81" s="280"/>
      <c r="CZ81" s="280"/>
      <c r="DA81" s="280"/>
      <c r="DB81" s="280"/>
      <c r="DC81" s="280"/>
      <c r="DD81" s="280"/>
      <c r="DE81" s="280"/>
      <c r="DF81" s="280"/>
      <c r="DG81" s="280"/>
      <c r="DH81" s="280"/>
      <c r="DI81" s="280"/>
      <c r="DJ81" s="280"/>
      <c r="DK81" s="280"/>
      <c r="DL81" s="280"/>
      <c r="DM81" s="280"/>
      <c r="DN81" s="280"/>
      <c r="DO81" s="280"/>
      <c r="DP81" s="280"/>
      <c r="DQ81" s="280"/>
      <c r="DR81" s="280"/>
      <c r="DS81" s="280"/>
      <c r="DT81" s="280"/>
      <c r="DU81" s="280"/>
    </row>
    <row r="82" spans="1:125" ht="16.5" customHeight="1" x14ac:dyDescent="0.25">
      <c r="A82" s="405"/>
      <c r="B82" s="142"/>
      <c r="C82" s="1"/>
      <c r="D82" s="254"/>
      <c r="E82" s="432"/>
      <c r="F82" s="3"/>
      <c r="G82" s="3"/>
      <c r="H82" s="3"/>
      <c r="I82" s="18"/>
      <c r="J82" s="132"/>
      <c r="K82" s="254"/>
      <c r="L8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2" s="37"/>
      <c r="N82" s="217"/>
      <c r="O82" s="250" t="str">
        <f t="shared" si="210"/>
        <v/>
      </c>
      <c r="P82" s="212"/>
      <c r="Q82" s="12"/>
      <c r="R82" s="11"/>
      <c r="S82" s="37"/>
      <c r="T82" s="267"/>
      <c r="U82" s="76" t="str">
        <f t="shared" si="211"/>
        <v/>
      </c>
      <c r="V82" s="11"/>
      <c r="W82" s="26"/>
      <c r="X82" s="72" t="str">
        <f t="shared" si="212"/>
        <v/>
      </c>
      <c r="Y82" s="445"/>
      <c r="Z82" s="448"/>
      <c r="AA82" s="267"/>
      <c r="AB82" s="449" t="str">
        <f t="shared" si="213"/>
        <v/>
      </c>
      <c r="AC82" s="28"/>
      <c r="AD82" s="28"/>
      <c r="AE82" s="11"/>
      <c r="AF82" s="11"/>
      <c r="AG82" s="11"/>
      <c r="AH82" s="20"/>
      <c r="AI82" s="21"/>
      <c r="AK82" s="69" t="str">
        <f t="shared" si="167"/>
        <v/>
      </c>
      <c r="AL82" s="70" t="s">
        <v>131</v>
      </c>
      <c r="AM82" s="71" t="str">
        <f t="shared" si="168"/>
        <v/>
      </c>
      <c r="AN82" s="72" t="str">
        <f t="shared" si="169"/>
        <v/>
      </c>
      <c r="AO82" s="73" t="str">
        <f t="shared" si="170"/>
        <v/>
      </c>
      <c r="AP82" s="73" t="str">
        <f t="shared" si="171"/>
        <v/>
      </c>
      <c r="AQ82" s="74" t="s">
        <v>131</v>
      </c>
      <c r="AR82" s="75" t="s">
        <v>131</v>
      </c>
      <c r="AS82" s="76" t="str">
        <f t="shared" si="172"/>
        <v/>
      </c>
      <c r="AT82" s="73" t="str">
        <f t="shared" si="214"/>
        <v/>
      </c>
      <c r="AU82" s="74" t="s">
        <v>131</v>
      </c>
      <c r="AV82" s="72" t="str">
        <f t="shared" si="173"/>
        <v/>
      </c>
      <c r="AW82" s="78" t="str">
        <f t="shared" si="174"/>
        <v/>
      </c>
      <c r="AX82" s="74" t="s">
        <v>131</v>
      </c>
      <c r="AY82" s="75" t="s">
        <v>131</v>
      </c>
      <c r="AZ82" s="72" t="str">
        <f t="shared" si="175"/>
        <v/>
      </c>
      <c r="BA82" s="73" t="str">
        <f t="shared" si="176"/>
        <v/>
      </c>
      <c r="BB82" s="77" t="str">
        <f t="shared" si="177"/>
        <v/>
      </c>
      <c r="BC82" s="73" t="str">
        <f t="shared" si="178"/>
        <v/>
      </c>
      <c r="BD82" s="73" t="str">
        <f t="shared" si="179"/>
        <v/>
      </c>
      <c r="BE82" s="73" t="str">
        <f t="shared" si="180"/>
        <v/>
      </c>
      <c r="BF82" s="78" t="str">
        <f t="shared" si="181"/>
        <v/>
      </c>
      <c r="BG82" s="79" t="str">
        <f t="shared" si="182"/>
        <v/>
      </c>
      <c r="BH82" s="280"/>
      <c r="BI82" s="93" t="str">
        <f t="shared" si="183"/>
        <v/>
      </c>
      <c r="BJ82" s="94" t="s">
        <v>131</v>
      </c>
      <c r="BK82" s="95" t="str">
        <f t="shared" si="184"/>
        <v/>
      </c>
      <c r="BL82" s="96" t="str">
        <f t="shared" si="185"/>
        <v/>
      </c>
      <c r="BM82" s="97" t="str">
        <f t="shared" si="186"/>
        <v/>
      </c>
      <c r="BN82" s="97" t="str">
        <f t="shared" si="187"/>
        <v/>
      </c>
      <c r="BO82" s="98" t="s">
        <v>131</v>
      </c>
      <c r="BP82" s="99" t="s">
        <v>131</v>
      </c>
      <c r="BQ82" s="100" t="str">
        <f t="shared" si="188"/>
        <v/>
      </c>
      <c r="BR82" s="97" t="str">
        <f t="shared" si="189"/>
        <v/>
      </c>
      <c r="BS82" s="98" t="s">
        <v>131</v>
      </c>
      <c r="BT82" s="96" t="str">
        <f t="shared" si="190"/>
        <v/>
      </c>
      <c r="BU82" s="102" t="str">
        <f t="shared" si="191"/>
        <v/>
      </c>
      <c r="BV82" s="98" t="s">
        <v>131</v>
      </c>
      <c r="BW82" s="99" t="s">
        <v>131</v>
      </c>
      <c r="BX82" s="96" t="str">
        <f t="shared" si="192"/>
        <v/>
      </c>
      <c r="BY82" s="97" t="str">
        <f t="shared" si="193"/>
        <v/>
      </c>
      <c r="BZ82" s="101" t="str">
        <f t="shared" si="194"/>
        <v/>
      </c>
      <c r="CA82" s="97" t="str">
        <f t="shared" si="195"/>
        <v/>
      </c>
      <c r="CB82" s="97" t="str">
        <f t="shared" si="196"/>
        <v/>
      </c>
      <c r="CC82" s="97" t="str">
        <f t="shared" si="197"/>
        <v/>
      </c>
      <c r="CD82" s="102" t="str">
        <f t="shared" si="198"/>
        <v/>
      </c>
      <c r="CE82" s="103" t="str">
        <f t="shared" si="199"/>
        <v/>
      </c>
      <c r="CF82" s="280"/>
      <c r="CG82" s="138" t="str">
        <f t="shared" si="200"/>
        <v/>
      </c>
      <c r="CH82" s="139" t="str">
        <f t="shared" si="201"/>
        <v>Kategóriátlan</v>
      </c>
      <c r="CI82" s="134" t="str">
        <f t="shared" si="202"/>
        <v>Kategóriátlan</v>
      </c>
      <c r="CJ82" s="371" t="str">
        <f t="shared" si="203"/>
        <v/>
      </c>
      <c r="CK82" s="378" t="str">
        <f t="shared" si="204"/>
        <v/>
      </c>
      <c r="CL82" s="389" t="str">
        <f t="shared" si="205"/>
        <v/>
      </c>
      <c r="CM82" s="392" t="str">
        <f t="shared" si="206"/>
        <v/>
      </c>
      <c r="CN82" s="280"/>
      <c r="CO82" s="272" t="str">
        <f t="shared" si="207"/>
        <v/>
      </c>
      <c r="CP82" s="273" t="str">
        <f t="shared" si="208"/>
        <v>Kategóriátlan</v>
      </c>
      <c r="CQ82" s="273" t="str">
        <f t="shared" si="209"/>
        <v>Kategóriátlan</v>
      </c>
      <c r="CR82" s="375" t="str">
        <f t="shared" si="215"/>
        <v/>
      </c>
      <c r="CS82" s="382" t="str">
        <f t="shared" si="216"/>
        <v/>
      </c>
      <c r="CT82" s="386" t="str">
        <f t="shared" si="217"/>
        <v/>
      </c>
      <c r="CU82" s="396" t="str">
        <f t="shared" si="218"/>
        <v/>
      </c>
      <c r="CV82" s="280"/>
      <c r="CW82" s="280"/>
      <c r="CX82" s="280"/>
      <c r="CY82" s="280"/>
      <c r="CZ82" s="280"/>
      <c r="DA82" s="280"/>
      <c r="DB82" s="280"/>
      <c r="DC82" s="280"/>
      <c r="DD82" s="280"/>
      <c r="DE82" s="280"/>
      <c r="DF82" s="280"/>
      <c r="DG82" s="280"/>
      <c r="DH82" s="280"/>
      <c r="DI82" s="280"/>
      <c r="DJ82" s="280"/>
      <c r="DK82" s="280"/>
      <c r="DL82" s="280"/>
      <c r="DM82" s="280"/>
      <c r="DN82" s="280"/>
      <c r="DO82" s="280"/>
      <c r="DP82" s="280"/>
      <c r="DQ82" s="280"/>
      <c r="DR82" s="280"/>
      <c r="DS82" s="280"/>
      <c r="DT82" s="280"/>
      <c r="DU82" s="280"/>
    </row>
    <row r="83" spans="1:125" ht="16.5" customHeight="1" x14ac:dyDescent="0.25">
      <c r="A83" s="405"/>
      <c r="B83" s="142"/>
      <c r="C83" s="1"/>
      <c r="D83" s="254"/>
      <c r="E83" s="432"/>
      <c r="F83" s="3"/>
      <c r="G83" s="3"/>
      <c r="H83" s="3"/>
      <c r="I83" s="18"/>
      <c r="J83" s="132"/>
      <c r="K83" s="254"/>
      <c r="L8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3" s="37"/>
      <c r="N83" s="217"/>
      <c r="O83" s="250" t="str">
        <f t="shared" si="210"/>
        <v/>
      </c>
      <c r="P83" s="212"/>
      <c r="Q83" s="12"/>
      <c r="R83" s="11"/>
      <c r="S83" s="37"/>
      <c r="T83" s="267"/>
      <c r="U83" s="76" t="str">
        <f t="shared" si="211"/>
        <v/>
      </c>
      <c r="V83" s="11"/>
      <c r="W83" s="26"/>
      <c r="X83" s="72" t="str">
        <f t="shared" si="212"/>
        <v/>
      </c>
      <c r="Y83" s="445"/>
      <c r="Z83" s="448"/>
      <c r="AA83" s="267"/>
      <c r="AB83" s="449" t="str">
        <f t="shared" si="213"/>
        <v/>
      </c>
      <c r="AC83" s="28"/>
      <c r="AD83" s="28"/>
      <c r="AE83" s="11"/>
      <c r="AF83" s="11"/>
      <c r="AG83" s="11"/>
      <c r="AH83" s="20"/>
      <c r="AI83" s="21"/>
      <c r="AK83" s="69" t="str">
        <f t="shared" si="167"/>
        <v/>
      </c>
      <c r="AL83" s="70" t="s">
        <v>131</v>
      </c>
      <c r="AM83" s="71" t="str">
        <f t="shared" si="168"/>
        <v/>
      </c>
      <c r="AN83" s="72" t="str">
        <f t="shared" si="169"/>
        <v/>
      </c>
      <c r="AO83" s="73" t="str">
        <f t="shared" si="170"/>
        <v/>
      </c>
      <c r="AP83" s="73" t="str">
        <f t="shared" si="171"/>
        <v/>
      </c>
      <c r="AQ83" s="74" t="s">
        <v>131</v>
      </c>
      <c r="AR83" s="75" t="s">
        <v>131</v>
      </c>
      <c r="AS83" s="76" t="str">
        <f t="shared" si="172"/>
        <v/>
      </c>
      <c r="AT83" s="73" t="str">
        <f t="shared" si="214"/>
        <v/>
      </c>
      <c r="AU83" s="74" t="s">
        <v>131</v>
      </c>
      <c r="AV83" s="72" t="str">
        <f t="shared" si="173"/>
        <v/>
      </c>
      <c r="AW83" s="78" t="str">
        <f t="shared" si="174"/>
        <v/>
      </c>
      <c r="AX83" s="74" t="s">
        <v>131</v>
      </c>
      <c r="AY83" s="75" t="s">
        <v>131</v>
      </c>
      <c r="AZ83" s="72" t="str">
        <f t="shared" si="175"/>
        <v/>
      </c>
      <c r="BA83" s="73" t="str">
        <f t="shared" si="176"/>
        <v/>
      </c>
      <c r="BB83" s="77" t="str">
        <f t="shared" si="177"/>
        <v/>
      </c>
      <c r="BC83" s="73" t="str">
        <f t="shared" si="178"/>
        <v/>
      </c>
      <c r="BD83" s="73" t="str">
        <f t="shared" si="179"/>
        <v/>
      </c>
      <c r="BE83" s="73" t="str">
        <f t="shared" si="180"/>
        <v/>
      </c>
      <c r="BF83" s="78" t="str">
        <f t="shared" si="181"/>
        <v/>
      </c>
      <c r="BG83" s="79" t="str">
        <f t="shared" si="182"/>
        <v/>
      </c>
      <c r="BH83" s="280"/>
      <c r="BI83" s="93" t="str">
        <f t="shared" si="183"/>
        <v/>
      </c>
      <c r="BJ83" s="94" t="s">
        <v>131</v>
      </c>
      <c r="BK83" s="95" t="str">
        <f t="shared" si="184"/>
        <v/>
      </c>
      <c r="BL83" s="96" t="str">
        <f t="shared" si="185"/>
        <v/>
      </c>
      <c r="BM83" s="97" t="str">
        <f t="shared" si="186"/>
        <v/>
      </c>
      <c r="BN83" s="97" t="str">
        <f t="shared" si="187"/>
        <v/>
      </c>
      <c r="BO83" s="98" t="s">
        <v>131</v>
      </c>
      <c r="BP83" s="99" t="s">
        <v>131</v>
      </c>
      <c r="BQ83" s="100" t="str">
        <f t="shared" si="188"/>
        <v/>
      </c>
      <c r="BR83" s="97" t="str">
        <f t="shared" si="189"/>
        <v/>
      </c>
      <c r="BS83" s="98" t="s">
        <v>131</v>
      </c>
      <c r="BT83" s="96" t="str">
        <f t="shared" si="190"/>
        <v/>
      </c>
      <c r="BU83" s="102" t="str">
        <f t="shared" si="191"/>
        <v/>
      </c>
      <c r="BV83" s="98" t="s">
        <v>131</v>
      </c>
      <c r="BW83" s="99" t="s">
        <v>131</v>
      </c>
      <c r="BX83" s="96" t="str">
        <f t="shared" si="192"/>
        <v/>
      </c>
      <c r="BY83" s="97" t="str">
        <f t="shared" si="193"/>
        <v/>
      </c>
      <c r="BZ83" s="101" t="str">
        <f t="shared" si="194"/>
        <v/>
      </c>
      <c r="CA83" s="97" t="str">
        <f t="shared" si="195"/>
        <v/>
      </c>
      <c r="CB83" s="97" t="str">
        <f t="shared" si="196"/>
        <v/>
      </c>
      <c r="CC83" s="97" t="str">
        <f t="shared" si="197"/>
        <v/>
      </c>
      <c r="CD83" s="102" t="str">
        <f t="shared" si="198"/>
        <v/>
      </c>
      <c r="CE83" s="103" t="str">
        <f t="shared" si="199"/>
        <v/>
      </c>
      <c r="CF83" s="280"/>
      <c r="CG83" s="138" t="str">
        <f t="shared" si="200"/>
        <v/>
      </c>
      <c r="CH83" s="139" t="str">
        <f t="shared" si="201"/>
        <v>Kategóriátlan</v>
      </c>
      <c r="CI83" s="134" t="str">
        <f t="shared" si="202"/>
        <v>Kategóriátlan</v>
      </c>
      <c r="CJ83" s="371" t="str">
        <f t="shared" si="203"/>
        <v/>
      </c>
      <c r="CK83" s="378" t="str">
        <f t="shared" si="204"/>
        <v/>
      </c>
      <c r="CL83" s="389" t="str">
        <f t="shared" si="205"/>
        <v/>
      </c>
      <c r="CM83" s="392" t="str">
        <f t="shared" si="206"/>
        <v/>
      </c>
      <c r="CN83" s="280"/>
      <c r="CO83" s="272" t="str">
        <f t="shared" si="207"/>
        <v/>
      </c>
      <c r="CP83" s="273" t="str">
        <f t="shared" si="208"/>
        <v>Kategóriátlan</v>
      </c>
      <c r="CQ83" s="273" t="str">
        <f t="shared" si="209"/>
        <v>Kategóriátlan</v>
      </c>
      <c r="CR83" s="375" t="str">
        <f t="shared" si="215"/>
        <v/>
      </c>
      <c r="CS83" s="382" t="str">
        <f t="shared" si="216"/>
        <v/>
      </c>
      <c r="CT83" s="386" t="str">
        <f t="shared" si="217"/>
        <v/>
      </c>
      <c r="CU83" s="396" t="str">
        <f t="shared" si="218"/>
        <v/>
      </c>
      <c r="CV83" s="280"/>
      <c r="CW83" s="280"/>
      <c r="CX83" s="280"/>
      <c r="CY83" s="280"/>
      <c r="CZ83" s="280"/>
      <c r="DA83" s="280"/>
      <c r="DB83" s="280"/>
      <c r="DC83" s="280"/>
      <c r="DD83" s="280"/>
      <c r="DE83" s="280"/>
      <c r="DF83" s="280"/>
      <c r="DG83" s="280"/>
      <c r="DH83" s="280"/>
      <c r="DI83" s="280"/>
      <c r="DJ83" s="280"/>
      <c r="DK83" s="280"/>
      <c r="DL83" s="280"/>
      <c r="DM83" s="280"/>
      <c r="DN83" s="280"/>
      <c r="DO83" s="280"/>
      <c r="DP83" s="280"/>
      <c r="DQ83" s="280"/>
      <c r="DR83" s="280"/>
      <c r="DS83" s="280"/>
      <c r="DT83" s="280"/>
      <c r="DU83" s="280"/>
    </row>
    <row r="84" spans="1:125" ht="16.5" customHeight="1" x14ac:dyDescent="0.25">
      <c r="A84" s="405"/>
      <c r="B84" s="142"/>
      <c r="C84" s="1"/>
      <c r="D84" s="254"/>
      <c r="E84" s="432"/>
      <c r="F84" s="3"/>
      <c r="G84" s="3"/>
      <c r="H84" s="3"/>
      <c r="I84" s="18"/>
      <c r="J84" s="132"/>
      <c r="K84" s="254"/>
      <c r="L8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4" s="37"/>
      <c r="N84" s="217"/>
      <c r="O84" s="250" t="str">
        <f t="shared" si="210"/>
        <v/>
      </c>
      <c r="P84" s="212"/>
      <c r="Q84" s="12"/>
      <c r="R84" s="11"/>
      <c r="S84" s="37"/>
      <c r="T84" s="267"/>
      <c r="U84" s="76" t="str">
        <f t="shared" si="211"/>
        <v/>
      </c>
      <c r="V84" s="11"/>
      <c r="W84" s="26"/>
      <c r="X84" s="72" t="str">
        <f t="shared" si="212"/>
        <v/>
      </c>
      <c r="Y84" s="445"/>
      <c r="Z84" s="448"/>
      <c r="AA84" s="267"/>
      <c r="AB84" s="449" t="str">
        <f t="shared" si="213"/>
        <v/>
      </c>
      <c r="AC84" s="28"/>
      <c r="AD84" s="28"/>
      <c r="AE84" s="11"/>
      <c r="AF84" s="11"/>
      <c r="AG84" s="11"/>
      <c r="AH84" s="20"/>
      <c r="AI84" s="21"/>
      <c r="AK84" s="69" t="str">
        <f t="shared" si="167"/>
        <v/>
      </c>
      <c r="AL84" s="70" t="s">
        <v>131</v>
      </c>
      <c r="AM84" s="71" t="str">
        <f t="shared" si="168"/>
        <v/>
      </c>
      <c r="AN84" s="72" t="str">
        <f t="shared" si="169"/>
        <v/>
      </c>
      <c r="AO84" s="73" t="str">
        <f t="shared" si="170"/>
        <v/>
      </c>
      <c r="AP84" s="73" t="str">
        <f t="shared" si="171"/>
        <v/>
      </c>
      <c r="AQ84" s="74" t="s">
        <v>131</v>
      </c>
      <c r="AR84" s="75" t="s">
        <v>131</v>
      </c>
      <c r="AS84" s="76" t="str">
        <f t="shared" si="172"/>
        <v/>
      </c>
      <c r="AT84" s="73" t="str">
        <f t="shared" si="214"/>
        <v/>
      </c>
      <c r="AU84" s="74" t="s">
        <v>131</v>
      </c>
      <c r="AV84" s="72" t="str">
        <f t="shared" si="173"/>
        <v/>
      </c>
      <c r="AW84" s="78" t="str">
        <f t="shared" si="174"/>
        <v/>
      </c>
      <c r="AX84" s="74" t="s">
        <v>131</v>
      </c>
      <c r="AY84" s="75" t="s">
        <v>131</v>
      </c>
      <c r="AZ84" s="72" t="str">
        <f t="shared" si="175"/>
        <v/>
      </c>
      <c r="BA84" s="73" t="str">
        <f t="shared" si="176"/>
        <v/>
      </c>
      <c r="BB84" s="77" t="str">
        <f t="shared" si="177"/>
        <v/>
      </c>
      <c r="BC84" s="73" t="str">
        <f t="shared" si="178"/>
        <v/>
      </c>
      <c r="BD84" s="73" t="str">
        <f t="shared" si="179"/>
        <v/>
      </c>
      <c r="BE84" s="73" t="str">
        <f t="shared" si="180"/>
        <v/>
      </c>
      <c r="BF84" s="78" t="str">
        <f t="shared" si="181"/>
        <v/>
      </c>
      <c r="BG84" s="79" t="str">
        <f t="shared" si="182"/>
        <v/>
      </c>
      <c r="BH84" s="280"/>
      <c r="BI84" s="93" t="str">
        <f t="shared" si="183"/>
        <v/>
      </c>
      <c r="BJ84" s="94" t="s">
        <v>131</v>
      </c>
      <c r="BK84" s="95" t="str">
        <f t="shared" si="184"/>
        <v/>
      </c>
      <c r="BL84" s="96" t="str">
        <f t="shared" si="185"/>
        <v/>
      </c>
      <c r="BM84" s="97" t="str">
        <f t="shared" si="186"/>
        <v/>
      </c>
      <c r="BN84" s="97" t="str">
        <f t="shared" si="187"/>
        <v/>
      </c>
      <c r="BO84" s="98" t="s">
        <v>131</v>
      </c>
      <c r="BP84" s="99" t="s">
        <v>131</v>
      </c>
      <c r="BQ84" s="100" t="str">
        <f t="shared" si="188"/>
        <v/>
      </c>
      <c r="BR84" s="97" t="str">
        <f t="shared" si="189"/>
        <v/>
      </c>
      <c r="BS84" s="98" t="s">
        <v>131</v>
      </c>
      <c r="BT84" s="96" t="str">
        <f t="shared" si="190"/>
        <v/>
      </c>
      <c r="BU84" s="102" t="str">
        <f t="shared" si="191"/>
        <v/>
      </c>
      <c r="BV84" s="98" t="s">
        <v>131</v>
      </c>
      <c r="BW84" s="99" t="s">
        <v>131</v>
      </c>
      <c r="BX84" s="96" t="str">
        <f t="shared" si="192"/>
        <v/>
      </c>
      <c r="BY84" s="97" t="str">
        <f t="shared" si="193"/>
        <v/>
      </c>
      <c r="BZ84" s="101" t="str">
        <f t="shared" si="194"/>
        <v/>
      </c>
      <c r="CA84" s="97" t="str">
        <f t="shared" si="195"/>
        <v/>
      </c>
      <c r="CB84" s="97" t="str">
        <f t="shared" si="196"/>
        <v/>
      </c>
      <c r="CC84" s="97" t="str">
        <f t="shared" si="197"/>
        <v/>
      </c>
      <c r="CD84" s="102" t="str">
        <f t="shared" si="198"/>
        <v/>
      </c>
      <c r="CE84" s="103" t="str">
        <f t="shared" si="199"/>
        <v/>
      </c>
      <c r="CF84" s="280"/>
      <c r="CG84" s="138" t="str">
        <f t="shared" si="200"/>
        <v/>
      </c>
      <c r="CH84" s="139" t="str">
        <f t="shared" si="201"/>
        <v>Kategóriátlan</v>
      </c>
      <c r="CI84" s="134" t="str">
        <f t="shared" si="202"/>
        <v>Kategóriátlan</v>
      </c>
      <c r="CJ84" s="371" t="str">
        <f t="shared" si="203"/>
        <v/>
      </c>
      <c r="CK84" s="378" t="str">
        <f t="shared" si="204"/>
        <v/>
      </c>
      <c r="CL84" s="389" t="str">
        <f t="shared" si="205"/>
        <v/>
      </c>
      <c r="CM84" s="392" t="str">
        <f t="shared" si="206"/>
        <v/>
      </c>
      <c r="CN84" s="280"/>
      <c r="CO84" s="272" t="str">
        <f t="shared" si="207"/>
        <v/>
      </c>
      <c r="CP84" s="273" t="str">
        <f t="shared" si="208"/>
        <v>Kategóriátlan</v>
      </c>
      <c r="CQ84" s="273" t="str">
        <f t="shared" si="209"/>
        <v>Kategóriátlan</v>
      </c>
      <c r="CR84" s="375" t="str">
        <f t="shared" si="215"/>
        <v/>
      </c>
      <c r="CS84" s="382" t="str">
        <f t="shared" si="216"/>
        <v/>
      </c>
      <c r="CT84" s="386" t="str">
        <f t="shared" si="217"/>
        <v/>
      </c>
      <c r="CU84" s="396" t="str">
        <f t="shared" si="218"/>
        <v/>
      </c>
      <c r="CV84" s="280"/>
      <c r="CW84" s="280"/>
      <c r="CX84" s="280"/>
      <c r="CY84" s="280"/>
      <c r="CZ84" s="280"/>
      <c r="DA84" s="280"/>
      <c r="DB84" s="280"/>
      <c r="DC84" s="280"/>
      <c r="DD84" s="280"/>
      <c r="DE84" s="280"/>
      <c r="DF84" s="280"/>
      <c r="DG84" s="280"/>
      <c r="DH84" s="280"/>
      <c r="DI84" s="280"/>
      <c r="DJ84" s="280"/>
      <c r="DK84" s="280"/>
      <c r="DL84" s="280"/>
      <c r="DM84" s="280"/>
      <c r="DN84" s="280"/>
      <c r="DO84" s="280"/>
      <c r="DP84" s="280"/>
      <c r="DQ84" s="280"/>
      <c r="DR84" s="280"/>
      <c r="DS84" s="280"/>
      <c r="DT84" s="280"/>
      <c r="DU84" s="280"/>
    </row>
    <row r="85" spans="1:125" ht="16.5" customHeight="1" x14ac:dyDescent="0.25">
      <c r="A85" s="405"/>
      <c r="B85" s="142"/>
      <c r="C85" s="1"/>
      <c r="D85" s="254"/>
      <c r="E85" s="432"/>
      <c r="F85" s="3"/>
      <c r="G85" s="3"/>
      <c r="H85" s="3"/>
      <c r="I85" s="18"/>
      <c r="J85" s="132"/>
      <c r="K85" s="254"/>
      <c r="L8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5" s="37"/>
      <c r="N85" s="217"/>
      <c r="O85" s="250" t="str">
        <f t="shared" si="210"/>
        <v/>
      </c>
      <c r="P85" s="212"/>
      <c r="Q85" s="12"/>
      <c r="R85" s="11"/>
      <c r="S85" s="37"/>
      <c r="T85" s="267"/>
      <c r="U85" s="76" t="str">
        <f t="shared" si="211"/>
        <v/>
      </c>
      <c r="V85" s="11"/>
      <c r="W85" s="26"/>
      <c r="X85" s="72" t="str">
        <f t="shared" si="212"/>
        <v/>
      </c>
      <c r="Y85" s="445"/>
      <c r="Z85" s="448"/>
      <c r="AA85" s="267"/>
      <c r="AB85" s="449" t="str">
        <f t="shared" si="213"/>
        <v/>
      </c>
      <c r="AC85" s="28"/>
      <c r="AD85" s="28"/>
      <c r="AE85" s="11"/>
      <c r="AF85" s="11"/>
      <c r="AG85" s="11"/>
      <c r="AH85" s="20"/>
      <c r="AI85" s="21"/>
      <c r="AK85" s="69" t="str">
        <f t="shared" si="167"/>
        <v/>
      </c>
      <c r="AL85" s="70" t="s">
        <v>131</v>
      </c>
      <c r="AM85" s="71" t="str">
        <f t="shared" si="168"/>
        <v/>
      </c>
      <c r="AN85" s="72" t="str">
        <f t="shared" si="169"/>
        <v/>
      </c>
      <c r="AO85" s="73" t="str">
        <f t="shared" si="170"/>
        <v/>
      </c>
      <c r="AP85" s="73" t="str">
        <f t="shared" si="171"/>
        <v/>
      </c>
      <c r="AQ85" s="74" t="s">
        <v>131</v>
      </c>
      <c r="AR85" s="75" t="s">
        <v>131</v>
      </c>
      <c r="AS85" s="76" t="str">
        <f t="shared" si="172"/>
        <v/>
      </c>
      <c r="AT85" s="73" t="str">
        <f t="shared" si="214"/>
        <v/>
      </c>
      <c r="AU85" s="74" t="s">
        <v>131</v>
      </c>
      <c r="AV85" s="72" t="str">
        <f t="shared" si="173"/>
        <v/>
      </c>
      <c r="AW85" s="78" t="str">
        <f t="shared" si="174"/>
        <v/>
      </c>
      <c r="AX85" s="74" t="s">
        <v>131</v>
      </c>
      <c r="AY85" s="75" t="s">
        <v>131</v>
      </c>
      <c r="AZ85" s="72" t="str">
        <f t="shared" si="175"/>
        <v/>
      </c>
      <c r="BA85" s="73" t="str">
        <f t="shared" si="176"/>
        <v/>
      </c>
      <c r="BB85" s="77" t="str">
        <f t="shared" si="177"/>
        <v/>
      </c>
      <c r="BC85" s="73" t="str">
        <f t="shared" si="178"/>
        <v/>
      </c>
      <c r="BD85" s="73" t="str">
        <f t="shared" si="179"/>
        <v/>
      </c>
      <c r="BE85" s="73" t="str">
        <f t="shared" si="180"/>
        <v/>
      </c>
      <c r="BF85" s="78" t="str">
        <f t="shared" si="181"/>
        <v/>
      </c>
      <c r="BG85" s="79" t="str">
        <f t="shared" si="182"/>
        <v/>
      </c>
      <c r="BH85" s="280"/>
      <c r="BI85" s="93" t="str">
        <f t="shared" si="183"/>
        <v/>
      </c>
      <c r="BJ85" s="94" t="s">
        <v>131</v>
      </c>
      <c r="BK85" s="95" t="str">
        <f t="shared" si="184"/>
        <v/>
      </c>
      <c r="BL85" s="96" t="str">
        <f t="shared" si="185"/>
        <v/>
      </c>
      <c r="BM85" s="97" t="str">
        <f t="shared" si="186"/>
        <v/>
      </c>
      <c r="BN85" s="97" t="str">
        <f t="shared" si="187"/>
        <v/>
      </c>
      <c r="BO85" s="98" t="s">
        <v>131</v>
      </c>
      <c r="BP85" s="99" t="s">
        <v>131</v>
      </c>
      <c r="BQ85" s="100" t="str">
        <f t="shared" si="188"/>
        <v/>
      </c>
      <c r="BR85" s="97" t="str">
        <f t="shared" si="189"/>
        <v/>
      </c>
      <c r="BS85" s="98" t="s">
        <v>131</v>
      </c>
      <c r="BT85" s="96" t="str">
        <f t="shared" si="190"/>
        <v/>
      </c>
      <c r="BU85" s="102" t="str">
        <f t="shared" si="191"/>
        <v/>
      </c>
      <c r="BV85" s="98" t="s">
        <v>131</v>
      </c>
      <c r="BW85" s="99" t="s">
        <v>131</v>
      </c>
      <c r="BX85" s="96" t="str">
        <f t="shared" si="192"/>
        <v/>
      </c>
      <c r="BY85" s="97" t="str">
        <f t="shared" si="193"/>
        <v/>
      </c>
      <c r="BZ85" s="101" t="str">
        <f t="shared" si="194"/>
        <v/>
      </c>
      <c r="CA85" s="97" t="str">
        <f t="shared" si="195"/>
        <v/>
      </c>
      <c r="CB85" s="97" t="str">
        <f t="shared" si="196"/>
        <v/>
      </c>
      <c r="CC85" s="97" t="str">
        <f t="shared" si="197"/>
        <v/>
      </c>
      <c r="CD85" s="102" t="str">
        <f t="shared" si="198"/>
        <v/>
      </c>
      <c r="CE85" s="103" t="str">
        <f t="shared" si="199"/>
        <v/>
      </c>
      <c r="CF85" s="280"/>
      <c r="CG85" s="138" t="str">
        <f t="shared" si="200"/>
        <v/>
      </c>
      <c r="CH85" s="139" t="str">
        <f t="shared" si="201"/>
        <v>Kategóriátlan</v>
      </c>
      <c r="CI85" s="134" t="str">
        <f t="shared" si="202"/>
        <v>Kategóriátlan</v>
      </c>
      <c r="CJ85" s="371" t="str">
        <f t="shared" si="203"/>
        <v/>
      </c>
      <c r="CK85" s="378" t="str">
        <f t="shared" si="204"/>
        <v/>
      </c>
      <c r="CL85" s="389" t="str">
        <f t="shared" si="205"/>
        <v/>
      </c>
      <c r="CM85" s="392" t="str">
        <f t="shared" si="206"/>
        <v/>
      </c>
      <c r="CN85" s="280"/>
      <c r="CO85" s="272" t="str">
        <f t="shared" si="207"/>
        <v/>
      </c>
      <c r="CP85" s="273" t="str">
        <f t="shared" si="208"/>
        <v>Kategóriátlan</v>
      </c>
      <c r="CQ85" s="273" t="str">
        <f t="shared" si="209"/>
        <v>Kategóriátlan</v>
      </c>
      <c r="CR85" s="375" t="str">
        <f t="shared" si="215"/>
        <v/>
      </c>
      <c r="CS85" s="382" t="str">
        <f t="shared" si="216"/>
        <v/>
      </c>
      <c r="CT85" s="386" t="str">
        <f t="shared" si="217"/>
        <v/>
      </c>
      <c r="CU85" s="396" t="str">
        <f t="shared" si="218"/>
        <v/>
      </c>
      <c r="CV85" s="280"/>
      <c r="CW85" s="280"/>
      <c r="CX85" s="280"/>
      <c r="CY85" s="280"/>
      <c r="CZ85" s="280"/>
      <c r="DA85" s="280"/>
      <c r="DB85" s="280"/>
      <c r="DC85" s="280"/>
      <c r="DD85" s="280"/>
      <c r="DE85" s="280"/>
      <c r="DF85" s="280"/>
      <c r="DG85" s="280"/>
      <c r="DH85" s="280"/>
      <c r="DI85" s="280"/>
      <c r="DJ85" s="280"/>
      <c r="DK85" s="280"/>
      <c r="DL85" s="280"/>
      <c r="DM85" s="280"/>
      <c r="DN85" s="280"/>
      <c r="DO85" s="280"/>
      <c r="DP85" s="280"/>
      <c r="DQ85" s="280"/>
      <c r="DR85" s="280"/>
      <c r="DS85" s="280"/>
      <c r="DT85" s="280"/>
      <c r="DU85" s="280"/>
    </row>
    <row r="86" spans="1:125" ht="16.5" customHeight="1" x14ac:dyDescent="0.25">
      <c r="A86" s="405"/>
      <c r="B86" s="142"/>
      <c r="C86" s="1"/>
      <c r="D86" s="254"/>
      <c r="E86" s="432"/>
      <c r="F86" s="3"/>
      <c r="G86" s="3"/>
      <c r="H86" s="3"/>
      <c r="I86" s="18"/>
      <c r="J86" s="132"/>
      <c r="K86" s="254"/>
      <c r="L8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6" s="37"/>
      <c r="N86" s="217"/>
      <c r="O86" s="250" t="str">
        <f t="shared" si="210"/>
        <v/>
      </c>
      <c r="P86" s="212"/>
      <c r="Q86" s="12"/>
      <c r="R86" s="11"/>
      <c r="S86" s="37"/>
      <c r="T86" s="267"/>
      <c r="U86" s="76" t="str">
        <f t="shared" si="211"/>
        <v/>
      </c>
      <c r="V86" s="11"/>
      <c r="W86" s="26"/>
      <c r="X86" s="72" t="str">
        <f t="shared" si="212"/>
        <v/>
      </c>
      <c r="Y86" s="445"/>
      <c r="Z86" s="448"/>
      <c r="AA86" s="267"/>
      <c r="AB86" s="449" t="str">
        <f t="shared" si="213"/>
        <v/>
      </c>
      <c r="AC86" s="28"/>
      <c r="AD86" s="28"/>
      <c r="AE86" s="11"/>
      <c r="AF86" s="11"/>
      <c r="AG86" s="11"/>
      <c r="AH86" s="20"/>
      <c r="AI86" s="21"/>
      <c r="AK86" s="69" t="str">
        <f t="shared" si="167"/>
        <v/>
      </c>
      <c r="AL86" s="70" t="s">
        <v>131</v>
      </c>
      <c r="AM86" s="71" t="str">
        <f t="shared" si="168"/>
        <v/>
      </c>
      <c r="AN86" s="72" t="str">
        <f t="shared" si="169"/>
        <v/>
      </c>
      <c r="AO86" s="73" t="str">
        <f t="shared" si="170"/>
        <v/>
      </c>
      <c r="AP86" s="73" t="str">
        <f t="shared" si="171"/>
        <v/>
      </c>
      <c r="AQ86" s="74" t="s">
        <v>131</v>
      </c>
      <c r="AR86" s="75" t="s">
        <v>131</v>
      </c>
      <c r="AS86" s="76" t="str">
        <f t="shared" si="172"/>
        <v/>
      </c>
      <c r="AT86" s="73" t="str">
        <f t="shared" si="214"/>
        <v/>
      </c>
      <c r="AU86" s="74" t="s">
        <v>131</v>
      </c>
      <c r="AV86" s="72" t="str">
        <f t="shared" si="173"/>
        <v/>
      </c>
      <c r="AW86" s="78" t="str">
        <f t="shared" si="174"/>
        <v/>
      </c>
      <c r="AX86" s="74" t="s">
        <v>131</v>
      </c>
      <c r="AY86" s="75" t="s">
        <v>131</v>
      </c>
      <c r="AZ86" s="72" t="str">
        <f t="shared" si="175"/>
        <v/>
      </c>
      <c r="BA86" s="73" t="str">
        <f t="shared" si="176"/>
        <v/>
      </c>
      <c r="BB86" s="77" t="str">
        <f t="shared" si="177"/>
        <v/>
      </c>
      <c r="BC86" s="73" t="str">
        <f t="shared" si="178"/>
        <v/>
      </c>
      <c r="BD86" s="73" t="str">
        <f t="shared" si="179"/>
        <v/>
      </c>
      <c r="BE86" s="73" t="str">
        <f t="shared" si="180"/>
        <v/>
      </c>
      <c r="BF86" s="78" t="str">
        <f t="shared" si="181"/>
        <v/>
      </c>
      <c r="BG86" s="79" t="str">
        <f t="shared" si="182"/>
        <v/>
      </c>
      <c r="BH86" s="280"/>
      <c r="BI86" s="93" t="str">
        <f t="shared" si="183"/>
        <v/>
      </c>
      <c r="BJ86" s="94" t="s">
        <v>131</v>
      </c>
      <c r="BK86" s="95" t="str">
        <f t="shared" si="184"/>
        <v/>
      </c>
      <c r="BL86" s="96" t="str">
        <f t="shared" si="185"/>
        <v/>
      </c>
      <c r="BM86" s="97" t="str">
        <f t="shared" si="186"/>
        <v/>
      </c>
      <c r="BN86" s="97" t="str">
        <f t="shared" si="187"/>
        <v/>
      </c>
      <c r="BO86" s="98" t="s">
        <v>131</v>
      </c>
      <c r="BP86" s="99" t="s">
        <v>131</v>
      </c>
      <c r="BQ86" s="100" t="str">
        <f t="shared" si="188"/>
        <v/>
      </c>
      <c r="BR86" s="97" t="str">
        <f t="shared" si="189"/>
        <v/>
      </c>
      <c r="BS86" s="98" t="s">
        <v>131</v>
      </c>
      <c r="BT86" s="96" t="str">
        <f t="shared" si="190"/>
        <v/>
      </c>
      <c r="BU86" s="102" t="str">
        <f t="shared" si="191"/>
        <v/>
      </c>
      <c r="BV86" s="98" t="s">
        <v>131</v>
      </c>
      <c r="BW86" s="99" t="s">
        <v>131</v>
      </c>
      <c r="BX86" s="96" t="str">
        <f t="shared" si="192"/>
        <v/>
      </c>
      <c r="BY86" s="97" t="str">
        <f t="shared" si="193"/>
        <v/>
      </c>
      <c r="BZ86" s="101" t="str">
        <f t="shared" si="194"/>
        <v/>
      </c>
      <c r="CA86" s="97" t="str">
        <f t="shared" si="195"/>
        <v/>
      </c>
      <c r="CB86" s="97" t="str">
        <f t="shared" si="196"/>
        <v/>
      </c>
      <c r="CC86" s="97" t="str">
        <f t="shared" si="197"/>
        <v/>
      </c>
      <c r="CD86" s="102" t="str">
        <f t="shared" si="198"/>
        <v/>
      </c>
      <c r="CE86" s="103" t="str">
        <f t="shared" si="199"/>
        <v/>
      </c>
      <c r="CF86" s="280"/>
      <c r="CG86" s="138" t="str">
        <f t="shared" si="200"/>
        <v/>
      </c>
      <c r="CH86" s="139" t="str">
        <f t="shared" si="201"/>
        <v>Kategóriátlan</v>
      </c>
      <c r="CI86" s="134" t="str">
        <f t="shared" si="202"/>
        <v>Kategóriátlan</v>
      </c>
      <c r="CJ86" s="371" t="str">
        <f t="shared" si="203"/>
        <v/>
      </c>
      <c r="CK86" s="378" t="str">
        <f t="shared" si="204"/>
        <v/>
      </c>
      <c r="CL86" s="389" t="str">
        <f t="shared" si="205"/>
        <v/>
      </c>
      <c r="CM86" s="392" t="str">
        <f t="shared" si="206"/>
        <v/>
      </c>
      <c r="CN86" s="280"/>
      <c r="CO86" s="272" t="str">
        <f t="shared" si="207"/>
        <v/>
      </c>
      <c r="CP86" s="273" t="str">
        <f t="shared" si="208"/>
        <v>Kategóriátlan</v>
      </c>
      <c r="CQ86" s="273" t="str">
        <f t="shared" si="209"/>
        <v>Kategóriátlan</v>
      </c>
      <c r="CR86" s="375" t="str">
        <f t="shared" si="215"/>
        <v/>
      </c>
      <c r="CS86" s="382" t="str">
        <f t="shared" si="216"/>
        <v/>
      </c>
      <c r="CT86" s="386" t="str">
        <f t="shared" si="217"/>
        <v/>
      </c>
      <c r="CU86" s="396" t="str">
        <f t="shared" si="218"/>
        <v/>
      </c>
      <c r="CV86" s="280"/>
      <c r="CW86" s="280"/>
      <c r="CX86" s="280"/>
      <c r="CY86" s="280"/>
      <c r="CZ86" s="280"/>
      <c r="DA86" s="280"/>
      <c r="DB86" s="280"/>
      <c r="DC86" s="280"/>
      <c r="DD86" s="280"/>
      <c r="DE86" s="280"/>
      <c r="DF86" s="280"/>
      <c r="DG86" s="280"/>
      <c r="DH86" s="280"/>
      <c r="DI86" s="280"/>
      <c r="DJ86" s="280"/>
      <c r="DK86" s="280"/>
      <c r="DL86" s="280"/>
      <c r="DM86" s="280"/>
      <c r="DN86" s="280"/>
      <c r="DO86" s="280"/>
      <c r="DP86" s="280"/>
      <c r="DQ86" s="280"/>
      <c r="DR86" s="280"/>
      <c r="DS86" s="280"/>
      <c r="DT86" s="280"/>
      <c r="DU86" s="280"/>
    </row>
    <row r="87" spans="1:125" ht="16.5" customHeight="1" x14ac:dyDescent="0.25">
      <c r="A87" s="405"/>
      <c r="B87" s="142"/>
      <c r="C87" s="1"/>
      <c r="D87" s="254"/>
      <c r="E87" s="432"/>
      <c r="F87" s="3"/>
      <c r="G87" s="3"/>
      <c r="H87" s="3"/>
      <c r="I87" s="18"/>
      <c r="J87" s="132"/>
      <c r="K87" s="254"/>
      <c r="L8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7" s="37"/>
      <c r="N87" s="217"/>
      <c r="O87" s="250" t="str">
        <f t="shared" si="210"/>
        <v/>
      </c>
      <c r="P87" s="212"/>
      <c r="Q87" s="12"/>
      <c r="R87" s="11"/>
      <c r="S87" s="37"/>
      <c r="T87" s="267"/>
      <c r="U87" s="76" t="str">
        <f t="shared" si="211"/>
        <v/>
      </c>
      <c r="V87" s="11"/>
      <c r="W87" s="26"/>
      <c r="X87" s="72" t="str">
        <f t="shared" si="212"/>
        <v/>
      </c>
      <c r="Y87" s="445"/>
      <c r="Z87" s="448"/>
      <c r="AA87" s="267"/>
      <c r="AB87" s="449" t="str">
        <f t="shared" si="213"/>
        <v/>
      </c>
      <c r="AC87" s="28"/>
      <c r="AD87" s="28"/>
      <c r="AE87" s="11"/>
      <c r="AF87" s="11"/>
      <c r="AG87" s="11"/>
      <c r="AH87" s="20"/>
      <c r="AI87" s="21"/>
      <c r="AK87" s="69" t="str">
        <f t="shared" si="167"/>
        <v/>
      </c>
      <c r="AL87" s="70" t="s">
        <v>131</v>
      </c>
      <c r="AM87" s="71" t="str">
        <f t="shared" si="168"/>
        <v/>
      </c>
      <c r="AN87" s="72" t="str">
        <f t="shared" si="169"/>
        <v/>
      </c>
      <c r="AO87" s="73" t="str">
        <f t="shared" si="170"/>
        <v/>
      </c>
      <c r="AP87" s="73" t="str">
        <f t="shared" si="171"/>
        <v/>
      </c>
      <c r="AQ87" s="74" t="s">
        <v>131</v>
      </c>
      <c r="AR87" s="75" t="s">
        <v>131</v>
      </c>
      <c r="AS87" s="76" t="str">
        <f t="shared" si="172"/>
        <v/>
      </c>
      <c r="AT87" s="73" t="str">
        <f t="shared" si="214"/>
        <v/>
      </c>
      <c r="AU87" s="74" t="s">
        <v>131</v>
      </c>
      <c r="AV87" s="72" t="str">
        <f t="shared" si="173"/>
        <v/>
      </c>
      <c r="AW87" s="78" t="str">
        <f t="shared" si="174"/>
        <v/>
      </c>
      <c r="AX87" s="74" t="s">
        <v>131</v>
      </c>
      <c r="AY87" s="75" t="s">
        <v>131</v>
      </c>
      <c r="AZ87" s="72" t="str">
        <f t="shared" si="175"/>
        <v/>
      </c>
      <c r="BA87" s="73" t="str">
        <f t="shared" si="176"/>
        <v/>
      </c>
      <c r="BB87" s="77" t="str">
        <f t="shared" si="177"/>
        <v/>
      </c>
      <c r="BC87" s="73" t="str">
        <f t="shared" si="178"/>
        <v/>
      </c>
      <c r="BD87" s="73" t="str">
        <f t="shared" si="179"/>
        <v/>
      </c>
      <c r="BE87" s="73" t="str">
        <f t="shared" si="180"/>
        <v/>
      </c>
      <c r="BF87" s="78" t="str">
        <f t="shared" si="181"/>
        <v/>
      </c>
      <c r="BG87" s="79" t="str">
        <f t="shared" si="182"/>
        <v/>
      </c>
      <c r="BH87" s="280"/>
      <c r="BI87" s="93" t="str">
        <f t="shared" si="183"/>
        <v/>
      </c>
      <c r="BJ87" s="94" t="s">
        <v>131</v>
      </c>
      <c r="BK87" s="95" t="str">
        <f t="shared" si="184"/>
        <v/>
      </c>
      <c r="BL87" s="96" t="str">
        <f t="shared" si="185"/>
        <v/>
      </c>
      <c r="BM87" s="97" t="str">
        <f t="shared" si="186"/>
        <v/>
      </c>
      <c r="BN87" s="97" t="str">
        <f t="shared" si="187"/>
        <v/>
      </c>
      <c r="BO87" s="98" t="s">
        <v>131</v>
      </c>
      <c r="BP87" s="99" t="s">
        <v>131</v>
      </c>
      <c r="BQ87" s="100" t="str">
        <f t="shared" si="188"/>
        <v/>
      </c>
      <c r="BR87" s="97" t="str">
        <f t="shared" si="189"/>
        <v/>
      </c>
      <c r="BS87" s="98" t="s">
        <v>131</v>
      </c>
      <c r="BT87" s="96" t="str">
        <f t="shared" si="190"/>
        <v/>
      </c>
      <c r="BU87" s="102" t="str">
        <f t="shared" si="191"/>
        <v/>
      </c>
      <c r="BV87" s="98" t="s">
        <v>131</v>
      </c>
      <c r="BW87" s="99" t="s">
        <v>131</v>
      </c>
      <c r="BX87" s="96" t="str">
        <f t="shared" si="192"/>
        <v/>
      </c>
      <c r="BY87" s="97" t="str">
        <f t="shared" si="193"/>
        <v/>
      </c>
      <c r="BZ87" s="101" t="str">
        <f t="shared" si="194"/>
        <v/>
      </c>
      <c r="CA87" s="97" t="str">
        <f t="shared" si="195"/>
        <v/>
      </c>
      <c r="CB87" s="97" t="str">
        <f t="shared" si="196"/>
        <v/>
      </c>
      <c r="CC87" s="97" t="str">
        <f t="shared" si="197"/>
        <v/>
      </c>
      <c r="CD87" s="102" t="str">
        <f t="shared" si="198"/>
        <v/>
      </c>
      <c r="CE87" s="103" t="str">
        <f t="shared" si="199"/>
        <v/>
      </c>
      <c r="CF87" s="280"/>
      <c r="CG87" s="138" t="str">
        <f t="shared" si="200"/>
        <v/>
      </c>
      <c r="CH87" s="139" t="str">
        <f t="shared" si="201"/>
        <v>Kategóriátlan</v>
      </c>
      <c r="CI87" s="134" t="str">
        <f t="shared" si="202"/>
        <v>Kategóriátlan</v>
      </c>
      <c r="CJ87" s="371" t="str">
        <f t="shared" si="203"/>
        <v/>
      </c>
      <c r="CK87" s="378" t="str">
        <f t="shared" si="204"/>
        <v/>
      </c>
      <c r="CL87" s="389" t="str">
        <f t="shared" si="205"/>
        <v/>
      </c>
      <c r="CM87" s="392" t="str">
        <f t="shared" si="206"/>
        <v/>
      </c>
      <c r="CN87" s="280"/>
      <c r="CO87" s="272" t="str">
        <f t="shared" si="207"/>
        <v/>
      </c>
      <c r="CP87" s="273" t="str">
        <f t="shared" si="208"/>
        <v>Kategóriátlan</v>
      </c>
      <c r="CQ87" s="273" t="str">
        <f t="shared" si="209"/>
        <v>Kategóriátlan</v>
      </c>
      <c r="CR87" s="375" t="str">
        <f t="shared" si="215"/>
        <v/>
      </c>
      <c r="CS87" s="382" t="str">
        <f t="shared" si="216"/>
        <v/>
      </c>
      <c r="CT87" s="386" t="str">
        <f t="shared" si="217"/>
        <v/>
      </c>
      <c r="CU87" s="396" t="str">
        <f t="shared" si="218"/>
        <v/>
      </c>
      <c r="CV87" s="280"/>
      <c r="CW87" s="280"/>
      <c r="CX87" s="280"/>
      <c r="CY87" s="280"/>
      <c r="CZ87" s="280"/>
      <c r="DA87" s="280"/>
      <c r="DB87" s="280"/>
      <c r="DC87" s="280"/>
      <c r="DD87" s="280"/>
      <c r="DE87" s="280"/>
      <c r="DF87" s="280"/>
      <c r="DG87" s="280"/>
      <c r="DH87" s="280"/>
      <c r="DI87" s="280"/>
      <c r="DJ87" s="280"/>
      <c r="DK87" s="280"/>
      <c r="DL87" s="280"/>
      <c r="DM87" s="280"/>
      <c r="DN87" s="280"/>
      <c r="DO87" s="280"/>
      <c r="DP87" s="280"/>
      <c r="DQ87" s="280"/>
      <c r="DR87" s="280"/>
      <c r="DS87" s="280"/>
      <c r="DT87" s="280"/>
      <c r="DU87" s="280"/>
    </row>
    <row r="88" spans="1:125" ht="16.5" customHeight="1" x14ac:dyDescent="0.25">
      <c r="A88" s="405"/>
      <c r="B88" s="142"/>
      <c r="C88" s="1"/>
      <c r="D88" s="254"/>
      <c r="E88" s="432"/>
      <c r="F88" s="3"/>
      <c r="G88" s="3"/>
      <c r="H88" s="3"/>
      <c r="I88" s="18"/>
      <c r="J88" s="132"/>
      <c r="K88" s="254"/>
      <c r="L8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8" s="37"/>
      <c r="N88" s="217"/>
      <c r="O88" s="250" t="str">
        <f t="shared" si="210"/>
        <v/>
      </c>
      <c r="P88" s="212"/>
      <c r="Q88" s="12"/>
      <c r="R88" s="11"/>
      <c r="S88" s="37"/>
      <c r="T88" s="267"/>
      <c r="U88" s="76" t="str">
        <f t="shared" si="211"/>
        <v/>
      </c>
      <c r="V88" s="11"/>
      <c r="W88" s="26"/>
      <c r="X88" s="72" t="str">
        <f t="shared" si="212"/>
        <v/>
      </c>
      <c r="Y88" s="445"/>
      <c r="Z88" s="448"/>
      <c r="AA88" s="267"/>
      <c r="AB88" s="449" t="str">
        <f t="shared" si="213"/>
        <v/>
      </c>
      <c r="AC88" s="28"/>
      <c r="AD88" s="28"/>
      <c r="AE88" s="11"/>
      <c r="AF88" s="11"/>
      <c r="AG88" s="11"/>
      <c r="AH88" s="20"/>
      <c r="AI88" s="21"/>
      <c r="AK88" s="69" t="str">
        <f t="shared" si="167"/>
        <v/>
      </c>
      <c r="AL88" s="70" t="s">
        <v>131</v>
      </c>
      <c r="AM88" s="71" t="str">
        <f t="shared" si="168"/>
        <v/>
      </c>
      <c r="AN88" s="72" t="str">
        <f t="shared" si="169"/>
        <v/>
      </c>
      <c r="AO88" s="73" t="str">
        <f t="shared" si="170"/>
        <v/>
      </c>
      <c r="AP88" s="73" t="str">
        <f t="shared" si="171"/>
        <v/>
      </c>
      <c r="AQ88" s="74" t="s">
        <v>131</v>
      </c>
      <c r="AR88" s="75" t="s">
        <v>131</v>
      </c>
      <c r="AS88" s="76" t="str">
        <f t="shared" si="172"/>
        <v/>
      </c>
      <c r="AT88" s="73" t="str">
        <f t="shared" si="214"/>
        <v/>
      </c>
      <c r="AU88" s="74" t="s">
        <v>131</v>
      </c>
      <c r="AV88" s="72" t="str">
        <f t="shared" si="173"/>
        <v/>
      </c>
      <c r="AW88" s="78" t="str">
        <f t="shared" si="174"/>
        <v/>
      </c>
      <c r="AX88" s="74" t="s">
        <v>131</v>
      </c>
      <c r="AY88" s="75" t="s">
        <v>131</v>
      </c>
      <c r="AZ88" s="72" t="str">
        <f t="shared" si="175"/>
        <v/>
      </c>
      <c r="BA88" s="73" t="str">
        <f t="shared" si="176"/>
        <v/>
      </c>
      <c r="BB88" s="77" t="str">
        <f t="shared" si="177"/>
        <v/>
      </c>
      <c r="BC88" s="73" t="str">
        <f t="shared" si="178"/>
        <v/>
      </c>
      <c r="BD88" s="73" t="str">
        <f t="shared" si="179"/>
        <v/>
      </c>
      <c r="BE88" s="73" t="str">
        <f t="shared" si="180"/>
        <v/>
      </c>
      <c r="BF88" s="78" t="str">
        <f t="shared" si="181"/>
        <v/>
      </c>
      <c r="BG88" s="79" t="str">
        <f t="shared" si="182"/>
        <v/>
      </c>
      <c r="BH88" s="280"/>
      <c r="BI88" s="93" t="str">
        <f t="shared" si="183"/>
        <v/>
      </c>
      <c r="BJ88" s="94" t="s">
        <v>131</v>
      </c>
      <c r="BK88" s="95" t="str">
        <f t="shared" si="184"/>
        <v/>
      </c>
      <c r="BL88" s="96" t="str">
        <f t="shared" si="185"/>
        <v/>
      </c>
      <c r="BM88" s="97" t="str">
        <f t="shared" si="186"/>
        <v/>
      </c>
      <c r="BN88" s="97" t="str">
        <f t="shared" si="187"/>
        <v/>
      </c>
      <c r="BO88" s="98" t="s">
        <v>131</v>
      </c>
      <c r="BP88" s="99" t="s">
        <v>131</v>
      </c>
      <c r="BQ88" s="100" t="str">
        <f t="shared" si="188"/>
        <v/>
      </c>
      <c r="BR88" s="97" t="str">
        <f t="shared" si="189"/>
        <v/>
      </c>
      <c r="BS88" s="98" t="s">
        <v>131</v>
      </c>
      <c r="BT88" s="96" t="str">
        <f t="shared" si="190"/>
        <v/>
      </c>
      <c r="BU88" s="102" t="str">
        <f t="shared" si="191"/>
        <v/>
      </c>
      <c r="BV88" s="98" t="s">
        <v>131</v>
      </c>
      <c r="BW88" s="99" t="s">
        <v>131</v>
      </c>
      <c r="BX88" s="96" t="str">
        <f t="shared" si="192"/>
        <v/>
      </c>
      <c r="BY88" s="97" t="str">
        <f t="shared" si="193"/>
        <v/>
      </c>
      <c r="BZ88" s="101" t="str">
        <f t="shared" si="194"/>
        <v/>
      </c>
      <c r="CA88" s="97" t="str">
        <f t="shared" si="195"/>
        <v/>
      </c>
      <c r="CB88" s="97" t="str">
        <f t="shared" si="196"/>
        <v/>
      </c>
      <c r="CC88" s="97" t="str">
        <f t="shared" si="197"/>
        <v/>
      </c>
      <c r="CD88" s="102" t="str">
        <f t="shared" si="198"/>
        <v/>
      </c>
      <c r="CE88" s="103" t="str">
        <f t="shared" si="199"/>
        <v/>
      </c>
      <c r="CF88" s="280"/>
      <c r="CG88" s="138" t="str">
        <f t="shared" si="200"/>
        <v/>
      </c>
      <c r="CH88" s="139" t="str">
        <f t="shared" si="201"/>
        <v>Kategóriátlan</v>
      </c>
      <c r="CI88" s="134" t="str">
        <f t="shared" si="202"/>
        <v>Kategóriátlan</v>
      </c>
      <c r="CJ88" s="371" t="str">
        <f t="shared" si="203"/>
        <v/>
      </c>
      <c r="CK88" s="378" t="str">
        <f t="shared" si="204"/>
        <v/>
      </c>
      <c r="CL88" s="389" t="str">
        <f t="shared" si="205"/>
        <v/>
      </c>
      <c r="CM88" s="392" t="str">
        <f t="shared" si="206"/>
        <v/>
      </c>
      <c r="CN88" s="280"/>
      <c r="CO88" s="272" t="str">
        <f t="shared" si="207"/>
        <v/>
      </c>
      <c r="CP88" s="273" t="str">
        <f t="shared" si="208"/>
        <v>Kategóriátlan</v>
      </c>
      <c r="CQ88" s="273" t="str">
        <f t="shared" si="209"/>
        <v>Kategóriátlan</v>
      </c>
      <c r="CR88" s="375" t="str">
        <f t="shared" si="215"/>
        <v/>
      </c>
      <c r="CS88" s="382" t="str">
        <f t="shared" si="216"/>
        <v/>
      </c>
      <c r="CT88" s="386" t="str">
        <f t="shared" si="217"/>
        <v/>
      </c>
      <c r="CU88" s="396" t="str">
        <f t="shared" si="218"/>
        <v/>
      </c>
      <c r="CV88" s="280"/>
      <c r="CW88" s="280"/>
      <c r="CX88" s="280"/>
      <c r="CY88" s="280"/>
      <c r="CZ88" s="280"/>
      <c r="DA88" s="280"/>
      <c r="DB88" s="280"/>
      <c r="DC88" s="280"/>
      <c r="DD88" s="280"/>
      <c r="DE88" s="280"/>
      <c r="DF88" s="280"/>
      <c r="DG88" s="280"/>
      <c r="DH88" s="280"/>
      <c r="DI88" s="280"/>
      <c r="DJ88" s="280"/>
      <c r="DK88" s="280"/>
      <c r="DL88" s="280"/>
      <c r="DM88" s="280"/>
      <c r="DN88" s="280"/>
      <c r="DO88" s="280"/>
      <c r="DP88" s="280"/>
      <c r="DQ88" s="280"/>
      <c r="DR88" s="280"/>
      <c r="DS88" s="280"/>
      <c r="DT88" s="280"/>
      <c r="DU88" s="280"/>
    </row>
    <row r="89" spans="1:125" ht="16.5" customHeight="1" x14ac:dyDescent="0.25">
      <c r="A89" s="405"/>
      <c r="B89" s="142"/>
      <c r="C89" s="1"/>
      <c r="D89" s="254"/>
      <c r="E89" s="432"/>
      <c r="F89" s="3"/>
      <c r="G89" s="3"/>
      <c r="H89" s="3"/>
      <c r="I89" s="18"/>
      <c r="J89" s="132"/>
      <c r="K89" s="254"/>
      <c r="L8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89" s="37"/>
      <c r="N89" s="217"/>
      <c r="O89" s="250" t="str">
        <f t="shared" si="210"/>
        <v/>
      </c>
      <c r="P89" s="212"/>
      <c r="Q89" s="12"/>
      <c r="R89" s="11"/>
      <c r="S89" s="37"/>
      <c r="T89" s="267"/>
      <c r="U89" s="76" t="str">
        <f t="shared" si="211"/>
        <v/>
      </c>
      <c r="V89" s="11"/>
      <c r="W89" s="26"/>
      <c r="X89" s="72" t="str">
        <f t="shared" si="212"/>
        <v/>
      </c>
      <c r="Y89" s="445"/>
      <c r="Z89" s="448"/>
      <c r="AA89" s="267"/>
      <c r="AB89" s="449" t="str">
        <f t="shared" si="213"/>
        <v/>
      </c>
      <c r="AC89" s="28"/>
      <c r="AD89" s="28"/>
      <c r="AE89" s="11"/>
      <c r="AF89" s="11"/>
      <c r="AG89" s="11"/>
      <c r="AH89" s="20"/>
      <c r="AI89" s="21"/>
      <c r="AK89" s="69" t="str">
        <f t="shared" si="167"/>
        <v/>
      </c>
      <c r="AL89" s="70" t="s">
        <v>131</v>
      </c>
      <c r="AM89" s="71" t="str">
        <f t="shared" si="168"/>
        <v/>
      </c>
      <c r="AN89" s="72" t="str">
        <f t="shared" si="169"/>
        <v/>
      </c>
      <c r="AO89" s="73" t="str">
        <f t="shared" si="170"/>
        <v/>
      </c>
      <c r="AP89" s="73" t="str">
        <f t="shared" si="171"/>
        <v/>
      </c>
      <c r="AQ89" s="74" t="s">
        <v>131</v>
      </c>
      <c r="AR89" s="75" t="s">
        <v>131</v>
      </c>
      <c r="AS89" s="76" t="str">
        <f t="shared" si="172"/>
        <v/>
      </c>
      <c r="AT89" s="73" t="str">
        <f t="shared" si="214"/>
        <v/>
      </c>
      <c r="AU89" s="74" t="s">
        <v>131</v>
      </c>
      <c r="AV89" s="72" t="str">
        <f t="shared" si="173"/>
        <v/>
      </c>
      <c r="AW89" s="78" t="str">
        <f t="shared" si="174"/>
        <v/>
      </c>
      <c r="AX89" s="74" t="s">
        <v>131</v>
      </c>
      <c r="AY89" s="75" t="s">
        <v>131</v>
      </c>
      <c r="AZ89" s="72" t="str">
        <f t="shared" si="175"/>
        <v/>
      </c>
      <c r="BA89" s="73" t="str">
        <f t="shared" si="176"/>
        <v/>
      </c>
      <c r="BB89" s="77" t="str">
        <f t="shared" si="177"/>
        <v/>
      </c>
      <c r="BC89" s="73" t="str">
        <f t="shared" si="178"/>
        <v/>
      </c>
      <c r="BD89" s="73" t="str">
        <f t="shared" si="179"/>
        <v/>
      </c>
      <c r="BE89" s="73" t="str">
        <f t="shared" si="180"/>
        <v/>
      </c>
      <c r="BF89" s="78" t="str">
        <f t="shared" si="181"/>
        <v/>
      </c>
      <c r="BG89" s="79" t="str">
        <f t="shared" si="182"/>
        <v/>
      </c>
      <c r="BH89" s="280"/>
      <c r="BI89" s="93" t="str">
        <f t="shared" si="183"/>
        <v/>
      </c>
      <c r="BJ89" s="94" t="s">
        <v>131</v>
      </c>
      <c r="BK89" s="95" t="str">
        <f t="shared" si="184"/>
        <v/>
      </c>
      <c r="BL89" s="96" t="str">
        <f t="shared" si="185"/>
        <v/>
      </c>
      <c r="BM89" s="97" t="str">
        <f t="shared" si="186"/>
        <v/>
      </c>
      <c r="BN89" s="97" t="str">
        <f t="shared" si="187"/>
        <v/>
      </c>
      <c r="BO89" s="98" t="s">
        <v>131</v>
      </c>
      <c r="BP89" s="99" t="s">
        <v>131</v>
      </c>
      <c r="BQ89" s="100" t="str">
        <f t="shared" si="188"/>
        <v/>
      </c>
      <c r="BR89" s="97" t="str">
        <f t="shared" si="189"/>
        <v/>
      </c>
      <c r="BS89" s="98" t="s">
        <v>131</v>
      </c>
      <c r="BT89" s="96" t="str">
        <f t="shared" si="190"/>
        <v/>
      </c>
      <c r="BU89" s="102" t="str">
        <f t="shared" si="191"/>
        <v/>
      </c>
      <c r="BV89" s="98" t="s">
        <v>131</v>
      </c>
      <c r="BW89" s="99" t="s">
        <v>131</v>
      </c>
      <c r="BX89" s="96" t="str">
        <f t="shared" si="192"/>
        <v/>
      </c>
      <c r="BY89" s="97" t="str">
        <f t="shared" si="193"/>
        <v/>
      </c>
      <c r="BZ89" s="101" t="str">
        <f t="shared" si="194"/>
        <v/>
      </c>
      <c r="CA89" s="97" t="str">
        <f t="shared" si="195"/>
        <v/>
      </c>
      <c r="CB89" s="97" t="str">
        <f t="shared" si="196"/>
        <v/>
      </c>
      <c r="CC89" s="97" t="str">
        <f t="shared" si="197"/>
        <v/>
      </c>
      <c r="CD89" s="102" t="str">
        <f t="shared" si="198"/>
        <v/>
      </c>
      <c r="CE89" s="103" t="str">
        <f t="shared" si="199"/>
        <v/>
      </c>
      <c r="CF89" s="280"/>
      <c r="CG89" s="138" t="str">
        <f t="shared" si="200"/>
        <v/>
      </c>
      <c r="CH89" s="139" t="str">
        <f t="shared" si="201"/>
        <v>Kategóriátlan</v>
      </c>
      <c r="CI89" s="134" t="str">
        <f t="shared" si="202"/>
        <v>Kategóriátlan</v>
      </c>
      <c r="CJ89" s="371" t="str">
        <f t="shared" si="203"/>
        <v/>
      </c>
      <c r="CK89" s="378" t="str">
        <f t="shared" si="204"/>
        <v/>
      </c>
      <c r="CL89" s="389" t="str">
        <f t="shared" si="205"/>
        <v/>
      </c>
      <c r="CM89" s="392" t="str">
        <f t="shared" si="206"/>
        <v/>
      </c>
      <c r="CN89" s="280"/>
      <c r="CO89" s="272" t="str">
        <f t="shared" si="207"/>
        <v/>
      </c>
      <c r="CP89" s="273" t="str">
        <f t="shared" si="208"/>
        <v>Kategóriátlan</v>
      </c>
      <c r="CQ89" s="273" t="str">
        <f t="shared" si="209"/>
        <v>Kategóriátlan</v>
      </c>
      <c r="CR89" s="375" t="str">
        <f t="shared" si="215"/>
        <v/>
      </c>
      <c r="CS89" s="382" t="str">
        <f t="shared" si="216"/>
        <v/>
      </c>
      <c r="CT89" s="386" t="str">
        <f t="shared" si="217"/>
        <v/>
      </c>
      <c r="CU89" s="396" t="str">
        <f t="shared" si="218"/>
        <v/>
      </c>
      <c r="CV89" s="280"/>
      <c r="CW89" s="280"/>
      <c r="CX89" s="280"/>
      <c r="CY89" s="280"/>
      <c r="CZ89" s="280"/>
      <c r="DA89" s="280"/>
      <c r="DB89" s="280"/>
      <c r="DC89" s="280"/>
      <c r="DD89" s="280"/>
      <c r="DE89" s="280"/>
      <c r="DF89" s="280"/>
      <c r="DG89" s="280"/>
      <c r="DH89" s="280"/>
      <c r="DI89" s="280"/>
      <c r="DJ89" s="280"/>
      <c r="DK89" s="280"/>
      <c r="DL89" s="280"/>
      <c r="DM89" s="280"/>
      <c r="DN89" s="280"/>
      <c r="DO89" s="280"/>
      <c r="DP89" s="280"/>
      <c r="DQ89" s="280"/>
      <c r="DR89" s="280"/>
      <c r="DS89" s="280"/>
      <c r="DT89" s="280"/>
      <c r="DU89" s="280"/>
    </row>
    <row r="90" spans="1:125" ht="16.5" customHeight="1" x14ac:dyDescent="0.25">
      <c r="A90" s="405"/>
      <c r="B90" s="142"/>
      <c r="C90" s="1"/>
      <c r="D90" s="254"/>
      <c r="E90" s="432"/>
      <c r="F90" s="3"/>
      <c r="G90" s="3"/>
      <c r="H90" s="3"/>
      <c r="I90" s="18"/>
      <c r="J90" s="132"/>
      <c r="K90" s="254"/>
      <c r="L90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0" s="37"/>
      <c r="N90" s="217"/>
      <c r="O90" s="250" t="str">
        <f t="shared" si="210"/>
        <v/>
      </c>
      <c r="P90" s="212"/>
      <c r="Q90" s="12"/>
      <c r="R90" s="11"/>
      <c r="S90" s="37"/>
      <c r="T90" s="267"/>
      <c r="U90" s="76" t="str">
        <f t="shared" si="211"/>
        <v/>
      </c>
      <c r="V90" s="11"/>
      <c r="W90" s="26"/>
      <c r="X90" s="72" t="str">
        <f t="shared" si="212"/>
        <v/>
      </c>
      <c r="Y90" s="445"/>
      <c r="Z90" s="448"/>
      <c r="AA90" s="267"/>
      <c r="AB90" s="449" t="str">
        <f t="shared" si="213"/>
        <v/>
      </c>
      <c r="AC90" s="28"/>
      <c r="AD90" s="28"/>
      <c r="AE90" s="11"/>
      <c r="AF90" s="11"/>
      <c r="AG90" s="11"/>
      <c r="AH90" s="20"/>
      <c r="AI90" s="21"/>
      <c r="AK90" s="69" t="str">
        <f t="shared" si="167"/>
        <v/>
      </c>
      <c r="AL90" s="70" t="s">
        <v>131</v>
      </c>
      <c r="AM90" s="71" t="str">
        <f t="shared" si="168"/>
        <v/>
      </c>
      <c r="AN90" s="72" t="str">
        <f t="shared" si="169"/>
        <v/>
      </c>
      <c r="AO90" s="73" t="str">
        <f t="shared" si="170"/>
        <v/>
      </c>
      <c r="AP90" s="73" t="str">
        <f t="shared" si="171"/>
        <v/>
      </c>
      <c r="AQ90" s="74" t="s">
        <v>131</v>
      </c>
      <c r="AR90" s="75" t="s">
        <v>131</v>
      </c>
      <c r="AS90" s="76" t="str">
        <f t="shared" si="172"/>
        <v/>
      </c>
      <c r="AT90" s="73" t="str">
        <f t="shared" si="214"/>
        <v/>
      </c>
      <c r="AU90" s="74" t="s">
        <v>131</v>
      </c>
      <c r="AV90" s="72" t="str">
        <f t="shared" si="173"/>
        <v/>
      </c>
      <c r="AW90" s="78" t="str">
        <f t="shared" si="174"/>
        <v/>
      </c>
      <c r="AX90" s="74" t="s">
        <v>131</v>
      </c>
      <c r="AY90" s="75" t="s">
        <v>131</v>
      </c>
      <c r="AZ90" s="72" t="str">
        <f t="shared" si="175"/>
        <v/>
      </c>
      <c r="BA90" s="73" t="str">
        <f t="shared" si="176"/>
        <v/>
      </c>
      <c r="BB90" s="77" t="str">
        <f t="shared" si="177"/>
        <v/>
      </c>
      <c r="BC90" s="73" t="str">
        <f t="shared" si="178"/>
        <v/>
      </c>
      <c r="BD90" s="73" t="str">
        <f t="shared" si="179"/>
        <v/>
      </c>
      <c r="BE90" s="73" t="str">
        <f t="shared" si="180"/>
        <v/>
      </c>
      <c r="BF90" s="78" t="str">
        <f t="shared" si="181"/>
        <v/>
      </c>
      <c r="BG90" s="79" t="str">
        <f t="shared" si="182"/>
        <v/>
      </c>
      <c r="BH90" s="280"/>
      <c r="BI90" s="93" t="str">
        <f t="shared" si="183"/>
        <v/>
      </c>
      <c r="BJ90" s="94" t="s">
        <v>131</v>
      </c>
      <c r="BK90" s="95" t="str">
        <f t="shared" si="184"/>
        <v/>
      </c>
      <c r="BL90" s="96" t="str">
        <f t="shared" si="185"/>
        <v/>
      </c>
      <c r="BM90" s="97" t="str">
        <f t="shared" si="186"/>
        <v/>
      </c>
      <c r="BN90" s="97" t="str">
        <f t="shared" si="187"/>
        <v/>
      </c>
      <c r="BO90" s="98" t="s">
        <v>131</v>
      </c>
      <c r="BP90" s="99" t="s">
        <v>131</v>
      </c>
      <c r="BQ90" s="100" t="str">
        <f t="shared" si="188"/>
        <v/>
      </c>
      <c r="BR90" s="97" t="str">
        <f t="shared" si="189"/>
        <v/>
      </c>
      <c r="BS90" s="98" t="s">
        <v>131</v>
      </c>
      <c r="BT90" s="96" t="str">
        <f t="shared" si="190"/>
        <v/>
      </c>
      <c r="BU90" s="102" t="str">
        <f t="shared" si="191"/>
        <v/>
      </c>
      <c r="BV90" s="98" t="s">
        <v>131</v>
      </c>
      <c r="BW90" s="99" t="s">
        <v>131</v>
      </c>
      <c r="BX90" s="96" t="str">
        <f t="shared" si="192"/>
        <v/>
      </c>
      <c r="BY90" s="97" t="str">
        <f t="shared" si="193"/>
        <v/>
      </c>
      <c r="BZ90" s="101" t="str">
        <f t="shared" si="194"/>
        <v/>
      </c>
      <c r="CA90" s="97" t="str">
        <f t="shared" si="195"/>
        <v/>
      </c>
      <c r="CB90" s="97" t="str">
        <f t="shared" si="196"/>
        <v/>
      </c>
      <c r="CC90" s="97" t="str">
        <f t="shared" si="197"/>
        <v/>
      </c>
      <c r="CD90" s="102" t="str">
        <f t="shared" si="198"/>
        <v/>
      </c>
      <c r="CE90" s="103" t="str">
        <f t="shared" si="199"/>
        <v/>
      </c>
      <c r="CF90" s="280"/>
      <c r="CG90" s="138" t="str">
        <f t="shared" si="200"/>
        <v/>
      </c>
      <c r="CH90" s="139" t="str">
        <f t="shared" si="201"/>
        <v>Kategóriátlan</v>
      </c>
      <c r="CI90" s="134" t="str">
        <f t="shared" si="202"/>
        <v>Kategóriátlan</v>
      </c>
      <c r="CJ90" s="371" t="str">
        <f t="shared" si="203"/>
        <v/>
      </c>
      <c r="CK90" s="378" t="str">
        <f t="shared" si="204"/>
        <v/>
      </c>
      <c r="CL90" s="389" t="str">
        <f t="shared" si="205"/>
        <v/>
      </c>
      <c r="CM90" s="392" t="str">
        <f t="shared" si="206"/>
        <v/>
      </c>
      <c r="CN90" s="280"/>
      <c r="CO90" s="272" t="str">
        <f t="shared" si="207"/>
        <v/>
      </c>
      <c r="CP90" s="273" t="str">
        <f t="shared" si="208"/>
        <v>Kategóriátlan</v>
      </c>
      <c r="CQ90" s="273" t="str">
        <f t="shared" si="209"/>
        <v>Kategóriátlan</v>
      </c>
      <c r="CR90" s="375" t="str">
        <f t="shared" si="215"/>
        <v/>
      </c>
      <c r="CS90" s="382" t="str">
        <f t="shared" si="216"/>
        <v/>
      </c>
      <c r="CT90" s="386" t="str">
        <f t="shared" si="217"/>
        <v/>
      </c>
      <c r="CU90" s="396" t="str">
        <f t="shared" si="218"/>
        <v/>
      </c>
      <c r="CV90" s="280"/>
      <c r="CW90" s="280"/>
      <c r="CX90" s="280"/>
      <c r="CY90" s="280"/>
      <c r="CZ90" s="280"/>
      <c r="DA90" s="280"/>
      <c r="DB90" s="280"/>
      <c r="DC90" s="280"/>
      <c r="DD90" s="280"/>
      <c r="DE90" s="280"/>
      <c r="DF90" s="280"/>
      <c r="DG90" s="280"/>
      <c r="DH90" s="280"/>
      <c r="DI90" s="280"/>
      <c r="DJ90" s="280"/>
      <c r="DK90" s="280"/>
      <c r="DL90" s="280"/>
      <c r="DM90" s="280"/>
      <c r="DN90" s="280"/>
      <c r="DO90" s="280"/>
      <c r="DP90" s="280"/>
      <c r="DQ90" s="280"/>
      <c r="DR90" s="280"/>
      <c r="DS90" s="280"/>
      <c r="DT90" s="280"/>
      <c r="DU90" s="280"/>
    </row>
    <row r="91" spans="1:125" ht="16.5" customHeight="1" x14ac:dyDescent="0.25">
      <c r="A91" s="405"/>
      <c r="B91" s="142"/>
      <c r="C91" s="1"/>
      <c r="D91" s="254"/>
      <c r="E91" s="432"/>
      <c r="F91" s="3"/>
      <c r="G91" s="3"/>
      <c r="H91" s="3"/>
      <c r="I91" s="18"/>
      <c r="J91" s="132"/>
      <c r="K91" s="254"/>
      <c r="L91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1" s="37"/>
      <c r="N91" s="217"/>
      <c r="O91" s="250" t="str">
        <f t="shared" si="210"/>
        <v/>
      </c>
      <c r="P91" s="212"/>
      <c r="Q91" s="12"/>
      <c r="R91" s="11"/>
      <c r="S91" s="37"/>
      <c r="T91" s="267"/>
      <c r="U91" s="76" t="str">
        <f t="shared" si="211"/>
        <v/>
      </c>
      <c r="V91" s="11"/>
      <c r="W91" s="26"/>
      <c r="X91" s="72" t="str">
        <f t="shared" si="212"/>
        <v/>
      </c>
      <c r="Y91" s="445"/>
      <c r="Z91" s="448"/>
      <c r="AA91" s="267"/>
      <c r="AB91" s="449" t="str">
        <f t="shared" si="213"/>
        <v/>
      </c>
      <c r="AC91" s="28"/>
      <c r="AD91" s="28"/>
      <c r="AE91" s="11"/>
      <c r="AF91" s="11"/>
      <c r="AG91" s="11"/>
      <c r="AH91" s="20"/>
      <c r="AI91" s="21"/>
      <c r="AK91" s="69" t="str">
        <f t="shared" si="167"/>
        <v/>
      </c>
      <c r="AL91" s="70" t="s">
        <v>131</v>
      </c>
      <c r="AM91" s="71" t="str">
        <f t="shared" si="168"/>
        <v/>
      </c>
      <c r="AN91" s="72" t="str">
        <f t="shared" si="169"/>
        <v/>
      </c>
      <c r="AO91" s="73" t="str">
        <f t="shared" si="170"/>
        <v/>
      </c>
      <c r="AP91" s="73" t="str">
        <f t="shared" si="171"/>
        <v/>
      </c>
      <c r="AQ91" s="74" t="s">
        <v>131</v>
      </c>
      <c r="AR91" s="75" t="s">
        <v>131</v>
      </c>
      <c r="AS91" s="76" t="str">
        <f t="shared" si="172"/>
        <v/>
      </c>
      <c r="AT91" s="73" t="str">
        <f t="shared" si="214"/>
        <v/>
      </c>
      <c r="AU91" s="74" t="s">
        <v>131</v>
      </c>
      <c r="AV91" s="72" t="str">
        <f t="shared" si="173"/>
        <v/>
      </c>
      <c r="AW91" s="78" t="str">
        <f t="shared" si="174"/>
        <v/>
      </c>
      <c r="AX91" s="74" t="s">
        <v>131</v>
      </c>
      <c r="AY91" s="75" t="s">
        <v>131</v>
      </c>
      <c r="AZ91" s="72" t="str">
        <f t="shared" si="175"/>
        <v/>
      </c>
      <c r="BA91" s="73" t="str">
        <f t="shared" si="176"/>
        <v/>
      </c>
      <c r="BB91" s="77" t="str">
        <f t="shared" si="177"/>
        <v/>
      </c>
      <c r="BC91" s="73" t="str">
        <f t="shared" si="178"/>
        <v/>
      </c>
      <c r="BD91" s="73" t="str">
        <f t="shared" si="179"/>
        <v/>
      </c>
      <c r="BE91" s="73" t="str">
        <f t="shared" si="180"/>
        <v/>
      </c>
      <c r="BF91" s="78" t="str">
        <f t="shared" si="181"/>
        <v/>
      </c>
      <c r="BG91" s="79" t="str">
        <f t="shared" si="182"/>
        <v/>
      </c>
      <c r="BH91" s="280"/>
      <c r="BI91" s="93" t="str">
        <f t="shared" si="183"/>
        <v/>
      </c>
      <c r="BJ91" s="94" t="s">
        <v>131</v>
      </c>
      <c r="BK91" s="95" t="str">
        <f t="shared" si="184"/>
        <v/>
      </c>
      <c r="BL91" s="96" t="str">
        <f t="shared" si="185"/>
        <v/>
      </c>
      <c r="BM91" s="97" t="str">
        <f t="shared" si="186"/>
        <v/>
      </c>
      <c r="BN91" s="97" t="str">
        <f t="shared" si="187"/>
        <v/>
      </c>
      <c r="BO91" s="98" t="s">
        <v>131</v>
      </c>
      <c r="BP91" s="99" t="s">
        <v>131</v>
      </c>
      <c r="BQ91" s="100" t="str">
        <f t="shared" si="188"/>
        <v/>
      </c>
      <c r="BR91" s="97" t="str">
        <f t="shared" si="189"/>
        <v/>
      </c>
      <c r="BS91" s="98" t="s">
        <v>131</v>
      </c>
      <c r="BT91" s="96" t="str">
        <f t="shared" si="190"/>
        <v/>
      </c>
      <c r="BU91" s="102" t="str">
        <f t="shared" si="191"/>
        <v/>
      </c>
      <c r="BV91" s="98" t="s">
        <v>131</v>
      </c>
      <c r="BW91" s="99" t="s">
        <v>131</v>
      </c>
      <c r="BX91" s="96" t="str">
        <f t="shared" si="192"/>
        <v/>
      </c>
      <c r="BY91" s="97" t="str">
        <f t="shared" si="193"/>
        <v/>
      </c>
      <c r="BZ91" s="101" t="str">
        <f t="shared" si="194"/>
        <v/>
      </c>
      <c r="CA91" s="97" t="str">
        <f t="shared" si="195"/>
        <v/>
      </c>
      <c r="CB91" s="97" t="str">
        <f t="shared" si="196"/>
        <v/>
      </c>
      <c r="CC91" s="97" t="str">
        <f t="shared" si="197"/>
        <v/>
      </c>
      <c r="CD91" s="102" t="str">
        <f t="shared" si="198"/>
        <v/>
      </c>
      <c r="CE91" s="103" t="str">
        <f t="shared" si="199"/>
        <v/>
      </c>
      <c r="CF91" s="280"/>
      <c r="CG91" s="138" t="str">
        <f t="shared" si="200"/>
        <v/>
      </c>
      <c r="CH91" s="139" t="str">
        <f t="shared" si="201"/>
        <v>Kategóriátlan</v>
      </c>
      <c r="CI91" s="134" t="str">
        <f t="shared" si="202"/>
        <v>Kategóriátlan</v>
      </c>
      <c r="CJ91" s="371" t="str">
        <f t="shared" si="203"/>
        <v/>
      </c>
      <c r="CK91" s="378" t="str">
        <f t="shared" si="204"/>
        <v/>
      </c>
      <c r="CL91" s="389" t="str">
        <f t="shared" si="205"/>
        <v/>
      </c>
      <c r="CM91" s="392" t="str">
        <f t="shared" si="206"/>
        <v/>
      </c>
      <c r="CN91" s="280"/>
      <c r="CO91" s="272" t="str">
        <f t="shared" si="207"/>
        <v/>
      </c>
      <c r="CP91" s="273" t="str">
        <f t="shared" si="208"/>
        <v>Kategóriátlan</v>
      </c>
      <c r="CQ91" s="273" t="str">
        <f t="shared" si="209"/>
        <v>Kategóriátlan</v>
      </c>
      <c r="CR91" s="375" t="str">
        <f t="shared" si="215"/>
        <v/>
      </c>
      <c r="CS91" s="382" t="str">
        <f t="shared" si="216"/>
        <v/>
      </c>
      <c r="CT91" s="386" t="str">
        <f t="shared" si="217"/>
        <v/>
      </c>
      <c r="CU91" s="396" t="str">
        <f t="shared" si="218"/>
        <v/>
      </c>
      <c r="CV91" s="280"/>
      <c r="CW91" s="280"/>
      <c r="CX91" s="280"/>
      <c r="CY91" s="280"/>
      <c r="CZ91" s="280"/>
      <c r="DA91" s="280"/>
      <c r="DB91" s="280"/>
      <c r="DC91" s="280"/>
      <c r="DD91" s="280"/>
      <c r="DE91" s="280"/>
      <c r="DF91" s="280"/>
      <c r="DG91" s="280"/>
      <c r="DH91" s="280"/>
      <c r="DI91" s="280"/>
      <c r="DJ91" s="280"/>
      <c r="DK91" s="280"/>
      <c r="DL91" s="280"/>
      <c r="DM91" s="280"/>
      <c r="DN91" s="280"/>
      <c r="DO91" s="280"/>
      <c r="DP91" s="280"/>
      <c r="DQ91" s="280"/>
      <c r="DR91" s="280"/>
      <c r="DS91" s="280"/>
      <c r="DT91" s="280"/>
      <c r="DU91" s="280"/>
    </row>
    <row r="92" spans="1:125" ht="16.5" customHeight="1" x14ac:dyDescent="0.25">
      <c r="A92" s="405"/>
      <c r="B92" s="142"/>
      <c r="C92" s="1"/>
      <c r="D92" s="254"/>
      <c r="E92" s="432"/>
      <c r="F92" s="3"/>
      <c r="G92" s="3"/>
      <c r="H92" s="3"/>
      <c r="I92" s="18"/>
      <c r="J92" s="132"/>
      <c r="K92" s="254"/>
      <c r="L92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2" s="37"/>
      <c r="N92" s="217"/>
      <c r="O92" s="250" t="str">
        <f t="shared" si="210"/>
        <v/>
      </c>
      <c r="P92" s="212"/>
      <c r="Q92" s="12"/>
      <c r="R92" s="11"/>
      <c r="S92" s="37"/>
      <c r="T92" s="267"/>
      <c r="U92" s="76" t="str">
        <f t="shared" si="211"/>
        <v/>
      </c>
      <c r="V92" s="11"/>
      <c r="W92" s="26"/>
      <c r="X92" s="72" t="str">
        <f t="shared" si="212"/>
        <v/>
      </c>
      <c r="Y92" s="445"/>
      <c r="Z92" s="448"/>
      <c r="AA92" s="267"/>
      <c r="AB92" s="449" t="str">
        <f t="shared" si="213"/>
        <v/>
      </c>
      <c r="AC92" s="28"/>
      <c r="AD92" s="28"/>
      <c r="AE92" s="11"/>
      <c r="AF92" s="11"/>
      <c r="AG92" s="11"/>
      <c r="AH92" s="20"/>
      <c r="AI92" s="21"/>
      <c r="AK92" s="69" t="str">
        <f t="shared" si="167"/>
        <v/>
      </c>
      <c r="AL92" s="70" t="s">
        <v>131</v>
      </c>
      <c r="AM92" s="71" t="str">
        <f t="shared" si="168"/>
        <v/>
      </c>
      <c r="AN92" s="72" t="str">
        <f t="shared" si="169"/>
        <v/>
      </c>
      <c r="AO92" s="73" t="str">
        <f t="shared" si="170"/>
        <v/>
      </c>
      <c r="AP92" s="73" t="str">
        <f t="shared" si="171"/>
        <v/>
      </c>
      <c r="AQ92" s="74" t="s">
        <v>131</v>
      </c>
      <c r="AR92" s="75" t="s">
        <v>131</v>
      </c>
      <c r="AS92" s="76" t="str">
        <f t="shared" si="172"/>
        <v/>
      </c>
      <c r="AT92" s="73" t="str">
        <f t="shared" si="214"/>
        <v/>
      </c>
      <c r="AU92" s="74" t="s">
        <v>131</v>
      </c>
      <c r="AV92" s="72" t="str">
        <f t="shared" si="173"/>
        <v/>
      </c>
      <c r="AW92" s="78" t="str">
        <f t="shared" si="174"/>
        <v/>
      </c>
      <c r="AX92" s="74" t="s">
        <v>131</v>
      </c>
      <c r="AY92" s="75" t="s">
        <v>131</v>
      </c>
      <c r="AZ92" s="72" t="str">
        <f t="shared" si="175"/>
        <v/>
      </c>
      <c r="BA92" s="73" t="str">
        <f t="shared" si="176"/>
        <v/>
      </c>
      <c r="BB92" s="77" t="str">
        <f t="shared" si="177"/>
        <v/>
      </c>
      <c r="BC92" s="73" t="str">
        <f t="shared" si="178"/>
        <v/>
      </c>
      <c r="BD92" s="73" t="str">
        <f t="shared" si="179"/>
        <v/>
      </c>
      <c r="BE92" s="73" t="str">
        <f t="shared" si="180"/>
        <v/>
      </c>
      <c r="BF92" s="78" t="str">
        <f t="shared" si="181"/>
        <v/>
      </c>
      <c r="BG92" s="79" t="str">
        <f t="shared" si="182"/>
        <v/>
      </c>
      <c r="BH92" s="280"/>
      <c r="BI92" s="93" t="str">
        <f t="shared" si="183"/>
        <v/>
      </c>
      <c r="BJ92" s="94" t="s">
        <v>131</v>
      </c>
      <c r="BK92" s="95" t="str">
        <f t="shared" si="184"/>
        <v/>
      </c>
      <c r="BL92" s="96" t="str">
        <f t="shared" si="185"/>
        <v/>
      </c>
      <c r="BM92" s="97" t="str">
        <f t="shared" si="186"/>
        <v/>
      </c>
      <c r="BN92" s="97" t="str">
        <f t="shared" si="187"/>
        <v/>
      </c>
      <c r="BO92" s="98" t="s">
        <v>131</v>
      </c>
      <c r="BP92" s="99" t="s">
        <v>131</v>
      </c>
      <c r="BQ92" s="100" t="str">
        <f t="shared" si="188"/>
        <v/>
      </c>
      <c r="BR92" s="97" t="str">
        <f t="shared" si="189"/>
        <v/>
      </c>
      <c r="BS92" s="98" t="s">
        <v>131</v>
      </c>
      <c r="BT92" s="96" t="str">
        <f t="shared" si="190"/>
        <v/>
      </c>
      <c r="BU92" s="102" t="str">
        <f t="shared" si="191"/>
        <v/>
      </c>
      <c r="BV92" s="98" t="s">
        <v>131</v>
      </c>
      <c r="BW92" s="99" t="s">
        <v>131</v>
      </c>
      <c r="BX92" s="96" t="str">
        <f t="shared" si="192"/>
        <v/>
      </c>
      <c r="BY92" s="97" t="str">
        <f t="shared" si="193"/>
        <v/>
      </c>
      <c r="BZ92" s="101" t="str">
        <f t="shared" si="194"/>
        <v/>
      </c>
      <c r="CA92" s="97" t="str">
        <f t="shared" si="195"/>
        <v/>
      </c>
      <c r="CB92" s="97" t="str">
        <f t="shared" si="196"/>
        <v/>
      </c>
      <c r="CC92" s="97" t="str">
        <f t="shared" si="197"/>
        <v/>
      </c>
      <c r="CD92" s="102" t="str">
        <f t="shared" si="198"/>
        <v/>
      </c>
      <c r="CE92" s="103" t="str">
        <f t="shared" si="199"/>
        <v/>
      </c>
      <c r="CF92" s="280"/>
      <c r="CG92" s="138" t="str">
        <f t="shared" si="200"/>
        <v/>
      </c>
      <c r="CH92" s="139" t="str">
        <f t="shared" si="201"/>
        <v>Kategóriátlan</v>
      </c>
      <c r="CI92" s="134" t="str">
        <f t="shared" si="202"/>
        <v>Kategóriátlan</v>
      </c>
      <c r="CJ92" s="371" t="str">
        <f t="shared" si="203"/>
        <v/>
      </c>
      <c r="CK92" s="378" t="str">
        <f t="shared" si="204"/>
        <v/>
      </c>
      <c r="CL92" s="389" t="str">
        <f t="shared" si="205"/>
        <v/>
      </c>
      <c r="CM92" s="392" t="str">
        <f t="shared" si="206"/>
        <v/>
      </c>
      <c r="CN92" s="280"/>
      <c r="CO92" s="272" t="str">
        <f t="shared" si="207"/>
        <v/>
      </c>
      <c r="CP92" s="273" t="str">
        <f t="shared" si="208"/>
        <v>Kategóriátlan</v>
      </c>
      <c r="CQ92" s="273" t="str">
        <f t="shared" si="209"/>
        <v>Kategóriátlan</v>
      </c>
      <c r="CR92" s="375" t="str">
        <f t="shared" si="215"/>
        <v/>
      </c>
      <c r="CS92" s="382" t="str">
        <f t="shared" si="216"/>
        <v/>
      </c>
      <c r="CT92" s="386" t="str">
        <f t="shared" si="217"/>
        <v/>
      </c>
      <c r="CU92" s="396" t="str">
        <f t="shared" si="218"/>
        <v/>
      </c>
      <c r="CV92" s="280"/>
      <c r="CW92" s="280"/>
      <c r="CX92" s="280"/>
      <c r="CY92" s="280"/>
      <c r="CZ92" s="280"/>
      <c r="DA92" s="280"/>
      <c r="DB92" s="280"/>
      <c r="DC92" s="280"/>
      <c r="DD92" s="280"/>
      <c r="DE92" s="280"/>
      <c r="DF92" s="280"/>
      <c r="DG92" s="280"/>
      <c r="DH92" s="280"/>
      <c r="DI92" s="280"/>
      <c r="DJ92" s="280"/>
      <c r="DK92" s="280"/>
      <c r="DL92" s="280"/>
      <c r="DM92" s="280"/>
      <c r="DN92" s="280"/>
      <c r="DO92" s="280"/>
      <c r="DP92" s="280"/>
      <c r="DQ92" s="280"/>
      <c r="DR92" s="280"/>
      <c r="DS92" s="280"/>
      <c r="DT92" s="280"/>
      <c r="DU92" s="280"/>
    </row>
    <row r="93" spans="1:125" ht="16.5" customHeight="1" x14ac:dyDescent="0.25">
      <c r="A93" s="405"/>
      <c r="B93" s="142"/>
      <c r="C93" s="1"/>
      <c r="D93" s="254"/>
      <c r="E93" s="432"/>
      <c r="F93" s="3"/>
      <c r="G93" s="3"/>
      <c r="H93" s="3"/>
      <c r="I93" s="18"/>
      <c r="J93" s="132"/>
      <c r="K93" s="254"/>
      <c r="L93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3" s="37"/>
      <c r="N93" s="217"/>
      <c r="O93" s="250" t="str">
        <f t="shared" si="210"/>
        <v/>
      </c>
      <c r="P93" s="212"/>
      <c r="Q93" s="12"/>
      <c r="R93" s="11"/>
      <c r="S93" s="37"/>
      <c r="T93" s="267"/>
      <c r="U93" s="76" t="str">
        <f t="shared" si="211"/>
        <v/>
      </c>
      <c r="V93" s="11"/>
      <c r="W93" s="26"/>
      <c r="X93" s="72" t="str">
        <f t="shared" si="212"/>
        <v/>
      </c>
      <c r="Y93" s="445"/>
      <c r="Z93" s="448"/>
      <c r="AA93" s="267"/>
      <c r="AB93" s="449" t="str">
        <f t="shared" si="213"/>
        <v/>
      </c>
      <c r="AC93" s="28"/>
      <c r="AD93" s="28"/>
      <c r="AE93" s="11"/>
      <c r="AF93" s="11"/>
      <c r="AG93" s="11"/>
      <c r="AH93" s="20"/>
      <c r="AI93" s="21"/>
      <c r="AK93" s="69" t="str">
        <f t="shared" si="167"/>
        <v/>
      </c>
      <c r="AL93" s="70" t="s">
        <v>131</v>
      </c>
      <c r="AM93" s="71" t="str">
        <f t="shared" si="168"/>
        <v/>
      </c>
      <c r="AN93" s="72" t="str">
        <f t="shared" si="169"/>
        <v/>
      </c>
      <c r="AO93" s="73" t="str">
        <f t="shared" si="170"/>
        <v/>
      </c>
      <c r="AP93" s="73" t="str">
        <f t="shared" si="171"/>
        <v/>
      </c>
      <c r="AQ93" s="74" t="s">
        <v>131</v>
      </c>
      <c r="AR93" s="75" t="s">
        <v>131</v>
      </c>
      <c r="AS93" s="76" t="str">
        <f t="shared" si="172"/>
        <v/>
      </c>
      <c r="AT93" s="73" t="str">
        <f t="shared" si="214"/>
        <v/>
      </c>
      <c r="AU93" s="74" t="s">
        <v>131</v>
      </c>
      <c r="AV93" s="72" t="str">
        <f t="shared" si="173"/>
        <v/>
      </c>
      <c r="AW93" s="78" t="str">
        <f t="shared" si="174"/>
        <v/>
      </c>
      <c r="AX93" s="74" t="s">
        <v>131</v>
      </c>
      <c r="AY93" s="75" t="s">
        <v>131</v>
      </c>
      <c r="AZ93" s="72" t="str">
        <f t="shared" si="175"/>
        <v/>
      </c>
      <c r="BA93" s="73" t="str">
        <f t="shared" si="176"/>
        <v/>
      </c>
      <c r="BB93" s="77" t="str">
        <f t="shared" si="177"/>
        <v/>
      </c>
      <c r="BC93" s="73" t="str">
        <f t="shared" si="178"/>
        <v/>
      </c>
      <c r="BD93" s="73" t="str">
        <f t="shared" si="179"/>
        <v/>
      </c>
      <c r="BE93" s="73" t="str">
        <f t="shared" si="180"/>
        <v/>
      </c>
      <c r="BF93" s="78" t="str">
        <f t="shared" si="181"/>
        <v/>
      </c>
      <c r="BG93" s="79" t="str">
        <f t="shared" si="182"/>
        <v/>
      </c>
      <c r="BH93" s="280"/>
      <c r="BI93" s="93" t="str">
        <f t="shared" si="183"/>
        <v/>
      </c>
      <c r="BJ93" s="94" t="s">
        <v>131</v>
      </c>
      <c r="BK93" s="95" t="str">
        <f t="shared" si="184"/>
        <v/>
      </c>
      <c r="BL93" s="96" t="str">
        <f t="shared" si="185"/>
        <v/>
      </c>
      <c r="BM93" s="97" t="str">
        <f t="shared" si="186"/>
        <v/>
      </c>
      <c r="BN93" s="97" t="str">
        <f t="shared" si="187"/>
        <v/>
      </c>
      <c r="BO93" s="98" t="s">
        <v>131</v>
      </c>
      <c r="BP93" s="99" t="s">
        <v>131</v>
      </c>
      <c r="BQ93" s="100" t="str">
        <f t="shared" si="188"/>
        <v/>
      </c>
      <c r="BR93" s="97" t="str">
        <f t="shared" si="189"/>
        <v/>
      </c>
      <c r="BS93" s="98" t="s">
        <v>131</v>
      </c>
      <c r="BT93" s="96" t="str">
        <f t="shared" si="190"/>
        <v/>
      </c>
      <c r="BU93" s="102" t="str">
        <f t="shared" si="191"/>
        <v/>
      </c>
      <c r="BV93" s="98" t="s">
        <v>131</v>
      </c>
      <c r="BW93" s="99" t="s">
        <v>131</v>
      </c>
      <c r="BX93" s="96" t="str">
        <f t="shared" si="192"/>
        <v/>
      </c>
      <c r="BY93" s="97" t="str">
        <f t="shared" si="193"/>
        <v/>
      </c>
      <c r="BZ93" s="101" t="str">
        <f t="shared" si="194"/>
        <v/>
      </c>
      <c r="CA93" s="97" t="str">
        <f t="shared" si="195"/>
        <v/>
      </c>
      <c r="CB93" s="97" t="str">
        <f t="shared" si="196"/>
        <v/>
      </c>
      <c r="CC93" s="97" t="str">
        <f t="shared" si="197"/>
        <v/>
      </c>
      <c r="CD93" s="102" t="str">
        <f t="shared" si="198"/>
        <v/>
      </c>
      <c r="CE93" s="103" t="str">
        <f t="shared" si="199"/>
        <v/>
      </c>
      <c r="CF93" s="280"/>
      <c r="CG93" s="138" t="str">
        <f t="shared" si="200"/>
        <v/>
      </c>
      <c r="CH93" s="139" t="str">
        <f t="shared" si="201"/>
        <v>Kategóriátlan</v>
      </c>
      <c r="CI93" s="134" t="str">
        <f t="shared" si="202"/>
        <v>Kategóriátlan</v>
      </c>
      <c r="CJ93" s="371" t="str">
        <f t="shared" si="203"/>
        <v/>
      </c>
      <c r="CK93" s="378" t="str">
        <f t="shared" si="204"/>
        <v/>
      </c>
      <c r="CL93" s="389" t="str">
        <f t="shared" si="205"/>
        <v/>
      </c>
      <c r="CM93" s="392" t="str">
        <f t="shared" si="206"/>
        <v/>
      </c>
      <c r="CN93" s="280"/>
      <c r="CO93" s="272" t="str">
        <f t="shared" si="207"/>
        <v/>
      </c>
      <c r="CP93" s="273" t="str">
        <f t="shared" si="208"/>
        <v>Kategóriátlan</v>
      </c>
      <c r="CQ93" s="273" t="str">
        <f t="shared" si="209"/>
        <v>Kategóriátlan</v>
      </c>
      <c r="CR93" s="375" t="str">
        <f t="shared" si="215"/>
        <v/>
      </c>
      <c r="CS93" s="382" t="str">
        <f t="shared" si="216"/>
        <v/>
      </c>
      <c r="CT93" s="386" t="str">
        <f t="shared" si="217"/>
        <v/>
      </c>
      <c r="CU93" s="396" t="str">
        <f t="shared" si="218"/>
        <v/>
      </c>
      <c r="CV93" s="280"/>
      <c r="CW93" s="280"/>
      <c r="CX93" s="280"/>
      <c r="CY93" s="280"/>
      <c r="CZ93" s="280"/>
      <c r="DA93" s="280"/>
      <c r="DB93" s="280"/>
      <c r="DC93" s="280"/>
      <c r="DD93" s="280"/>
      <c r="DE93" s="280"/>
      <c r="DF93" s="280"/>
      <c r="DG93" s="280"/>
      <c r="DH93" s="280"/>
      <c r="DI93" s="280"/>
      <c r="DJ93" s="280"/>
      <c r="DK93" s="280"/>
      <c r="DL93" s="280"/>
      <c r="DM93" s="280"/>
      <c r="DN93" s="280"/>
      <c r="DO93" s="280"/>
      <c r="DP93" s="280"/>
      <c r="DQ93" s="280"/>
      <c r="DR93" s="280"/>
      <c r="DS93" s="280"/>
      <c r="DT93" s="280"/>
      <c r="DU93" s="280"/>
    </row>
    <row r="94" spans="1:125" ht="16.5" customHeight="1" x14ac:dyDescent="0.25">
      <c r="A94" s="405"/>
      <c r="B94" s="142"/>
      <c r="C94" s="1"/>
      <c r="D94" s="254"/>
      <c r="E94" s="432"/>
      <c r="F94" s="3"/>
      <c r="G94" s="3"/>
      <c r="H94" s="3"/>
      <c r="I94" s="18"/>
      <c r="J94" s="132"/>
      <c r="K94" s="254"/>
      <c r="L94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4" s="37"/>
      <c r="N94" s="217"/>
      <c r="O94" s="250" t="str">
        <f t="shared" si="210"/>
        <v/>
      </c>
      <c r="P94" s="212"/>
      <c r="Q94" s="12"/>
      <c r="R94" s="11"/>
      <c r="S94" s="37"/>
      <c r="T94" s="267"/>
      <c r="U94" s="76" t="str">
        <f t="shared" si="211"/>
        <v/>
      </c>
      <c r="V94" s="11"/>
      <c r="W94" s="26"/>
      <c r="X94" s="72" t="str">
        <f t="shared" si="212"/>
        <v/>
      </c>
      <c r="Y94" s="445"/>
      <c r="Z94" s="448"/>
      <c r="AA94" s="267"/>
      <c r="AB94" s="449" t="str">
        <f t="shared" si="213"/>
        <v/>
      </c>
      <c r="AC94" s="28"/>
      <c r="AD94" s="28"/>
      <c r="AE94" s="11"/>
      <c r="AF94" s="11"/>
      <c r="AG94" s="11"/>
      <c r="AH94" s="20"/>
      <c r="AI94" s="21"/>
      <c r="AK94" s="69" t="str">
        <f t="shared" si="167"/>
        <v/>
      </c>
      <c r="AL94" s="70" t="s">
        <v>131</v>
      </c>
      <c r="AM94" s="71" t="str">
        <f t="shared" si="168"/>
        <v/>
      </c>
      <c r="AN94" s="72" t="str">
        <f t="shared" si="169"/>
        <v/>
      </c>
      <c r="AO94" s="73" t="str">
        <f t="shared" si="170"/>
        <v/>
      </c>
      <c r="AP94" s="73" t="str">
        <f t="shared" si="171"/>
        <v/>
      </c>
      <c r="AQ94" s="74" t="s">
        <v>131</v>
      </c>
      <c r="AR94" s="75" t="s">
        <v>131</v>
      </c>
      <c r="AS94" s="76" t="str">
        <f t="shared" si="172"/>
        <v/>
      </c>
      <c r="AT94" s="73" t="str">
        <f t="shared" si="214"/>
        <v/>
      </c>
      <c r="AU94" s="74" t="s">
        <v>131</v>
      </c>
      <c r="AV94" s="72" t="str">
        <f t="shared" si="173"/>
        <v/>
      </c>
      <c r="AW94" s="78" t="str">
        <f t="shared" si="174"/>
        <v/>
      </c>
      <c r="AX94" s="74" t="s">
        <v>131</v>
      </c>
      <c r="AY94" s="75" t="s">
        <v>131</v>
      </c>
      <c r="AZ94" s="72" t="str">
        <f t="shared" si="175"/>
        <v/>
      </c>
      <c r="BA94" s="73" t="str">
        <f t="shared" si="176"/>
        <v/>
      </c>
      <c r="BB94" s="77" t="str">
        <f t="shared" si="177"/>
        <v/>
      </c>
      <c r="BC94" s="73" t="str">
        <f t="shared" si="178"/>
        <v/>
      </c>
      <c r="BD94" s="73" t="str">
        <f t="shared" si="179"/>
        <v/>
      </c>
      <c r="BE94" s="73" t="str">
        <f t="shared" si="180"/>
        <v/>
      </c>
      <c r="BF94" s="78" t="str">
        <f t="shared" si="181"/>
        <v/>
      </c>
      <c r="BG94" s="79" t="str">
        <f t="shared" si="182"/>
        <v/>
      </c>
      <c r="BH94" s="280"/>
      <c r="BI94" s="93" t="str">
        <f t="shared" si="183"/>
        <v/>
      </c>
      <c r="BJ94" s="94" t="s">
        <v>131</v>
      </c>
      <c r="BK94" s="95" t="str">
        <f t="shared" si="184"/>
        <v/>
      </c>
      <c r="BL94" s="96" t="str">
        <f t="shared" si="185"/>
        <v/>
      </c>
      <c r="BM94" s="97" t="str">
        <f t="shared" si="186"/>
        <v/>
      </c>
      <c r="BN94" s="97" t="str">
        <f t="shared" si="187"/>
        <v/>
      </c>
      <c r="BO94" s="98" t="s">
        <v>131</v>
      </c>
      <c r="BP94" s="99" t="s">
        <v>131</v>
      </c>
      <c r="BQ94" s="100" t="str">
        <f t="shared" si="188"/>
        <v/>
      </c>
      <c r="BR94" s="97" t="str">
        <f t="shared" si="189"/>
        <v/>
      </c>
      <c r="BS94" s="98" t="s">
        <v>131</v>
      </c>
      <c r="BT94" s="96" t="str">
        <f t="shared" si="190"/>
        <v/>
      </c>
      <c r="BU94" s="102" t="str">
        <f t="shared" si="191"/>
        <v/>
      </c>
      <c r="BV94" s="98" t="s">
        <v>131</v>
      </c>
      <c r="BW94" s="99" t="s">
        <v>131</v>
      </c>
      <c r="BX94" s="96" t="str">
        <f t="shared" si="192"/>
        <v/>
      </c>
      <c r="BY94" s="97" t="str">
        <f t="shared" si="193"/>
        <v/>
      </c>
      <c r="BZ94" s="101" t="str">
        <f t="shared" si="194"/>
        <v/>
      </c>
      <c r="CA94" s="97" t="str">
        <f t="shared" si="195"/>
        <v/>
      </c>
      <c r="CB94" s="97" t="str">
        <f t="shared" si="196"/>
        <v/>
      </c>
      <c r="CC94" s="97" t="str">
        <f t="shared" si="197"/>
        <v/>
      </c>
      <c r="CD94" s="102" t="str">
        <f t="shared" si="198"/>
        <v/>
      </c>
      <c r="CE94" s="103" t="str">
        <f t="shared" si="199"/>
        <v/>
      </c>
      <c r="CF94" s="280"/>
      <c r="CG94" s="138" t="str">
        <f t="shared" si="200"/>
        <v/>
      </c>
      <c r="CH94" s="139" t="str">
        <f t="shared" si="201"/>
        <v>Kategóriátlan</v>
      </c>
      <c r="CI94" s="134" t="str">
        <f t="shared" si="202"/>
        <v>Kategóriátlan</v>
      </c>
      <c r="CJ94" s="371" t="str">
        <f t="shared" si="203"/>
        <v/>
      </c>
      <c r="CK94" s="378" t="str">
        <f t="shared" si="204"/>
        <v/>
      </c>
      <c r="CL94" s="389" t="str">
        <f t="shared" si="205"/>
        <v/>
      </c>
      <c r="CM94" s="392" t="str">
        <f t="shared" si="206"/>
        <v/>
      </c>
      <c r="CN94" s="280"/>
      <c r="CO94" s="272" t="str">
        <f t="shared" si="207"/>
        <v/>
      </c>
      <c r="CP94" s="273" t="str">
        <f t="shared" si="208"/>
        <v>Kategóriátlan</v>
      </c>
      <c r="CQ94" s="273" t="str">
        <f t="shared" si="209"/>
        <v>Kategóriátlan</v>
      </c>
      <c r="CR94" s="375" t="str">
        <f t="shared" si="215"/>
        <v/>
      </c>
      <c r="CS94" s="382" t="str">
        <f t="shared" si="216"/>
        <v/>
      </c>
      <c r="CT94" s="386" t="str">
        <f t="shared" si="217"/>
        <v/>
      </c>
      <c r="CU94" s="396" t="str">
        <f t="shared" si="218"/>
        <v/>
      </c>
      <c r="CV94" s="280"/>
      <c r="CW94" s="280"/>
      <c r="CX94" s="280"/>
      <c r="CY94" s="280"/>
      <c r="CZ94" s="280"/>
      <c r="DA94" s="280"/>
      <c r="DB94" s="280"/>
      <c r="DC94" s="280"/>
      <c r="DD94" s="280"/>
      <c r="DE94" s="280"/>
      <c r="DF94" s="280"/>
      <c r="DG94" s="280"/>
      <c r="DH94" s="280"/>
      <c r="DI94" s="280"/>
      <c r="DJ94" s="280"/>
      <c r="DK94" s="280"/>
      <c r="DL94" s="280"/>
      <c r="DM94" s="280"/>
      <c r="DN94" s="280"/>
      <c r="DO94" s="280"/>
      <c r="DP94" s="280"/>
      <c r="DQ94" s="280"/>
      <c r="DR94" s="280"/>
      <c r="DS94" s="280"/>
      <c r="DT94" s="280"/>
      <c r="DU94" s="280"/>
    </row>
    <row r="95" spans="1:125" ht="16.5" customHeight="1" x14ac:dyDescent="0.25">
      <c r="A95" s="405"/>
      <c r="B95" s="142"/>
      <c r="C95" s="1"/>
      <c r="D95" s="254"/>
      <c r="E95" s="432"/>
      <c r="F95" s="3"/>
      <c r="G95" s="3"/>
      <c r="H95" s="3"/>
      <c r="I95" s="18"/>
      <c r="J95" s="132"/>
      <c r="K95" s="254"/>
      <c r="L95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5" s="37"/>
      <c r="N95" s="217"/>
      <c r="O95" s="250" t="str">
        <f t="shared" si="210"/>
        <v/>
      </c>
      <c r="P95" s="212"/>
      <c r="Q95" s="12"/>
      <c r="R95" s="11"/>
      <c r="S95" s="37"/>
      <c r="T95" s="267"/>
      <c r="U95" s="76" t="str">
        <f t="shared" si="211"/>
        <v/>
      </c>
      <c r="V95" s="11"/>
      <c r="W95" s="26"/>
      <c r="X95" s="72" t="str">
        <f t="shared" si="212"/>
        <v/>
      </c>
      <c r="Y95" s="445"/>
      <c r="Z95" s="448"/>
      <c r="AA95" s="267"/>
      <c r="AB95" s="449" t="str">
        <f t="shared" si="213"/>
        <v/>
      </c>
      <c r="AC95" s="28"/>
      <c r="AD95" s="28"/>
      <c r="AE95" s="11"/>
      <c r="AF95" s="11"/>
      <c r="AG95" s="11"/>
      <c r="AH95" s="20"/>
      <c r="AI95" s="21"/>
      <c r="AK95" s="69" t="str">
        <f t="shared" si="167"/>
        <v/>
      </c>
      <c r="AL95" s="70" t="s">
        <v>131</v>
      </c>
      <c r="AM95" s="71" t="str">
        <f t="shared" si="168"/>
        <v/>
      </c>
      <c r="AN95" s="72" t="str">
        <f t="shared" si="169"/>
        <v/>
      </c>
      <c r="AO95" s="73" t="str">
        <f t="shared" si="170"/>
        <v/>
      </c>
      <c r="AP95" s="73" t="str">
        <f t="shared" si="171"/>
        <v/>
      </c>
      <c r="AQ95" s="74" t="s">
        <v>131</v>
      </c>
      <c r="AR95" s="75" t="s">
        <v>131</v>
      </c>
      <c r="AS95" s="76" t="str">
        <f t="shared" si="172"/>
        <v/>
      </c>
      <c r="AT95" s="73" t="str">
        <f t="shared" si="214"/>
        <v/>
      </c>
      <c r="AU95" s="74" t="s">
        <v>131</v>
      </c>
      <c r="AV95" s="72" t="str">
        <f t="shared" si="173"/>
        <v/>
      </c>
      <c r="AW95" s="78" t="str">
        <f t="shared" si="174"/>
        <v/>
      </c>
      <c r="AX95" s="74" t="s">
        <v>131</v>
      </c>
      <c r="AY95" s="75" t="s">
        <v>131</v>
      </c>
      <c r="AZ95" s="72" t="str">
        <f t="shared" si="175"/>
        <v/>
      </c>
      <c r="BA95" s="73" t="str">
        <f t="shared" si="176"/>
        <v/>
      </c>
      <c r="BB95" s="77" t="str">
        <f t="shared" si="177"/>
        <v/>
      </c>
      <c r="BC95" s="73" t="str">
        <f t="shared" si="178"/>
        <v/>
      </c>
      <c r="BD95" s="73" t="str">
        <f t="shared" si="179"/>
        <v/>
      </c>
      <c r="BE95" s="73" t="str">
        <f t="shared" si="180"/>
        <v/>
      </c>
      <c r="BF95" s="78" t="str">
        <f t="shared" si="181"/>
        <v/>
      </c>
      <c r="BG95" s="79" t="str">
        <f t="shared" si="182"/>
        <v/>
      </c>
      <c r="BH95" s="280"/>
      <c r="BI95" s="93" t="str">
        <f t="shared" si="183"/>
        <v/>
      </c>
      <c r="BJ95" s="94" t="s">
        <v>131</v>
      </c>
      <c r="BK95" s="95" t="str">
        <f t="shared" si="184"/>
        <v/>
      </c>
      <c r="BL95" s="96" t="str">
        <f t="shared" si="185"/>
        <v/>
      </c>
      <c r="BM95" s="97" t="str">
        <f t="shared" si="186"/>
        <v/>
      </c>
      <c r="BN95" s="97" t="str">
        <f t="shared" si="187"/>
        <v/>
      </c>
      <c r="BO95" s="98" t="s">
        <v>131</v>
      </c>
      <c r="BP95" s="99" t="s">
        <v>131</v>
      </c>
      <c r="BQ95" s="100" t="str">
        <f t="shared" si="188"/>
        <v/>
      </c>
      <c r="BR95" s="97" t="str">
        <f t="shared" si="189"/>
        <v/>
      </c>
      <c r="BS95" s="98" t="s">
        <v>131</v>
      </c>
      <c r="BT95" s="96" t="str">
        <f t="shared" si="190"/>
        <v/>
      </c>
      <c r="BU95" s="102" t="str">
        <f t="shared" si="191"/>
        <v/>
      </c>
      <c r="BV95" s="98" t="s">
        <v>131</v>
      </c>
      <c r="BW95" s="99" t="s">
        <v>131</v>
      </c>
      <c r="BX95" s="96" t="str">
        <f t="shared" si="192"/>
        <v/>
      </c>
      <c r="BY95" s="97" t="str">
        <f t="shared" si="193"/>
        <v/>
      </c>
      <c r="BZ95" s="101" t="str">
        <f t="shared" si="194"/>
        <v/>
      </c>
      <c r="CA95" s="97" t="str">
        <f t="shared" si="195"/>
        <v/>
      </c>
      <c r="CB95" s="97" t="str">
        <f t="shared" si="196"/>
        <v/>
      </c>
      <c r="CC95" s="97" t="str">
        <f t="shared" si="197"/>
        <v/>
      </c>
      <c r="CD95" s="102" t="str">
        <f t="shared" si="198"/>
        <v/>
      </c>
      <c r="CE95" s="103" t="str">
        <f t="shared" si="199"/>
        <v/>
      </c>
      <c r="CF95" s="280"/>
      <c r="CG95" s="138" t="str">
        <f t="shared" si="200"/>
        <v/>
      </c>
      <c r="CH95" s="139" t="str">
        <f t="shared" si="201"/>
        <v>Kategóriátlan</v>
      </c>
      <c r="CI95" s="134" t="str">
        <f t="shared" si="202"/>
        <v>Kategóriátlan</v>
      </c>
      <c r="CJ95" s="371" t="str">
        <f t="shared" si="203"/>
        <v/>
      </c>
      <c r="CK95" s="378" t="str">
        <f t="shared" si="204"/>
        <v/>
      </c>
      <c r="CL95" s="389" t="str">
        <f t="shared" si="205"/>
        <v/>
      </c>
      <c r="CM95" s="392" t="str">
        <f t="shared" si="206"/>
        <v/>
      </c>
      <c r="CN95" s="280"/>
      <c r="CO95" s="272" t="str">
        <f t="shared" si="207"/>
        <v/>
      </c>
      <c r="CP95" s="273" t="str">
        <f t="shared" si="208"/>
        <v>Kategóriátlan</v>
      </c>
      <c r="CQ95" s="273" t="str">
        <f t="shared" si="209"/>
        <v>Kategóriátlan</v>
      </c>
      <c r="CR95" s="375" t="str">
        <f t="shared" si="215"/>
        <v/>
      </c>
      <c r="CS95" s="382" t="str">
        <f t="shared" si="216"/>
        <v/>
      </c>
      <c r="CT95" s="386" t="str">
        <f t="shared" si="217"/>
        <v/>
      </c>
      <c r="CU95" s="396" t="str">
        <f t="shared" si="218"/>
        <v/>
      </c>
      <c r="CV95" s="280"/>
      <c r="CW95" s="280"/>
      <c r="CX95" s="280"/>
      <c r="CY95" s="280"/>
      <c r="CZ95" s="280"/>
      <c r="DA95" s="280"/>
      <c r="DB95" s="280"/>
      <c r="DC95" s="280"/>
      <c r="DD95" s="280"/>
      <c r="DE95" s="280"/>
      <c r="DF95" s="280"/>
      <c r="DG95" s="280"/>
      <c r="DH95" s="280"/>
      <c r="DI95" s="280"/>
      <c r="DJ95" s="280"/>
      <c r="DK95" s="280"/>
      <c r="DL95" s="280"/>
      <c r="DM95" s="280"/>
      <c r="DN95" s="280"/>
      <c r="DO95" s="280"/>
      <c r="DP95" s="280"/>
      <c r="DQ95" s="280"/>
      <c r="DR95" s="280"/>
      <c r="DS95" s="280"/>
      <c r="DT95" s="280"/>
      <c r="DU95" s="280"/>
    </row>
    <row r="96" spans="1:125" ht="16.5" customHeight="1" x14ac:dyDescent="0.25">
      <c r="A96" s="405"/>
      <c r="B96" s="142"/>
      <c r="C96" s="1"/>
      <c r="D96" s="254"/>
      <c r="E96" s="432"/>
      <c r="F96" s="3"/>
      <c r="G96" s="3"/>
      <c r="H96" s="3"/>
      <c r="I96" s="18"/>
      <c r="J96" s="132"/>
      <c r="K96" s="254"/>
      <c r="L96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6" s="37"/>
      <c r="N96" s="217"/>
      <c r="O96" s="250" t="str">
        <f t="shared" si="210"/>
        <v/>
      </c>
      <c r="P96" s="212"/>
      <c r="Q96" s="12"/>
      <c r="R96" s="11"/>
      <c r="S96" s="37"/>
      <c r="T96" s="267"/>
      <c r="U96" s="76" t="str">
        <f t="shared" si="211"/>
        <v/>
      </c>
      <c r="V96" s="11"/>
      <c r="W96" s="26"/>
      <c r="X96" s="72" t="str">
        <f t="shared" si="212"/>
        <v/>
      </c>
      <c r="Y96" s="445"/>
      <c r="Z96" s="448"/>
      <c r="AA96" s="267"/>
      <c r="AB96" s="449" t="str">
        <f t="shared" si="213"/>
        <v/>
      </c>
      <c r="AC96" s="28"/>
      <c r="AD96" s="28"/>
      <c r="AE96" s="11"/>
      <c r="AF96" s="11"/>
      <c r="AG96" s="11"/>
      <c r="AH96" s="20"/>
      <c r="AI96" s="21"/>
      <c r="AK96" s="69" t="str">
        <f t="shared" si="167"/>
        <v/>
      </c>
      <c r="AL96" s="70" t="s">
        <v>131</v>
      </c>
      <c r="AM96" s="71" t="str">
        <f t="shared" si="168"/>
        <v/>
      </c>
      <c r="AN96" s="72" t="str">
        <f t="shared" si="169"/>
        <v/>
      </c>
      <c r="AO96" s="73" t="str">
        <f t="shared" si="170"/>
        <v/>
      </c>
      <c r="AP96" s="73" t="str">
        <f t="shared" si="171"/>
        <v/>
      </c>
      <c r="AQ96" s="74" t="s">
        <v>131</v>
      </c>
      <c r="AR96" s="75" t="s">
        <v>131</v>
      </c>
      <c r="AS96" s="76" t="str">
        <f t="shared" si="172"/>
        <v/>
      </c>
      <c r="AT96" s="73" t="str">
        <f t="shared" si="214"/>
        <v/>
      </c>
      <c r="AU96" s="74" t="s">
        <v>131</v>
      </c>
      <c r="AV96" s="72" t="str">
        <f t="shared" si="173"/>
        <v/>
      </c>
      <c r="AW96" s="78" t="str">
        <f t="shared" si="174"/>
        <v/>
      </c>
      <c r="AX96" s="74" t="s">
        <v>131</v>
      </c>
      <c r="AY96" s="75" t="s">
        <v>131</v>
      </c>
      <c r="AZ96" s="72" t="str">
        <f t="shared" si="175"/>
        <v/>
      </c>
      <c r="BA96" s="73" t="str">
        <f t="shared" si="176"/>
        <v/>
      </c>
      <c r="BB96" s="77" t="str">
        <f t="shared" si="177"/>
        <v/>
      </c>
      <c r="BC96" s="73" t="str">
        <f t="shared" si="178"/>
        <v/>
      </c>
      <c r="BD96" s="73" t="str">
        <f t="shared" si="179"/>
        <v/>
      </c>
      <c r="BE96" s="73" t="str">
        <f t="shared" si="180"/>
        <v/>
      </c>
      <c r="BF96" s="78" t="str">
        <f t="shared" si="181"/>
        <v/>
      </c>
      <c r="BG96" s="79" t="str">
        <f t="shared" si="182"/>
        <v/>
      </c>
      <c r="BH96" s="280"/>
      <c r="BI96" s="93" t="str">
        <f t="shared" si="183"/>
        <v/>
      </c>
      <c r="BJ96" s="94" t="s">
        <v>131</v>
      </c>
      <c r="BK96" s="95" t="str">
        <f t="shared" si="184"/>
        <v/>
      </c>
      <c r="BL96" s="96" t="str">
        <f t="shared" si="185"/>
        <v/>
      </c>
      <c r="BM96" s="97" t="str">
        <f t="shared" si="186"/>
        <v/>
      </c>
      <c r="BN96" s="97" t="str">
        <f t="shared" si="187"/>
        <v/>
      </c>
      <c r="BO96" s="98" t="s">
        <v>131</v>
      </c>
      <c r="BP96" s="99" t="s">
        <v>131</v>
      </c>
      <c r="BQ96" s="100" t="str">
        <f t="shared" si="188"/>
        <v/>
      </c>
      <c r="BR96" s="97" t="str">
        <f t="shared" si="189"/>
        <v/>
      </c>
      <c r="BS96" s="98" t="s">
        <v>131</v>
      </c>
      <c r="BT96" s="96" t="str">
        <f t="shared" si="190"/>
        <v/>
      </c>
      <c r="BU96" s="102" t="str">
        <f t="shared" si="191"/>
        <v/>
      </c>
      <c r="BV96" s="98" t="s">
        <v>131</v>
      </c>
      <c r="BW96" s="99" t="s">
        <v>131</v>
      </c>
      <c r="BX96" s="96" t="str">
        <f t="shared" si="192"/>
        <v/>
      </c>
      <c r="BY96" s="97" t="str">
        <f t="shared" si="193"/>
        <v/>
      </c>
      <c r="BZ96" s="101" t="str">
        <f t="shared" si="194"/>
        <v/>
      </c>
      <c r="CA96" s="97" t="str">
        <f t="shared" si="195"/>
        <v/>
      </c>
      <c r="CB96" s="97" t="str">
        <f t="shared" si="196"/>
        <v/>
      </c>
      <c r="CC96" s="97" t="str">
        <f t="shared" si="197"/>
        <v/>
      </c>
      <c r="CD96" s="102" t="str">
        <f t="shared" si="198"/>
        <v/>
      </c>
      <c r="CE96" s="103" t="str">
        <f t="shared" si="199"/>
        <v/>
      </c>
      <c r="CF96" s="280"/>
      <c r="CG96" s="138" t="str">
        <f t="shared" si="200"/>
        <v/>
      </c>
      <c r="CH96" s="139" t="str">
        <f t="shared" si="201"/>
        <v>Kategóriátlan</v>
      </c>
      <c r="CI96" s="134" t="str">
        <f t="shared" si="202"/>
        <v>Kategóriátlan</v>
      </c>
      <c r="CJ96" s="371" t="str">
        <f t="shared" si="203"/>
        <v/>
      </c>
      <c r="CK96" s="378" t="str">
        <f t="shared" si="204"/>
        <v/>
      </c>
      <c r="CL96" s="389" t="str">
        <f t="shared" si="205"/>
        <v/>
      </c>
      <c r="CM96" s="392" t="str">
        <f t="shared" si="206"/>
        <v/>
      </c>
      <c r="CN96" s="280"/>
      <c r="CO96" s="272" t="str">
        <f t="shared" si="207"/>
        <v/>
      </c>
      <c r="CP96" s="273" t="str">
        <f t="shared" si="208"/>
        <v>Kategóriátlan</v>
      </c>
      <c r="CQ96" s="273" t="str">
        <f t="shared" si="209"/>
        <v>Kategóriátlan</v>
      </c>
      <c r="CR96" s="375" t="str">
        <f t="shared" si="215"/>
        <v/>
      </c>
      <c r="CS96" s="382" t="str">
        <f t="shared" si="216"/>
        <v/>
      </c>
      <c r="CT96" s="386" t="str">
        <f t="shared" si="217"/>
        <v/>
      </c>
      <c r="CU96" s="396" t="str">
        <f t="shared" si="218"/>
        <v/>
      </c>
      <c r="CV96" s="280"/>
      <c r="CW96" s="280"/>
      <c r="CX96" s="280"/>
      <c r="CY96" s="280"/>
      <c r="CZ96" s="280"/>
      <c r="DA96" s="280"/>
      <c r="DB96" s="280"/>
      <c r="DC96" s="280"/>
      <c r="DD96" s="280"/>
      <c r="DE96" s="280"/>
      <c r="DF96" s="280"/>
      <c r="DG96" s="280"/>
      <c r="DH96" s="280"/>
      <c r="DI96" s="280"/>
      <c r="DJ96" s="280"/>
      <c r="DK96" s="280"/>
      <c r="DL96" s="280"/>
      <c r="DM96" s="280"/>
      <c r="DN96" s="280"/>
      <c r="DO96" s="280"/>
      <c r="DP96" s="280"/>
      <c r="DQ96" s="280"/>
      <c r="DR96" s="280"/>
      <c r="DS96" s="280"/>
      <c r="DT96" s="280"/>
      <c r="DU96" s="280"/>
    </row>
    <row r="97" spans="1:125" ht="16.5" customHeight="1" x14ac:dyDescent="0.25">
      <c r="A97" s="405"/>
      <c r="B97" s="142"/>
      <c r="C97" s="1"/>
      <c r="D97" s="254"/>
      <c r="E97" s="432"/>
      <c r="F97" s="3"/>
      <c r="G97" s="3"/>
      <c r="H97" s="3"/>
      <c r="I97" s="18"/>
      <c r="J97" s="132"/>
      <c r="K97" s="254"/>
      <c r="L97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7" s="37"/>
      <c r="N97" s="217"/>
      <c r="O97" s="250" t="str">
        <f t="shared" si="210"/>
        <v/>
      </c>
      <c r="P97" s="212"/>
      <c r="Q97" s="12"/>
      <c r="R97" s="11"/>
      <c r="S97" s="37"/>
      <c r="T97" s="267"/>
      <c r="U97" s="76" t="str">
        <f t="shared" si="211"/>
        <v/>
      </c>
      <c r="V97" s="11"/>
      <c r="W97" s="26"/>
      <c r="X97" s="72" t="str">
        <f t="shared" si="212"/>
        <v/>
      </c>
      <c r="Y97" s="445"/>
      <c r="Z97" s="448"/>
      <c r="AA97" s="267"/>
      <c r="AB97" s="449" t="str">
        <f t="shared" si="213"/>
        <v/>
      </c>
      <c r="AC97" s="28"/>
      <c r="AD97" s="28"/>
      <c r="AE97" s="11"/>
      <c r="AF97" s="11"/>
      <c r="AG97" s="11"/>
      <c r="AH97" s="20"/>
      <c r="AI97" s="21"/>
      <c r="AK97" s="69" t="str">
        <f t="shared" si="167"/>
        <v/>
      </c>
      <c r="AL97" s="70" t="s">
        <v>131</v>
      </c>
      <c r="AM97" s="71" t="str">
        <f t="shared" si="168"/>
        <v/>
      </c>
      <c r="AN97" s="72" t="str">
        <f t="shared" si="169"/>
        <v/>
      </c>
      <c r="AO97" s="73" t="str">
        <f t="shared" si="170"/>
        <v/>
      </c>
      <c r="AP97" s="73" t="str">
        <f t="shared" si="171"/>
        <v/>
      </c>
      <c r="AQ97" s="74" t="s">
        <v>131</v>
      </c>
      <c r="AR97" s="75" t="s">
        <v>131</v>
      </c>
      <c r="AS97" s="76" t="str">
        <f t="shared" si="172"/>
        <v/>
      </c>
      <c r="AT97" s="73" t="str">
        <f t="shared" si="214"/>
        <v/>
      </c>
      <c r="AU97" s="74" t="s">
        <v>131</v>
      </c>
      <c r="AV97" s="72" t="str">
        <f t="shared" si="173"/>
        <v/>
      </c>
      <c r="AW97" s="78" t="str">
        <f t="shared" si="174"/>
        <v/>
      </c>
      <c r="AX97" s="74" t="s">
        <v>131</v>
      </c>
      <c r="AY97" s="75" t="s">
        <v>131</v>
      </c>
      <c r="AZ97" s="72" t="str">
        <f t="shared" si="175"/>
        <v/>
      </c>
      <c r="BA97" s="73" t="str">
        <f t="shared" si="176"/>
        <v/>
      </c>
      <c r="BB97" s="77" t="str">
        <f t="shared" si="177"/>
        <v/>
      </c>
      <c r="BC97" s="73" t="str">
        <f t="shared" si="178"/>
        <v/>
      </c>
      <c r="BD97" s="73" t="str">
        <f t="shared" si="179"/>
        <v/>
      </c>
      <c r="BE97" s="73" t="str">
        <f t="shared" si="180"/>
        <v/>
      </c>
      <c r="BF97" s="78" t="str">
        <f t="shared" si="181"/>
        <v/>
      </c>
      <c r="BG97" s="79" t="str">
        <f t="shared" si="182"/>
        <v/>
      </c>
      <c r="BH97" s="280"/>
      <c r="BI97" s="93" t="str">
        <f t="shared" si="183"/>
        <v/>
      </c>
      <c r="BJ97" s="94" t="s">
        <v>131</v>
      </c>
      <c r="BK97" s="95" t="str">
        <f t="shared" si="184"/>
        <v/>
      </c>
      <c r="BL97" s="96" t="str">
        <f t="shared" si="185"/>
        <v/>
      </c>
      <c r="BM97" s="97" t="str">
        <f t="shared" si="186"/>
        <v/>
      </c>
      <c r="BN97" s="97" t="str">
        <f t="shared" si="187"/>
        <v/>
      </c>
      <c r="BO97" s="98" t="s">
        <v>131</v>
      </c>
      <c r="BP97" s="99" t="s">
        <v>131</v>
      </c>
      <c r="BQ97" s="100" t="str">
        <f t="shared" si="188"/>
        <v/>
      </c>
      <c r="BR97" s="97" t="str">
        <f t="shared" si="189"/>
        <v/>
      </c>
      <c r="BS97" s="98" t="s">
        <v>131</v>
      </c>
      <c r="BT97" s="96" t="str">
        <f t="shared" si="190"/>
        <v/>
      </c>
      <c r="BU97" s="102" t="str">
        <f t="shared" si="191"/>
        <v/>
      </c>
      <c r="BV97" s="98" t="s">
        <v>131</v>
      </c>
      <c r="BW97" s="99" t="s">
        <v>131</v>
      </c>
      <c r="BX97" s="96" t="str">
        <f t="shared" si="192"/>
        <v/>
      </c>
      <c r="BY97" s="97" t="str">
        <f t="shared" si="193"/>
        <v/>
      </c>
      <c r="BZ97" s="101" t="str">
        <f t="shared" si="194"/>
        <v/>
      </c>
      <c r="CA97" s="97" t="str">
        <f t="shared" si="195"/>
        <v/>
      </c>
      <c r="CB97" s="97" t="str">
        <f t="shared" si="196"/>
        <v/>
      </c>
      <c r="CC97" s="97" t="str">
        <f t="shared" si="197"/>
        <v/>
      </c>
      <c r="CD97" s="102" t="str">
        <f t="shared" si="198"/>
        <v/>
      </c>
      <c r="CE97" s="103" t="str">
        <f t="shared" si="199"/>
        <v/>
      </c>
      <c r="CF97" s="280"/>
      <c r="CG97" s="138" t="str">
        <f t="shared" si="200"/>
        <v/>
      </c>
      <c r="CH97" s="139" t="str">
        <f t="shared" si="201"/>
        <v>Kategóriátlan</v>
      </c>
      <c r="CI97" s="134" t="str">
        <f t="shared" si="202"/>
        <v>Kategóriátlan</v>
      </c>
      <c r="CJ97" s="371" t="str">
        <f t="shared" si="203"/>
        <v/>
      </c>
      <c r="CK97" s="378" t="str">
        <f t="shared" si="204"/>
        <v/>
      </c>
      <c r="CL97" s="389" t="str">
        <f t="shared" si="205"/>
        <v/>
      </c>
      <c r="CM97" s="392" t="str">
        <f t="shared" si="206"/>
        <v/>
      </c>
      <c r="CN97" s="280"/>
      <c r="CO97" s="272" t="str">
        <f t="shared" si="207"/>
        <v/>
      </c>
      <c r="CP97" s="273" t="str">
        <f t="shared" si="208"/>
        <v>Kategóriátlan</v>
      </c>
      <c r="CQ97" s="273" t="str">
        <f t="shared" si="209"/>
        <v>Kategóriátlan</v>
      </c>
      <c r="CR97" s="375" t="str">
        <f t="shared" si="215"/>
        <v/>
      </c>
      <c r="CS97" s="382" t="str">
        <f t="shared" si="216"/>
        <v/>
      </c>
      <c r="CT97" s="386" t="str">
        <f t="shared" si="217"/>
        <v/>
      </c>
      <c r="CU97" s="396" t="str">
        <f t="shared" si="218"/>
        <v/>
      </c>
      <c r="CV97" s="280"/>
      <c r="CW97" s="280"/>
      <c r="CX97" s="280"/>
      <c r="CY97" s="280"/>
      <c r="CZ97" s="280"/>
      <c r="DA97" s="280"/>
      <c r="DB97" s="280"/>
      <c r="DC97" s="280"/>
      <c r="DD97" s="280"/>
      <c r="DE97" s="280"/>
      <c r="DF97" s="280"/>
      <c r="DG97" s="280"/>
      <c r="DH97" s="280"/>
      <c r="DI97" s="280"/>
      <c r="DJ97" s="280"/>
      <c r="DK97" s="280"/>
      <c r="DL97" s="280"/>
      <c r="DM97" s="280"/>
      <c r="DN97" s="280"/>
      <c r="DO97" s="280"/>
      <c r="DP97" s="280"/>
      <c r="DQ97" s="280"/>
      <c r="DR97" s="280"/>
      <c r="DS97" s="280"/>
      <c r="DT97" s="280"/>
      <c r="DU97" s="280"/>
    </row>
    <row r="98" spans="1:125" ht="16.5" customHeight="1" x14ac:dyDescent="0.25">
      <c r="A98" s="405"/>
      <c r="B98" s="142"/>
      <c r="C98" s="1"/>
      <c r="D98" s="254"/>
      <c r="E98" s="432"/>
      <c r="F98" s="3"/>
      <c r="G98" s="3"/>
      <c r="H98" s="3"/>
      <c r="I98" s="18"/>
      <c r="J98" s="132"/>
      <c r="K98" s="254"/>
      <c r="L98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8" s="37"/>
      <c r="N98" s="217"/>
      <c r="O98" s="250" t="str">
        <f t="shared" si="210"/>
        <v/>
      </c>
      <c r="P98" s="212"/>
      <c r="Q98" s="12"/>
      <c r="R98" s="11"/>
      <c r="S98" s="37"/>
      <c r="T98" s="267"/>
      <c r="U98" s="76" t="str">
        <f t="shared" si="211"/>
        <v/>
      </c>
      <c r="V98" s="11"/>
      <c r="W98" s="26"/>
      <c r="X98" s="72" t="str">
        <f t="shared" si="212"/>
        <v/>
      </c>
      <c r="Y98" s="445"/>
      <c r="Z98" s="448"/>
      <c r="AA98" s="267"/>
      <c r="AB98" s="449" t="str">
        <f t="shared" si="213"/>
        <v/>
      </c>
      <c r="AC98" s="28"/>
      <c r="AD98" s="28"/>
      <c r="AE98" s="11"/>
      <c r="AF98" s="11"/>
      <c r="AG98" s="11"/>
      <c r="AH98" s="20"/>
      <c r="AI98" s="21"/>
      <c r="AK98" s="69" t="str">
        <f t="shared" si="167"/>
        <v/>
      </c>
      <c r="AL98" s="70" t="s">
        <v>131</v>
      </c>
      <c r="AM98" s="71" t="str">
        <f t="shared" si="168"/>
        <v/>
      </c>
      <c r="AN98" s="72" t="str">
        <f t="shared" si="169"/>
        <v/>
      </c>
      <c r="AO98" s="73" t="str">
        <f t="shared" si="170"/>
        <v/>
      </c>
      <c r="AP98" s="73" t="str">
        <f t="shared" si="171"/>
        <v/>
      </c>
      <c r="AQ98" s="74" t="s">
        <v>131</v>
      </c>
      <c r="AR98" s="75" t="s">
        <v>131</v>
      </c>
      <c r="AS98" s="76" t="str">
        <f t="shared" si="172"/>
        <v/>
      </c>
      <c r="AT98" s="73" t="str">
        <f t="shared" si="214"/>
        <v/>
      </c>
      <c r="AU98" s="74" t="s">
        <v>131</v>
      </c>
      <c r="AV98" s="72" t="str">
        <f t="shared" si="173"/>
        <v/>
      </c>
      <c r="AW98" s="78" t="str">
        <f t="shared" si="174"/>
        <v/>
      </c>
      <c r="AX98" s="74" t="s">
        <v>131</v>
      </c>
      <c r="AY98" s="75" t="s">
        <v>131</v>
      </c>
      <c r="AZ98" s="72" t="str">
        <f t="shared" si="175"/>
        <v/>
      </c>
      <c r="BA98" s="73" t="str">
        <f t="shared" si="176"/>
        <v/>
      </c>
      <c r="BB98" s="77" t="str">
        <f t="shared" si="177"/>
        <v/>
      </c>
      <c r="BC98" s="73" t="str">
        <f t="shared" si="178"/>
        <v/>
      </c>
      <c r="BD98" s="73" t="str">
        <f t="shared" si="179"/>
        <v/>
      </c>
      <c r="BE98" s="73" t="str">
        <f t="shared" si="180"/>
        <v/>
      </c>
      <c r="BF98" s="78" t="str">
        <f t="shared" si="181"/>
        <v/>
      </c>
      <c r="BG98" s="79" t="str">
        <f t="shared" si="182"/>
        <v/>
      </c>
      <c r="BH98" s="280"/>
      <c r="BI98" s="93" t="str">
        <f t="shared" si="183"/>
        <v/>
      </c>
      <c r="BJ98" s="94" t="s">
        <v>131</v>
      </c>
      <c r="BK98" s="95" t="str">
        <f t="shared" si="184"/>
        <v/>
      </c>
      <c r="BL98" s="96" t="str">
        <f t="shared" si="185"/>
        <v/>
      </c>
      <c r="BM98" s="97" t="str">
        <f t="shared" si="186"/>
        <v/>
      </c>
      <c r="BN98" s="97" t="str">
        <f t="shared" si="187"/>
        <v/>
      </c>
      <c r="BO98" s="98" t="s">
        <v>131</v>
      </c>
      <c r="BP98" s="99" t="s">
        <v>131</v>
      </c>
      <c r="BQ98" s="100" t="str">
        <f t="shared" si="188"/>
        <v/>
      </c>
      <c r="BR98" s="97" t="str">
        <f t="shared" si="189"/>
        <v/>
      </c>
      <c r="BS98" s="98" t="s">
        <v>131</v>
      </c>
      <c r="BT98" s="96" t="str">
        <f t="shared" si="190"/>
        <v/>
      </c>
      <c r="BU98" s="102" t="str">
        <f t="shared" si="191"/>
        <v/>
      </c>
      <c r="BV98" s="98" t="s">
        <v>131</v>
      </c>
      <c r="BW98" s="99" t="s">
        <v>131</v>
      </c>
      <c r="BX98" s="96" t="str">
        <f t="shared" si="192"/>
        <v/>
      </c>
      <c r="BY98" s="97" t="str">
        <f t="shared" si="193"/>
        <v/>
      </c>
      <c r="BZ98" s="101" t="str">
        <f t="shared" si="194"/>
        <v/>
      </c>
      <c r="CA98" s="97" t="str">
        <f t="shared" si="195"/>
        <v/>
      </c>
      <c r="CB98" s="97" t="str">
        <f t="shared" si="196"/>
        <v/>
      </c>
      <c r="CC98" s="97" t="str">
        <f t="shared" si="197"/>
        <v/>
      </c>
      <c r="CD98" s="102" t="str">
        <f t="shared" si="198"/>
        <v/>
      </c>
      <c r="CE98" s="103" t="str">
        <f t="shared" si="199"/>
        <v/>
      </c>
      <c r="CF98" s="280"/>
      <c r="CG98" s="138" t="str">
        <f t="shared" si="200"/>
        <v/>
      </c>
      <c r="CH98" s="139" t="str">
        <f t="shared" si="201"/>
        <v>Kategóriátlan</v>
      </c>
      <c r="CI98" s="134" t="str">
        <f t="shared" si="202"/>
        <v>Kategóriátlan</v>
      </c>
      <c r="CJ98" s="371" t="str">
        <f t="shared" si="203"/>
        <v/>
      </c>
      <c r="CK98" s="378" t="str">
        <f t="shared" si="204"/>
        <v/>
      </c>
      <c r="CL98" s="389" t="str">
        <f t="shared" si="205"/>
        <v/>
      </c>
      <c r="CM98" s="392" t="str">
        <f t="shared" si="206"/>
        <v/>
      </c>
      <c r="CN98" s="280"/>
      <c r="CO98" s="272" t="str">
        <f t="shared" si="207"/>
        <v/>
      </c>
      <c r="CP98" s="273" t="str">
        <f t="shared" si="208"/>
        <v>Kategóriátlan</v>
      </c>
      <c r="CQ98" s="273" t="str">
        <f t="shared" si="209"/>
        <v>Kategóriátlan</v>
      </c>
      <c r="CR98" s="375" t="str">
        <f t="shared" si="215"/>
        <v/>
      </c>
      <c r="CS98" s="382" t="str">
        <f t="shared" si="216"/>
        <v/>
      </c>
      <c r="CT98" s="386" t="str">
        <f t="shared" si="217"/>
        <v/>
      </c>
      <c r="CU98" s="396" t="str">
        <f t="shared" si="218"/>
        <v/>
      </c>
      <c r="CV98" s="280"/>
      <c r="CW98" s="280"/>
      <c r="CX98" s="280"/>
      <c r="CY98" s="280"/>
      <c r="CZ98" s="280"/>
      <c r="DA98" s="280"/>
      <c r="DB98" s="280"/>
      <c r="DC98" s="280"/>
      <c r="DD98" s="280"/>
      <c r="DE98" s="280"/>
      <c r="DF98" s="280"/>
      <c r="DG98" s="280"/>
      <c r="DH98" s="280"/>
      <c r="DI98" s="280"/>
      <c r="DJ98" s="280"/>
      <c r="DK98" s="280"/>
      <c r="DL98" s="280"/>
      <c r="DM98" s="280"/>
      <c r="DN98" s="280"/>
      <c r="DO98" s="280"/>
      <c r="DP98" s="280"/>
      <c r="DQ98" s="280"/>
      <c r="DR98" s="280"/>
      <c r="DS98" s="280"/>
      <c r="DT98" s="280"/>
      <c r="DU98" s="280"/>
    </row>
    <row r="99" spans="1:125" ht="16.5" customHeight="1" x14ac:dyDescent="0.25">
      <c r="A99" s="405"/>
      <c r="B99" s="142"/>
      <c r="C99" s="1"/>
      <c r="D99" s="254"/>
      <c r="E99" s="432"/>
      <c r="F99" s="3"/>
      <c r="G99" s="3"/>
      <c r="H99" s="3"/>
      <c r="I99" s="18"/>
      <c r="J99" s="132"/>
      <c r="K99" s="254"/>
      <c r="L99" s="410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99" s="37"/>
      <c r="N99" s="217"/>
      <c r="O99" s="250" t="str">
        <f t="shared" si="210"/>
        <v/>
      </c>
      <c r="P99" s="212"/>
      <c r="Q99" s="12"/>
      <c r="R99" s="11"/>
      <c r="S99" s="37"/>
      <c r="T99" s="267"/>
      <c r="U99" s="76" t="str">
        <f t="shared" si="211"/>
        <v/>
      </c>
      <c r="V99" s="11"/>
      <c r="W99" s="26"/>
      <c r="X99" s="72" t="str">
        <f t="shared" si="212"/>
        <v/>
      </c>
      <c r="Y99" s="445"/>
      <c r="Z99" s="448"/>
      <c r="AA99" s="267"/>
      <c r="AB99" s="449" t="str">
        <f t="shared" si="213"/>
        <v/>
      </c>
      <c r="AC99" s="28"/>
      <c r="AD99" s="28"/>
      <c r="AE99" s="11"/>
      <c r="AF99" s="11"/>
      <c r="AG99" s="11"/>
      <c r="AH99" s="20"/>
      <c r="AI99" s="21"/>
      <c r="AK99" s="69" t="str">
        <f t="shared" si="167"/>
        <v/>
      </c>
      <c r="AL99" s="70" t="s">
        <v>131</v>
      </c>
      <c r="AM99" s="71" t="str">
        <f t="shared" si="168"/>
        <v/>
      </c>
      <c r="AN99" s="72" t="str">
        <f t="shared" si="169"/>
        <v/>
      </c>
      <c r="AO99" s="73" t="str">
        <f t="shared" si="170"/>
        <v/>
      </c>
      <c r="AP99" s="73" t="str">
        <f t="shared" si="171"/>
        <v/>
      </c>
      <c r="AQ99" s="74" t="s">
        <v>131</v>
      </c>
      <c r="AR99" s="75" t="s">
        <v>131</v>
      </c>
      <c r="AS99" s="76" t="str">
        <f t="shared" si="172"/>
        <v/>
      </c>
      <c r="AT99" s="73" t="str">
        <f t="shared" si="214"/>
        <v/>
      </c>
      <c r="AU99" s="74" t="s">
        <v>131</v>
      </c>
      <c r="AV99" s="72" t="str">
        <f t="shared" si="173"/>
        <v/>
      </c>
      <c r="AW99" s="78" t="str">
        <f t="shared" si="174"/>
        <v/>
      </c>
      <c r="AX99" s="74" t="s">
        <v>131</v>
      </c>
      <c r="AY99" s="75" t="s">
        <v>131</v>
      </c>
      <c r="AZ99" s="72" t="str">
        <f t="shared" si="175"/>
        <v/>
      </c>
      <c r="BA99" s="73" t="str">
        <f t="shared" si="176"/>
        <v/>
      </c>
      <c r="BB99" s="77" t="str">
        <f t="shared" si="177"/>
        <v/>
      </c>
      <c r="BC99" s="73" t="str">
        <f t="shared" si="178"/>
        <v/>
      </c>
      <c r="BD99" s="73" t="str">
        <f t="shared" si="179"/>
        <v/>
      </c>
      <c r="BE99" s="73" t="str">
        <f t="shared" si="180"/>
        <v/>
      </c>
      <c r="BF99" s="78" t="str">
        <f t="shared" si="181"/>
        <v/>
      </c>
      <c r="BG99" s="79" t="str">
        <f t="shared" si="182"/>
        <v/>
      </c>
      <c r="BH99" s="280"/>
      <c r="BI99" s="93" t="str">
        <f t="shared" si="183"/>
        <v/>
      </c>
      <c r="BJ99" s="94" t="s">
        <v>131</v>
      </c>
      <c r="BK99" s="95" t="str">
        <f t="shared" si="184"/>
        <v/>
      </c>
      <c r="BL99" s="96" t="str">
        <f t="shared" si="185"/>
        <v/>
      </c>
      <c r="BM99" s="97" t="str">
        <f t="shared" si="186"/>
        <v/>
      </c>
      <c r="BN99" s="97" t="str">
        <f t="shared" si="187"/>
        <v/>
      </c>
      <c r="BO99" s="98" t="s">
        <v>131</v>
      </c>
      <c r="BP99" s="99" t="s">
        <v>131</v>
      </c>
      <c r="BQ99" s="100" t="str">
        <f t="shared" si="188"/>
        <v/>
      </c>
      <c r="BR99" s="97" t="str">
        <f t="shared" si="189"/>
        <v/>
      </c>
      <c r="BS99" s="98" t="s">
        <v>131</v>
      </c>
      <c r="BT99" s="96" t="str">
        <f t="shared" si="190"/>
        <v/>
      </c>
      <c r="BU99" s="102" t="str">
        <f t="shared" si="191"/>
        <v/>
      </c>
      <c r="BV99" s="98" t="s">
        <v>131</v>
      </c>
      <c r="BW99" s="99" t="s">
        <v>131</v>
      </c>
      <c r="BX99" s="96" t="str">
        <f t="shared" si="192"/>
        <v/>
      </c>
      <c r="BY99" s="97" t="str">
        <f t="shared" si="193"/>
        <v/>
      </c>
      <c r="BZ99" s="101" t="str">
        <f t="shared" si="194"/>
        <v/>
      </c>
      <c r="CA99" s="97" t="str">
        <f t="shared" si="195"/>
        <v/>
      </c>
      <c r="CB99" s="97" t="str">
        <f t="shared" si="196"/>
        <v/>
      </c>
      <c r="CC99" s="97" t="str">
        <f t="shared" si="197"/>
        <v/>
      </c>
      <c r="CD99" s="102" t="str">
        <f t="shared" si="198"/>
        <v/>
      </c>
      <c r="CE99" s="103" t="str">
        <f t="shared" si="199"/>
        <v/>
      </c>
      <c r="CF99" s="280"/>
      <c r="CG99" s="138" t="str">
        <f t="shared" si="200"/>
        <v/>
      </c>
      <c r="CH99" s="139" t="str">
        <f t="shared" si="201"/>
        <v>Kategóriátlan</v>
      </c>
      <c r="CI99" s="134" t="str">
        <f t="shared" si="202"/>
        <v>Kategóriátlan</v>
      </c>
      <c r="CJ99" s="371" t="str">
        <f t="shared" si="203"/>
        <v/>
      </c>
      <c r="CK99" s="378" t="str">
        <f t="shared" si="204"/>
        <v/>
      </c>
      <c r="CL99" s="389" t="str">
        <f t="shared" si="205"/>
        <v/>
      </c>
      <c r="CM99" s="392" t="str">
        <f t="shared" si="206"/>
        <v/>
      </c>
      <c r="CN99" s="280"/>
      <c r="CO99" s="272" t="str">
        <f t="shared" si="207"/>
        <v/>
      </c>
      <c r="CP99" s="273" t="str">
        <f t="shared" si="208"/>
        <v>Kategóriátlan</v>
      </c>
      <c r="CQ99" s="273" t="str">
        <f t="shared" si="209"/>
        <v>Kategóriátlan</v>
      </c>
      <c r="CR99" s="375" t="str">
        <f t="shared" si="215"/>
        <v/>
      </c>
      <c r="CS99" s="382" t="str">
        <f t="shared" si="216"/>
        <v/>
      </c>
      <c r="CT99" s="386" t="str">
        <f t="shared" si="217"/>
        <v/>
      </c>
      <c r="CU99" s="396" t="str">
        <f t="shared" si="218"/>
        <v/>
      </c>
      <c r="CV99" s="280"/>
      <c r="CW99" s="280"/>
      <c r="CX99" s="280"/>
      <c r="CY99" s="280"/>
      <c r="CZ99" s="280"/>
      <c r="DA99" s="280"/>
      <c r="DB99" s="280"/>
      <c r="DC99" s="280"/>
      <c r="DD99" s="280"/>
      <c r="DE99" s="280"/>
      <c r="DF99" s="280"/>
      <c r="DG99" s="280"/>
      <c r="DH99" s="280"/>
      <c r="DI99" s="280"/>
      <c r="DJ99" s="280"/>
      <c r="DK99" s="280"/>
      <c r="DL99" s="280"/>
      <c r="DM99" s="280"/>
      <c r="DN99" s="280"/>
      <c r="DO99" s="280"/>
      <c r="DP99" s="280"/>
      <c r="DQ99" s="280"/>
      <c r="DR99" s="280"/>
      <c r="DS99" s="280"/>
      <c r="DT99" s="280"/>
      <c r="DU99" s="280"/>
    </row>
    <row r="100" spans="1:125" ht="16.5" customHeight="1" thickBot="1" x14ac:dyDescent="0.3">
      <c r="A100" s="406"/>
      <c r="B100" s="143"/>
      <c r="C100" s="2"/>
      <c r="D100" s="317"/>
      <c r="E100" s="433"/>
      <c r="F100" s="4"/>
      <c r="G100" s="4"/>
      <c r="H100" s="4"/>
      <c r="I100" s="19"/>
      <c r="J100" s="19"/>
      <c r="K100" s="317"/>
      <c r="L100" s="411" t="str">
        <f xml:space="preserve"> IF( INDEX(hosszkateg,ROW()-4,) = "", "",
          IF( INDEX(KATEGÓRIÁK!$E$2:$E$25,
                                MATCH(INDEX(hosszkateg,ROW()-4,),KATEGÓRIÁK!$D$2:$D$25,0),)="",
              "",
              INDEX(KATEGÓRIÁK!$E$2:$E$25,
                                MATCH(INDEX(hosszkateg,ROW()-4,),KATEGÓRIÁK!$D$2:$D$25,0),)
          )
    )</f>
        <v/>
      </c>
      <c r="M100" s="39"/>
      <c r="N100" s="218"/>
      <c r="O100" s="252" t="str">
        <f t="shared" si="210"/>
        <v/>
      </c>
      <c r="P100" s="213"/>
      <c r="Q100" s="13"/>
      <c r="R100" s="14"/>
      <c r="S100" s="39"/>
      <c r="T100" s="269"/>
      <c r="U100" s="89" t="str">
        <f t="shared" si="211"/>
        <v/>
      </c>
      <c r="V100" s="14"/>
      <c r="W100" s="30"/>
      <c r="X100" s="85" t="str">
        <f t="shared" si="212"/>
        <v/>
      </c>
      <c r="Y100" s="447"/>
      <c r="Z100" s="450"/>
      <c r="AA100" s="269"/>
      <c r="AB100" s="451" t="str">
        <f t="shared" si="213"/>
        <v/>
      </c>
      <c r="AC100" s="33"/>
      <c r="AD100" s="33"/>
      <c r="AE100" s="14"/>
      <c r="AF100" s="14"/>
      <c r="AG100" s="14"/>
      <c r="AH100" s="31"/>
      <c r="AI100" s="32"/>
      <c r="AK100" s="82" t="str">
        <f t="shared" si="167"/>
        <v/>
      </c>
      <c r="AL100" s="83" t="s">
        <v>131</v>
      </c>
      <c r="AM100" s="84" t="str">
        <f t="shared" si="168"/>
        <v/>
      </c>
      <c r="AN100" s="85" t="str">
        <f t="shared" si="169"/>
        <v/>
      </c>
      <c r="AO100" s="86" t="str">
        <f t="shared" si="170"/>
        <v/>
      </c>
      <c r="AP100" s="86" t="str">
        <f t="shared" si="171"/>
        <v/>
      </c>
      <c r="AQ100" s="87" t="s">
        <v>131</v>
      </c>
      <c r="AR100" s="88" t="s">
        <v>131</v>
      </c>
      <c r="AS100" s="89" t="str">
        <f t="shared" si="172"/>
        <v/>
      </c>
      <c r="AT100" s="86" t="str">
        <f t="shared" si="214"/>
        <v/>
      </c>
      <c r="AU100" s="87" t="s">
        <v>131</v>
      </c>
      <c r="AV100" s="85" t="str">
        <f t="shared" si="173"/>
        <v/>
      </c>
      <c r="AW100" s="91" t="str">
        <f t="shared" si="174"/>
        <v/>
      </c>
      <c r="AX100" s="87" t="s">
        <v>131</v>
      </c>
      <c r="AY100" s="88" t="s">
        <v>131</v>
      </c>
      <c r="AZ100" s="85" t="str">
        <f t="shared" si="175"/>
        <v/>
      </c>
      <c r="BA100" s="86" t="str">
        <f t="shared" si="176"/>
        <v/>
      </c>
      <c r="BB100" s="90" t="str">
        <f t="shared" si="177"/>
        <v/>
      </c>
      <c r="BC100" s="86" t="str">
        <f t="shared" si="178"/>
        <v/>
      </c>
      <c r="BD100" s="86" t="str">
        <f t="shared" si="179"/>
        <v/>
      </c>
      <c r="BE100" s="86" t="str">
        <f t="shared" si="180"/>
        <v/>
      </c>
      <c r="BF100" s="91" t="str">
        <f t="shared" si="181"/>
        <v/>
      </c>
      <c r="BG100" s="92" t="str">
        <f t="shared" si="182"/>
        <v/>
      </c>
      <c r="BH100" s="280"/>
      <c r="BI100" s="104" t="str">
        <f t="shared" si="183"/>
        <v/>
      </c>
      <c r="BJ100" s="105" t="s">
        <v>131</v>
      </c>
      <c r="BK100" s="106" t="str">
        <f t="shared" si="184"/>
        <v/>
      </c>
      <c r="BL100" s="107" t="str">
        <f t="shared" si="185"/>
        <v/>
      </c>
      <c r="BM100" s="108" t="str">
        <f t="shared" si="186"/>
        <v/>
      </c>
      <c r="BN100" s="108" t="str">
        <f t="shared" si="187"/>
        <v/>
      </c>
      <c r="BO100" s="109" t="s">
        <v>131</v>
      </c>
      <c r="BP100" s="110" t="s">
        <v>131</v>
      </c>
      <c r="BQ100" s="111" t="str">
        <f t="shared" si="188"/>
        <v/>
      </c>
      <c r="BR100" s="108" t="str">
        <f t="shared" si="189"/>
        <v/>
      </c>
      <c r="BS100" s="109" t="s">
        <v>131</v>
      </c>
      <c r="BT100" s="107" t="str">
        <f t="shared" si="190"/>
        <v/>
      </c>
      <c r="BU100" s="113" t="str">
        <f t="shared" si="191"/>
        <v/>
      </c>
      <c r="BV100" s="109" t="s">
        <v>131</v>
      </c>
      <c r="BW100" s="110" t="s">
        <v>131</v>
      </c>
      <c r="BX100" s="107" t="str">
        <f t="shared" si="192"/>
        <v/>
      </c>
      <c r="BY100" s="108" t="str">
        <f t="shared" si="193"/>
        <v/>
      </c>
      <c r="BZ100" s="112" t="str">
        <f t="shared" si="194"/>
        <v/>
      </c>
      <c r="CA100" s="108" t="str">
        <f t="shared" si="195"/>
        <v/>
      </c>
      <c r="CB100" s="108" t="str">
        <f t="shared" si="196"/>
        <v/>
      </c>
      <c r="CC100" s="108" t="str">
        <f t="shared" si="197"/>
        <v/>
      </c>
      <c r="CD100" s="113" t="str">
        <f t="shared" si="198"/>
        <v/>
      </c>
      <c r="CE100" s="114" t="str">
        <f t="shared" si="199"/>
        <v/>
      </c>
      <c r="CF100" s="280"/>
      <c r="CG100" s="140" t="str">
        <f t="shared" si="200"/>
        <v/>
      </c>
      <c r="CH100" s="141" t="str">
        <f t="shared" si="201"/>
        <v>Kategóriátlan</v>
      </c>
      <c r="CI100" s="135" t="str">
        <f t="shared" si="202"/>
        <v>Kategóriátlan</v>
      </c>
      <c r="CJ100" s="373" t="str">
        <f t="shared" si="203"/>
        <v/>
      </c>
      <c r="CK100" s="380" t="str">
        <f t="shared" si="204"/>
        <v/>
      </c>
      <c r="CL100" s="391" t="str">
        <f t="shared" si="205"/>
        <v/>
      </c>
      <c r="CM100" s="394" t="str">
        <f t="shared" si="206"/>
        <v/>
      </c>
      <c r="CN100" s="280"/>
      <c r="CO100" s="276" t="str">
        <f t="shared" si="207"/>
        <v/>
      </c>
      <c r="CP100" s="277" t="str">
        <f t="shared" si="208"/>
        <v>Kategóriátlan</v>
      </c>
      <c r="CQ100" s="277" t="str">
        <f t="shared" si="209"/>
        <v>Kategóriátlan</v>
      </c>
      <c r="CR100" s="377" t="str">
        <f t="shared" si="215"/>
        <v/>
      </c>
      <c r="CS100" s="384" t="str">
        <f t="shared" si="216"/>
        <v/>
      </c>
      <c r="CT100" s="388" t="str">
        <f t="shared" si="217"/>
        <v/>
      </c>
      <c r="CU100" s="398" t="str">
        <f t="shared" si="218"/>
        <v/>
      </c>
      <c r="CV100" s="280"/>
      <c r="CW100" s="280"/>
      <c r="CX100" s="280"/>
      <c r="CY100" s="280"/>
      <c r="CZ100" s="280"/>
      <c r="DA100" s="280"/>
      <c r="DB100" s="280"/>
      <c r="DC100" s="280"/>
      <c r="DD100" s="280"/>
      <c r="DE100" s="280"/>
      <c r="DF100" s="280"/>
      <c r="DG100" s="280"/>
      <c r="DH100" s="280"/>
      <c r="DI100" s="280"/>
      <c r="DJ100" s="280"/>
      <c r="DK100" s="280"/>
      <c r="DL100" s="280"/>
      <c r="DM100" s="280"/>
      <c r="DN100" s="280"/>
      <c r="DO100" s="280"/>
      <c r="DP100" s="280"/>
      <c r="DQ100" s="280"/>
      <c r="DR100" s="280"/>
      <c r="DS100" s="280"/>
      <c r="DT100" s="280"/>
      <c r="DU100" s="280"/>
    </row>
    <row r="101" spans="1:125" ht="16.5" customHeight="1" thickTop="1" x14ac:dyDescent="0.25"/>
  </sheetData>
  <sheetProtection sheet="1" formatColumns="0" formatRows="0" sort="0" autoFilter="0"/>
  <sortState xmlns:xlrd2="http://schemas.microsoft.com/office/spreadsheetml/2017/richdata2" ref="A5:CU35">
    <sortCondition ref="K5:K35"/>
    <sortCondition ref="CH5:CH35"/>
  </sortState>
  <mergeCells count="41">
    <mergeCell ref="DL2:DN2"/>
    <mergeCell ref="DL3:DN3"/>
    <mergeCell ref="BV3:BX3"/>
    <mergeCell ref="DE2:DG2"/>
    <mergeCell ref="DI2:DJ2"/>
    <mergeCell ref="DE3:DG3"/>
    <mergeCell ref="DI3:DJ3"/>
    <mergeCell ref="CZ2:DA2"/>
    <mergeCell ref="CZ3:DA3"/>
    <mergeCell ref="N3:O3"/>
    <mergeCell ref="W3:X3"/>
    <mergeCell ref="S2:U2"/>
    <mergeCell ref="S3:U3"/>
    <mergeCell ref="CG1:CM1"/>
    <mergeCell ref="CJ2:CM2"/>
    <mergeCell ref="AL2:AM2"/>
    <mergeCell ref="AQ2:AS2"/>
    <mergeCell ref="AU2:AV2"/>
    <mergeCell ref="AX2:AZ2"/>
    <mergeCell ref="AK1:BG1"/>
    <mergeCell ref="BJ3:BK3"/>
    <mergeCell ref="BO3:BQ3"/>
    <mergeCell ref="BS3:BT3"/>
    <mergeCell ref="Z2:AB2"/>
    <mergeCell ref="Z3:AB3"/>
    <mergeCell ref="CY1:DU1"/>
    <mergeCell ref="A1:L3"/>
    <mergeCell ref="CO1:CU1"/>
    <mergeCell ref="CR2:CU2"/>
    <mergeCell ref="AL3:AM3"/>
    <mergeCell ref="AQ3:AS3"/>
    <mergeCell ref="AU3:AV3"/>
    <mergeCell ref="AX3:AZ3"/>
    <mergeCell ref="BI1:CE1"/>
    <mergeCell ref="BJ2:BK2"/>
    <mergeCell ref="BO2:BQ2"/>
    <mergeCell ref="BS2:BT2"/>
    <mergeCell ref="BV2:BX2"/>
    <mergeCell ref="M1:AI1"/>
    <mergeCell ref="N2:O2"/>
    <mergeCell ref="W2:X2"/>
  </mergeCells>
  <phoneticPr fontId="71" type="noConversion"/>
  <conditionalFormatting sqref="D5:D100">
    <cfRule type="expression" dxfId="11" priority="4">
      <formula>(OR(A5&lt;&gt;"",K5&lt;&gt;""))*(D5="")</formula>
    </cfRule>
  </conditionalFormatting>
  <conditionalFormatting sqref="M5:N100 P5:T100 Y5:AA100 AC5:AI100 V5:W100 A5:K100">
    <cfRule type="expression" dxfId="10" priority="21">
      <formula>MOD(ROW(),2)=0</formula>
    </cfRule>
  </conditionalFormatting>
  <conditionalFormatting sqref="M5:N100 P5:T100 Y5:AA100 AC5:AI100 G5:I100 V5:W100">
    <cfRule type="expression" dxfId="9" priority="12">
      <formula>(G5="")*($D5&lt;&gt;"")</formula>
    </cfRule>
  </conditionalFormatting>
  <conditionalFormatting sqref="A5:CU100">
    <cfRule type="expression" dxfId="8" priority="20">
      <formula>AND($A5="",$D5="",$K5="")</formula>
    </cfRule>
  </conditionalFormatting>
  <conditionalFormatting sqref="C5:C100">
    <cfRule type="expression" dxfId="7" priority="3">
      <formula>(OR(A5&lt;&gt;"",K5&lt;&gt;""))*(C5&lt;&gt;"")</formula>
    </cfRule>
  </conditionalFormatting>
  <conditionalFormatting sqref="L5:L100">
    <cfRule type="expression" dxfId="6" priority="2">
      <formula>L5&lt;&gt;""</formula>
    </cfRule>
  </conditionalFormatting>
  <conditionalFormatting sqref="K5:K100 D5:D100">
    <cfRule type="expression" dxfId="5" priority="13">
      <formula>$H5="Nő"</formula>
    </cfRule>
  </conditionalFormatting>
  <conditionalFormatting sqref="S5:S100">
    <cfRule type="expression" dxfId="4" priority="10">
      <formula>AND(S5&lt;&gt;"",NOT(OR(S5=4,S5=8,S5=12,S5=16,S5=20,S5=24)))</formula>
    </cfRule>
  </conditionalFormatting>
  <conditionalFormatting sqref="AA5:AA100">
    <cfRule type="expression" dxfId="3" priority="11">
      <formula>AND(AA5&lt;&gt;"",LOWER(AA5)&lt;&gt;"v",LOWER(AA5)&lt;&gt;"ö")</formula>
    </cfRule>
  </conditionalFormatting>
  <conditionalFormatting sqref="K5:K100">
    <cfRule type="expression" dxfId="2" priority="6">
      <formula>(OR(D5&lt;&gt;"",A5&lt;&gt;""))*(K5="")</formula>
    </cfRule>
  </conditionalFormatting>
  <conditionalFormatting sqref="W5:W100">
    <cfRule type="expression" dxfId="1" priority="1">
      <formula>NOT(OR(W5="",              IF(LEN(W5)&lt;&gt;2, FALSE,                       AND(OR(LOWER(LEFT(W5,1))="k",LOWER(LEFT(W5,1))="l"),                       CODE(RIGHT(W5,1))&gt;=CODE("0"),CODE(RIGHT(W5,1))&lt;=CODE("9"),W5&lt;&gt;"k0")),              IF(LEN(W5)&lt;&gt;5, FALSE,                       AND(OR(LOWER(LEFT(W5,1))="k",LOWER(LEFT(W5,1))="l"), CODE(MID(W5,2,1))&gt;=CODE("0"),CODE(MID(W5,2,1))&lt;=CODE("9"),                       CODE(MID(W5,2,2))&gt;=CODE("0"),CODE(MID(W5,2,2))&lt;=CODE("9"),                       VALUE(MID(W5,2,2))&gt;=1,VALUE(MID(W5,2,2))&lt;=30,LOWER(RIGHT(W5,2))="mp"))             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241591B7-9825-4AD8-BE3B-1F4DF9B86DD5}">
            <xm:f>(K5&lt;&gt;"")*(COUNTIF(KATEGÓRIÁK!$D$2:$D$25,K5)=0)</xm:f>
            <x14:dxf>
              <numFmt numFmtId="172" formatCode="&quot;Nem létező kategórianév!!&quot;"/>
              <fill>
                <patternFill>
                  <bgColor rgb="FFFF0000"/>
                </patternFill>
              </fill>
            </x14:dxf>
          </x14:cfRule>
          <xm:sqref>K5:K100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15"/>
  <sheetViews>
    <sheetView showGridLines="0" zoomScale="80" zoomScaleNormal="80" workbookViewId="0">
      <selection activeCell="A15" sqref="A15"/>
    </sheetView>
  </sheetViews>
  <sheetFormatPr defaultColWidth="9.140625" defaultRowHeight="12.75" x14ac:dyDescent="0.2"/>
  <cols>
    <col min="1" max="1" width="12" style="7" customWidth="1"/>
    <col min="2" max="2" width="13.5703125" style="7" bestFit="1" customWidth="1"/>
    <col min="3" max="5" width="9.140625" style="7"/>
    <col min="6" max="6" width="9.7109375" style="7" bestFit="1" customWidth="1"/>
    <col min="7" max="16384" width="9.140625" style="7"/>
  </cols>
  <sheetData>
    <row r="1" spans="1:5" ht="22.5" customHeight="1" thickBot="1" x14ac:dyDescent="0.25">
      <c r="A1" s="190" t="s">
        <v>57</v>
      </c>
      <c r="B1" s="191" t="s">
        <v>28</v>
      </c>
      <c r="C1" s="191" t="s">
        <v>29</v>
      </c>
      <c r="D1" s="191" t="s">
        <v>30</v>
      </c>
      <c r="E1" s="192" t="s">
        <v>31</v>
      </c>
    </row>
    <row r="2" spans="1:5" ht="18.75" customHeight="1" x14ac:dyDescent="0.2">
      <c r="A2" s="193" t="s">
        <v>20</v>
      </c>
      <c r="B2" s="259">
        <f>IF(D2&lt;&gt;"",$B$15-D2,"")</f>
        <v>2013</v>
      </c>
      <c r="C2" s="260" t="str">
        <f>IF(E2&lt;&gt;"",$B$15-E2,"")</f>
        <v/>
      </c>
      <c r="D2" s="255">
        <v>8</v>
      </c>
      <c r="E2" s="256"/>
    </row>
    <row r="3" spans="1:5" ht="18.75" customHeight="1" x14ac:dyDescent="0.2">
      <c r="A3" s="194" t="s">
        <v>32</v>
      </c>
      <c r="B3" s="261">
        <f t="shared" ref="B3:B12" si="0">IF(D3&lt;&gt;"",$B$15-D3,"")</f>
        <v>2011</v>
      </c>
      <c r="C3" s="262">
        <f t="shared" ref="C3:C13" si="1">IF(E3&lt;&gt;"",$B$15-E3,"")</f>
        <v>2012</v>
      </c>
      <c r="D3" s="257">
        <v>10</v>
      </c>
      <c r="E3" s="258">
        <v>9</v>
      </c>
    </row>
    <row r="4" spans="1:5" ht="18.75" customHeight="1" x14ac:dyDescent="0.2">
      <c r="A4" s="194" t="s">
        <v>33</v>
      </c>
      <c r="B4" s="261">
        <f t="shared" si="0"/>
        <v>2009</v>
      </c>
      <c r="C4" s="262">
        <f t="shared" si="1"/>
        <v>2010</v>
      </c>
      <c r="D4" s="257">
        <v>12</v>
      </c>
      <c r="E4" s="258">
        <v>11</v>
      </c>
    </row>
    <row r="5" spans="1:5" ht="18.75" customHeight="1" x14ac:dyDescent="0.2">
      <c r="A5" s="194" t="s">
        <v>21</v>
      </c>
      <c r="B5" s="261">
        <f t="shared" si="0"/>
        <v>2007</v>
      </c>
      <c r="C5" s="262">
        <f t="shared" si="1"/>
        <v>2008</v>
      </c>
      <c r="D5" s="257">
        <v>14</v>
      </c>
      <c r="E5" s="258">
        <v>13</v>
      </c>
    </row>
    <row r="6" spans="1:5" ht="18.75" customHeight="1" x14ac:dyDescent="0.2">
      <c r="A6" s="194" t="s">
        <v>22</v>
      </c>
      <c r="B6" s="261">
        <f t="shared" si="0"/>
        <v>2005</v>
      </c>
      <c r="C6" s="262">
        <f t="shared" si="1"/>
        <v>2006</v>
      </c>
      <c r="D6" s="257">
        <v>16</v>
      </c>
      <c r="E6" s="258">
        <v>15</v>
      </c>
    </row>
    <row r="7" spans="1:5" ht="18.75" customHeight="1" x14ac:dyDescent="0.2">
      <c r="A7" s="194" t="s">
        <v>23</v>
      </c>
      <c r="B7" s="261">
        <f t="shared" si="0"/>
        <v>2003</v>
      </c>
      <c r="C7" s="262">
        <f t="shared" si="1"/>
        <v>2004</v>
      </c>
      <c r="D7" s="257">
        <v>18</v>
      </c>
      <c r="E7" s="258">
        <v>17</v>
      </c>
    </row>
    <row r="8" spans="1:5" ht="18.75" customHeight="1" x14ac:dyDescent="0.2">
      <c r="A8" s="195" t="s">
        <v>24</v>
      </c>
      <c r="B8" s="261">
        <f t="shared" si="0"/>
        <v>1987</v>
      </c>
      <c r="C8" s="262">
        <f t="shared" si="1"/>
        <v>2002</v>
      </c>
      <c r="D8" s="257">
        <v>34</v>
      </c>
      <c r="E8" s="258">
        <v>19</v>
      </c>
    </row>
    <row r="9" spans="1:5" ht="18.75" customHeight="1" x14ac:dyDescent="0.2">
      <c r="A9" s="194" t="s">
        <v>137</v>
      </c>
      <c r="B9" s="261">
        <f t="shared" si="0"/>
        <v>1982</v>
      </c>
      <c r="C9" s="262">
        <f t="shared" si="1"/>
        <v>1986</v>
      </c>
      <c r="D9" s="257">
        <v>39</v>
      </c>
      <c r="E9" s="258">
        <v>35</v>
      </c>
    </row>
    <row r="10" spans="1:5" ht="18.75" customHeight="1" x14ac:dyDescent="0.2">
      <c r="A10" s="194" t="s">
        <v>136</v>
      </c>
      <c r="B10" s="261">
        <f t="shared" si="0"/>
        <v>1977</v>
      </c>
      <c r="C10" s="262">
        <f t="shared" si="1"/>
        <v>1981</v>
      </c>
      <c r="D10" s="257">
        <v>44</v>
      </c>
      <c r="E10" s="258">
        <v>40</v>
      </c>
    </row>
    <row r="11" spans="1:5" ht="18.75" customHeight="1" x14ac:dyDescent="0.2">
      <c r="A11" s="194" t="s">
        <v>133</v>
      </c>
      <c r="B11" s="261">
        <f t="shared" si="0"/>
        <v>1972</v>
      </c>
      <c r="C11" s="262">
        <f t="shared" si="1"/>
        <v>1976</v>
      </c>
      <c r="D11" s="257">
        <v>49</v>
      </c>
      <c r="E11" s="258">
        <v>45</v>
      </c>
    </row>
    <row r="12" spans="1:5" ht="18.75" customHeight="1" x14ac:dyDescent="0.2">
      <c r="A12" s="194" t="s">
        <v>134</v>
      </c>
      <c r="B12" s="261">
        <f t="shared" si="0"/>
        <v>1967</v>
      </c>
      <c r="C12" s="262">
        <f t="shared" si="1"/>
        <v>1971</v>
      </c>
      <c r="D12" s="257">
        <v>54</v>
      </c>
      <c r="E12" s="258">
        <v>50</v>
      </c>
    </row>
    <row r="13" spans="1:5" ht="18.75" customHeight="1" thickBot="1" x14ac:dyDescent="0.25">
      <c r="A13" s="399" t="s">
        <v>189</v>
      </c>
      <c r="B13" s="400"/>
      <c r="C13" s="401">
        <f t="shared" si="1"/>
        <v>1966</v>
      </c>
      <c r="D13" s="402"/>
      <c r="E13" s="403">
        <v>55</v>
      </c>
    </row>
    <row r="14" spans="1:5" ht="13.5" thickBot="1" x14ac:dyDescent="0.25">
      <c r="A14" s="196"/>
      <c r="B14" s="196"/>
      <c r="C14" s="196"/>
      <c r="D14" s="196"/>
      <c r="E14" s="196"/>
    </row>
    <row r="15" spans="1:5" ht="115.5" customHeight="1" thickBot="1" x14ac:dyDescent="0.25">
      <c r="A15" s="197" t="s">
        <v>38</v>
      </c>
      <c r="B15" s="198">
        <v>2021</v>
      </c>
      <c r="C15" s="199"/>
      <c r="D15" s="523" t="s">
        <v>168</v>
      </c>
      <c r="E15" s="523"/>
    </row>
  </sheetData>
  <sheetProtection sheet="1" formatColumns="0" formatRows="0" sort="0" autoFilter="0"/>
  <mergeCells count="1"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4</vt:i4>
      </vt:variant>
    </vt:vector>
  </HeadingPairs>
  <TitlesOfParts>
    <vt:vector size="10" baseType="lpstr">
      <vt:lpstr>FONTOS TUDNIVALÓK</vt:lpstr>
      <vt:lpstr>KATEGÓRIÁK</vt:lpstr>
      <vt:lpstr>RÖVIDTÁV_ADMIN</vt:lpstr>
      <vt:lpstr>KÖZÉPTÁV_ADMIN</vt:lpstr>
      <vt:lpstr>HOSSZÚTÁV_ADMIN</vt:lpstr>
      <vt:lpstr>KORCSOPORTOK</vt:lpstr>
      <vt:lpstr>abszolutkateg</vt:lpstr>
      <vt:lpstr>hosszkateg</vt:lpstr>
      <vt:lpstr>kozepkateg</vt:lpstr>
      <vt:lpstr>rovidkateg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</dc:creator>
  <cp:lastModifiedBy>Radnai Bálint</cp:lastModifiedBy>
  <cp:lastPrinted>2015-06-10T19:46:50Z</cp:lastPrinted>
  <dcterms:created xsi:type="dcterms:W3CDTF">2015-06-09T08:05:20Z</dcterms:created>
  <dcterms:modified xsi:type="dcterms:W3CDTF">2021-06-21T00:55:16Z</dcterms:modified>
</cp:coreProperties>
</file>