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1760" windowHeight="5340" activeTab="1"/>
  </bookViews>
  <sheets>
    <sheet name="Sheet1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37" i="3" l="1"/>
  <c r="AB37" i="3" s="1"/>
  <c r="Y37" i="3"/>
  <c r="AA37" i="3" s="1"/>
  <c r="E37" i="3"/>
  <c r="AC37" i="3" s="1"/>
  <c r="Z36" i="3"/>
  <c r="Y36" i="3"/>
  <c r="AA36" i="3" s="1"/>
  <c r="U36" i="3"/>
  <c r="P36" i="3"/>
  <c r="K36" i="3"/>
  <c r="AB35" i="3"/>
  <c r="Z35" i="3"/>
  <c r="Y35" i="3"/>
  <c r="AA35" i="3" s="1"/>
  <c r="H35" i="3"/>
  <c r="E35" i="3"/>
  <c r="AC35" i="3" s="1"/>
  <c r="Z34" i="3"/>
  <c r="AB34" i="3" s="1"/>
  <c r="Y34" i="3"/>
  <c r="AA34" i="3" s="1"/>
  <c r="H34" i="3"/>
  <c r="E34" i="3"/>
  <c r="Z33" i="3"/>
  <c r="AB33" i="3" s="1"/>
  <c r="Y33" i="3"/>
  <c r="AA33" i="3" s="1"/>
  <c r="U33" i="3"/>
  <c r="P33" i="3"/>
  <c r="K33" i="3"/>
  <c r="AB32" i="3"/>
  <c r="Z32" i="3"/>
  <c r="Y32" i="3"/>
  <c r="AA32" i="3" s="1"/>
  <c r="P32" i="3"/>
  <c r="K32" i="3"/>
  <c r="Z31" i="3"/>
  <c r="AB31" i="3" s="1"/>
  <c r="Y31" i="3"/>
  <c r="AA31" i="3" s="1"/>
  <c r="P31" i="3"/>
  <c r="K31" i="3"/>
  <c r="H31" i="3"/>
  <c r="E31" i="3"/>
  <c r="AC31" i="3" s="1"/>
  <c r="AC30" i="3"/>
  <c r="Z30" i="3"/>
  <c r="AB30" i="3" s="1"/>
  <c r="R30" i="3"/>
  <c r="J30" i="3"/>
  <c r="Y30" i="3" s="1"/>
  <c r="AA30" i="3" s="1"/>
  <c r="Z29" i="3"/>
  <c r="AB29" i="3" s="1"/>
  <c r="Y29" i="3"/>
  <c r="AA29" i="3" s="1"/>
  <c r="H29" i="3"/>
  <c r="E29" i="3"/>
  <c r="AC29" i="3" s="1"/>
  <c r="AC28" i="3"/>
  <c r="Z28" i="3"/>
  <c r="AB28" i="3" s="1"/>
  <c r="Y28" i="3"/>
  <c r="AA28" i="3" s="1"/>
  <c r="Z27" i="3"/>
  <c r="Y27" i="3"/>
  <c r="AA27" i="3" s="1"/>
  <c r="T27" i="3"/>
  <c r="P27" i="3"/>
  <c r="K27" i="3"/>
  <c r="H27" i="3"/>
  <c r="E27" i="3"/>
  <c r="AC26" i="3"/>
  <c r="Z26" i="3"/>
  <c r="AB26" i="3" s="1"/>
  <c r="J26" i="3"/>
  <c r="Y26" i="3" s="1"/>
  <c r="AA26" i="3" s="1"/>
  <c r="AC25" i="3"/>
  <c r="Z25" i="3"/>
  <c r="AB25" i="3" s="1"/>
  <c r="Y25" i="3"/>
  <c r="AA25" i="3" s="1"/>
  <c r="Z24" i="3"/>
  <c r="AB24" i="3" s="1"/>
  <c r="Y24" i="3"/>
  <c r="AA24" i="3" s="1"/>
  <c r="H24" i="3"/>
  <c r="E24" i="3"/>
  <c r="AC24" i="3" s="1"/>
  <c r="AC23" i="3"/>
  <c r="AB23" i="3"/>
  <c r="Z23" i="3"/>
  <c r="Y23" i="3"/>
  <c r="AA23" i="3" s="1"/>
  <c r="AC22" i="3"/>
  <c r="Z22" i="3"/>
  <c r="AB22" i="3" s="1"/>
  <c r="Y22" i="3"/>
  <c r="AA22" i="3" s="1"/>
  <c r="AC21" i="3"/>
  <c r="Z21" i="3"/>
  <c r="AB21" i="3" s="1"/>
  <c r="Y21" i="3"/>
  <c r="AA21" i="3" s="1"/>
  <c r="Z20" i="3"/>
  <c r="AB20" i="3" s="1"/>
  <c r="Y20" i="3"/>
  <c r="AA20" i="3" s="1"/>
  <c r="H20" i="3"/>
  <c r="AC20" i="3" s="1"/>
  <c r="AC19" i="3"/>
  <c r="Z19" i="3"/>
  <c r="AB19" i="3" s="1"/>
  <c r="Y19" i="3"/>
  <c r="AA19" i="3" s="1"/>
  <c r="AC18" i="3"/>
  <c r="Z18" i="3"/>
  <c r="AB18" i="3" s="1"/>
  <c r="Y18" i="3"/>
  <c r="AA18" i="3" s="1"/>
  <c r="AC17" i="3"/>
  <c r="Z17" i="3"/>
  <c r="AB17" i="3" s="1"/>
  <c r="Y17" i="3"/>
  <c r="AA17" i="3" s="1"/>
  <c r="AC16" i="3"/>
  <c r="Z16" i="3"/>
  <c r="AB16" i="3" s="1"/>
  <c r="Y16" i="3"/>
  <c r="AA16" i="3" s="1"/>
  <c r="Z15" i="3"/>
  <c r="AB15" i="3" s="1"/>
  <c r="Y15" i="3"/>
  <c r="AA15" i="3" s="1"/>
  <c r="H15" i="3"/>
  <c r="AC15" i="3" s="1"/>
  <c r="AC14" i="3"/>
  <c r="Z14" i="3"/>
  <c r="AB14" i="3" s="1"/>
  <c r="Y14" i="3"/>
  <c r="AA14" i="3" s="1"/>
  <c r="AC13" i="3"/>
  <c r="Z13" i="3"/>
  <c r="AB13" i="3" s="1"/>
  <c r="Y13" i="3"/>
  <c r="AA13" i="3" s="1"/>
  <c r="AC12" i="3"/>
  <c r="Z12" i="3"/>
  <c r="AB12" i="3" s="1"/>
  <c r="Y12" i="3"/>
  <c r="AA12" i="3" s="1"/>
  <c r="AC11" i="3"/>
  <c r="Z11" i="3"/>
  <c r="AB11" i="3" s="1"/>
  <c r="Y11" i="3"/>
  <c r="AA11" i="3" s="1"/>
  <c r="AC10" i="3"/>
  <c r="Z10" i="3"/>
  <c r="AB10" i="3" s="1"/>
  <c r="Y10" i="3"/>
  <c r="AA10" i="3" s="1"/>
  <c r="AC9" i="3"/>
  <c r="Z9" i="3"/>
  <c r="AB9" i="3" s="1"/>
  <c r="Y9" i="3"/>
  <c r="AA9" i="3" s="1"/>
  <c r="AC8" i="3"/>
  <c r="Z8" i="3"/>
  <c r="AB8" i="3" s="1"/>
  <c r="Y8" i="3"/>
  <c r="AA8" i="3" s="1"/>
  <c r="AC7" i="3"/>
  <c r="Z7" i="3"/>
  <c r="AB7" i="3" s="1"/>
  <c r="Y7" i="3"/>
  <c r="AA7" i="3" s="1"/>
  <c r="AC6" i="3"/>
  <c r="Z6" i="3"/>
  <c r="AB6" i="3" s="1"/>
  <c r="Y6" i="3"/>
  <c r="AA6" i="3" s="1"/>
  <c r="AC5" i="3"/>
  <c r="Z5" i="3"/>
  <c r="AB5" i="3" s="1"/>
  <c r="Y5" i="3"/>
  <c r="AA5" i="3" s="1"/>
  <c r="AC4" i="3"/>
  <c r="Z4" i="3"/>
  <c r="AB4" i="3" s="1"/>
  <c r="Y4" i="3"/>
  <c r="AA4" i="3" s="1"/>
  <c r="AC3" i="3"/>
  <c r="Z3" i="3"/>
  <c r="AB3" i="3" s="1"/>
  <c r="Y3" i="3"/>
  <c r="AA3" i="3" s="1"/>
  <c r="AC27" i="3" l="1"/>
  <c r="AB27" i="3"/>
  <c r="AB36" i="3"/>
  <c r="AC34" i="3"/>
  <c r="H15" i="2"/>
  <c r="AB35" i="2"/>
  <c r="AD35" i="2" s="1"/>
  <c r="AA35" i="2"/>
  <c r="AC35" i="2" s="1"/>
  <c r="H35" i="2"/>
  <c r="E35" i="2"/>
  <c r="AB36" i="2"/>
  <c r="AD36" i="2" s="1"/>
  <c r="AA36" i="2"/>
  <c r="AC36" i="2" s="1"/>
  <c r="V36" i="2"/>
  <c r="P36" i="2"/>
  <c r="K36" i="2"/>
  <c r="H34" i="2"/>
  <c r="AB37" i="2"/>
  <c r="AD37" i="2" s="1"/>
  <c r="AA37" i="2"/>
  <c r="AC37" i="2" s="1"/>
  <c r="E37" i="2"/>
  <c r="AE37" i="2" s="1"/>
  <c r="E34" i="2"/>
  <c r="V33" i="2"/>
  <c r="AB33" i="2"/>
  <c r="AA33" i="2"/>
  <c r="AC33" i="2" s="1"/>
  <c r="P33" i="2"/>
  <c r="K33" i="2"/>
  <c r="AB34" i="2"/>
  <c r="AD34" i="2" s="1"/>
  <c r="AA34" i="2"/>
  <c r="AC34" i="2" s="1"/>
  <c r="H31" i="2"/>
  <c r="E31" i="2"/>
  <c r="R30" i="2"/>
  <c r="J30" i="2"/>
  <c r="H29" i="2"/>
  <c r="E29" i="2"/>
  <c r="K31" i="2"/>
  <c r="K32" i="2"/>
  <c r="P32" i="2"/>
  <c r="P31" i="2"/>
  <c r="H27" i="2"/>
  <c r="P27" i="2"/>
  <c r="K27" i="2"/>
  <c r="E27" i="2"/>
  <c r="U27" i="2"/>
  <c r="J26" i="2"/>
  <c r="H24" i="2"/>
  <c r="E24" i="2"/>
  <c r="AE23" i="2"/>
  <c r="AB23" i="2"/>
  <c r="AD23" i="2" s="1"/>
  <c r="AA23" i="2"/>
  <c r="AC23" i="2" s="1"/>
  <c r="AE22" i="2"/>
  <c r="AB22" i="2"/>
  <c r="AD22" i="2" s="1"/>
  <c r="AA22" i="2"/>
  <c r="AC22" i="2" s="1"/>
  <c r="H20" i="2"/>
  <c r="AE20" i="2" s="1"/>
  <c r="AE25" i="2"/>
  <c r="AB25" i="2"/>
  <c r="AD25" i="2" s="1"/>
  <c r="AA25" i="2"/>
  <c r="AC25" i="2" s="1"/>
  <c r="AB24" i="2"/>
  <c r="AD24" i="2" s="1"/>
  <c r="AA24" i="2"/>
  <c r="AC24" i="2" s="1"/>
  <c r="AE21" i="2"/>
  <c r="AB21" i="2"/>
  <c r="AD21" i="2" s="1"/>
  <c r="AA21" i="2"/>
  <c r="AC21" i="2" s="1"/>
  <c r="AB20" i="2"/>
  <c r="AD20" i="2" s="1"/>
  <c r="AA20" i="2"/>
  <c r="AC20" i="2" s="1"/>
  <c r="AE19" i="2"/>
  <c r="AB19" i="2"/>
  <c r="AD19" i="2" s="1"/>
  <c r="AA19" i="2"/>
  <c r="AC19" i="2" s="1"/>
  <c r="AE24" i="2" l="1"/>
  <c r="AE34" i="2"/>
  <c r="AD33" i="2"/>
  <c r="AE35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26" i="2"/>
  <c r="AE27" i="2"/>
  <c r="AE28" i="2"/>
  <c r="AE29" i="2"/>
  <c r="AE30" i="2"/>
  <c r="AE31" i="2"/>
  <c r="AE3" i="2"/>
  <c r="AA3" i="2"/>
  <c r="AC3" i="2" l="1"/>
  <c r="AA4" i="2"/>
  <c r="AC4" i="2" s="1"/>
  <c r="AA5" i="2"/>
  <c r="AC5" i="2" s="1"/>
  <c r="AA6" i="2"/>
  <c r="AC6" i="2" s="1"/>
  <c r="AA7" i="2"/>
  <c r="AC7" i="2" s="1"/>
  <c r="AA8" i="2"/>
  <c r="AC8" i="2" s="1"/>
  <c r="AA9" i="2"/>
  <c r="AC9" i="2" s="1"/>
  <c r="AA10" i="2"/>
  <c r="AC10" i="2" s="1"/>
  <c r="AA11" i="2"/>
  <c r="AC11" i="2" s="1"/>
  <c r="AA12" i="2"/>
  <c r="AC12" i="2" s="1"/>
  <c r="AA13" i="2"/>
  <c r="AC13" i="2" s="1"/>
  <c r="AA14" i="2"/>
  <c r="AC14" i="2" s="1"/>
  <c r="AA15" i="2"/>
  <c r="AC15" i="2" s="1"/>
  <c r="AA16" i="2"/>
  <c r="AC16" i="2" s="1"/>
  <c r="AA17" i="2"/>
  <c r="AC17" i="2" s="1"/>
  <c r="AA18" i="2"/>
  <c r="AC18" i="2" s="1"/>
  <c r="AA26" i="2"/>
  <c r="AC26" i="2" s="1"/>
  <c r="AA27" i="2"/>
  <c r="AC27" i="2" s="1"/>
  <c r="AA28" i="2"/>
  <c r="AC28" i="2" s="1"/>
  <c r="AA29" i="2"/>
  <c r="AC29" i="2" s="1"/>
  <c r="AA30" i="2"/>
  <c r="AC30" i="2" s="1"/>
  <c r="AA31" i="2"/>
  <c r="AC31" i="2" s="1"/>
  <c r="AA32" i="2"/>
  <c r="AC32" i="2" s="1"/>
  <c r="AB4" i="2"/>
  <c r="AD4" i="2" s="1"/>
  <c r="AB5" i="2"/>
  <c r="AD5" i="2" s="1"/>
  <c r="AB6" i="2"/>
  <c r="AD6" i="2" s="1"/>
  <c r="AB7" i="2"/>
  <c r="AD7" i="2" s="1"/>
  <c r="AB8" i="2"/>
  <c r="AD8" i="2" s="1"/>
  <c r="AB9" i="2"/>
  <c r="AD9" i="2" s="1"/>
  <c r="AB10" i="2"/>
  <c r="AD10" i="2" s="1"/>
  <c r="AB11" i="2"/>
  <c r="AD11" i="2" s="1"/>
  <c r="AB12" i="2"/>
  <c r="AD12" i="2" s="1"/>
  <c r="AB13" i="2"/>
  <c r="AD13" i="2" s="1"/>
  <c r="AB14" i="2"/>
  <c r="AD14" i="2" s="1"/>
  <c r="AB15" i="2"/>
  <c r="AD15" i="2" s="1"/>
  <c r="AB16" i="2"/>
  <c r="AD16" i="2" s="1"/>
  <c r="AB17" i="2"/>
  <c r="AD17" i="2" s="1"/>
  <c r="AB18" i="2"/>
  <c r="AD18" i="2" s="1"/>
  <c r="AB26" i="2"/>
  <c r="AD26" i="2" s="1"/>
  <c r="AB27" i="2"/>
  <c r="AD27" i="2" s="1"/>
  <c r="AB28" i="2"/>
  <c r="AD28" i="2" s="1"/>
  <c r="AB29" i="2"/>
  <c r="AD29" i="2" s="1"/>
  <c r="AB30" i="2"/>
  <c r="AD30" i="2" s="1"/>
  <c r="AB31" i="2"/>
  <c r="AD31" i="2" s="1"/>
  <c r="AB32" i="2"/>
  <c r="AD32" i="2" s="1"/>
  <c r="AB3" i="2"/>
  <c r="AD3" i="2" s="1"/>
</calcChain>
</file>

<file path=xl/comments1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用了交易的资金，回报也回报到交易中</t>
        </r>
      </text>
    </commen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卖出得到的资金回报的修正上，股份已经在协议中了</t>
        </r>
      </text>
    </commen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卖出超过协议，卖出交易</t>
        </r>
        <r>
          <rPr>
            <sz val="9"/>
            <color indexed="81"/>
            <rFont val="宋体"/>
            <family val="3"/>
            <charset val="134"/>
          </rPr>
          <t xml:space="preserve"> 500
</t>
        </r>
      </text>
    </comment>
    <comment ref="P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交易的卖出归交易所有
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卖出超过协议，卖出交易 1000
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协议中冻结1500，交易中冻结 1000</t>
        </r>
      </text>
    </comment>
    <comment ref="E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回报之后，因为用了交易的 1000，交易1000回报到 real上，协议的1500记在 correct 上，得到 2500  + -1500 = 1000
</t>
        </r>
      </text>
    </comment>
    <comment ref="U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协议入1500资金可用
</t>
        </r>
      </text>
    </comment>
    <comment ref="A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协议资金足够，不需要使用交易资金
</t>
        </r>
      </text>
    </comment>
    <comment ref="V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撤单时，资金退还，根据原来的委托查找out金额，把这笔金额处理回去</t>
        </r>
      </text>
    </comment>
    <comment ref="B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可撤单数量为 900
</t>
        </r>
      </text>
    </comment>
    <comment ref="V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撤单之后，撤回的 900 归协议平台</t>
        </r>
      </text>
    </comment>
    <comment ref="A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协议资金不足，需要使用交易的资金
</t>
        </r>
      </text>
    </comment>
    <comment ref="N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交易需要再冻结 600</t>
        </r>
      </text>
    </comment>
    <comment ref="V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协议可用资金 2400</t>
        </r>
      </text>
    </comment>
    <comment ref="W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记录交易冻结的金额</t>
        </r>
      </text>
    </comment>
    <comment ref="X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记录交易冻结的金额</t>
        </r>
      </text>
    </comment>
    <comment ref="E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-900 + 2400 = 1500</t>
        </r>
      </text>
    </comment>
    <comment ref="H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协议金额体现 -2400</t>
        </r>
      </text>
    </comment>
    <comment ref="O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交易买入金额体现600</t>
        </r>
      </text>
    </comment>
    <comment ref="A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只成交在协议平台</t>
        </r>
      </text>
    </comment>
    <comment ref="N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先撤掉交易的600
</t>
        </r>
      </text>
    </comment>
    <comment ref="V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撤单1400归协议</t>
        </r>
      </text>
    </commen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同时成交了协议和交易资金</t>
        </r>
      </text>
    </comment>
    <comment ref="E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成交的 2500，中协议 2400，交易100</t>
        </r>
      </text>
    </comment>
    <comment ref="L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有100的成交记录交交易中</t>
        </r>
      </text>
    </comment>
    <comment ref="N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交易中可撤单 500</t>
        </r>
      </text>
    </comment>
    <comment ref="J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协议不足，冻结交易的400</t>
        </r>
      </text>
    </comment>
    <comment ref="B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协议可用 9100 - 4500 = 4600，交易处理 400</t>
        </r>
      </text>
    </comment>
    <comment ref="B2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卖出全部在协议</t>
        </r>
      </text>
    </comment>
    <comment ref="J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撤掉在交易中的冻结</t>
        </r>
      </text>
    </comment>
    <comment ref="S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更新cbpentrustdetail表</t>
        </r>
      </text>
    </comment>
    <comment ref="T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更新cbpentrustdetail表</t>
        </r>
      </text>
    </comment>
    <comment ref="B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成交了交易的部分</t>
        </r>
      </text>
    </comment>
    <comment ref="A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这里连续卖出，做撤单，会有问题</t>
        </r>
      </text>
    </comment>
    <comment ref="J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交易1000，协议1000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用了交易的资金，回报也回报到交易中</t>
        </r>
      </text>
    </commen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卖出得到的资金回报的修正上，股份已经在协议中了</t>
        </r>
      </text>
    </commen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卖出超过协议，卖出交易</t>
        </r>
        <r>
          <rPr>
            <sz val="9"/>
            <color indexed="81"/>
            <rFont val="宋体"/>
            <family val="3"/>
            <charset val="134"/>
          </rPr>
          <t xml:space="preserve"> 500
</t>
        </r>
      </text>
    </comment>
    <comment ref="P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交易的卖出归交易所有
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卖出超过协议，卖出交易 1000
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协议中冻结1500，交易中冻结 1000</t>
        </r>
      </text>
    </comment>
    <comment ref="E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回报之后，因为用了交易的 1000，交易1000回报到 real上，协议的1500记在 correct 上，得到 2500  + -1500 = 1000
</t>
        </r>
      </text>
    </comment>
    <comment ref="T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协议入1500资金可用
</t>
        </r>
      </text>
    </comment>
    <comment ref="A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协议资金足够，不需要使用交易资金
</t>
        </r>
      </text>
    </comment>
    <comment ref="U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撤单时，资金退还，根据原来的委托查找out金额，把这笔金额处理回去</t>
        </r>
      </text>
    </comment>
    <comment ref="B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可撤单数量为 900
</t>
        </r>
      </text>
    </comment>
    <comment ref="U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撤单之后，撤回的 900 归协议平台</t>
        </r>
      </text>
    </comment>
    <comment ref="A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协议资金不足，需要使用交易的资金
</t>
        </r>
      </text>
    </comment>
    <comment ref="N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交易需要再冻结 600</t>
        </r>
      </text>
    </comment>
    <comment ref="U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协议可用资金 2400</t>
        </r>
      </text>
    </comment>
    <comment ref="V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记录交易冻结的金额</t>
        </r>
      </text>
    </comment>
    <comment ref="E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-900 + 2400 = 1500</t>
        </r>
      </text>
    </comment>
    <comment ref="H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协议金额体现 -2400</t>
        </r>
      </text>
    </comment>
    <comment ref="O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交易买入金额体现600</t>
        </r>
      </text>
    </comment>
    <comment ref="A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只成交在协议平台</t>
        </r>
      </text>
    </comment>
    <comment ref="N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先撤掉交易的600
</t>
        </r>
      </text>
    </comment>
    <comment ref="U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撤单1400归协议</t>
        </r>
      </text>
    </commen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同时成交了协议和交易资金</t>
        </r>
      </text>
    </comment>
    <comment ref="E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成交的 2500，中协议 2400，交易100</t>
        </r>
      </text>
    </comment>
    <comment ref="L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有100的成交记录交交易中</t>
        </r>
      </text>
    </comment>
    <comment ref="N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交易中可撤单 500</t>
        </r>
      </text>
    </comment>
    <comment ref="J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协议不足，冻结交易的400</t>
        </r>
      </text>
    </comment>
    <comment ref="B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协议可用 9100 - 4500 = 4600，交易处理 400</t>
        </r>
      </text>
    </comment>
    <comment ref="B2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卖出全部在协议</t>
        </r>
      </text>
    </comment>
    <comment ref="J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撤掉在交易中的冻结</t>
        </r>
      </text>
    </comment>
    <comment ref="S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更新cbpentrustdetail表</t>
        </r>
      </text>
    </comment>
    <comment ref="B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成交了交易的部分</t>
        </r>
      </text>
    </comment>
    <comment ref="A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这里连续卖出，做撤单，会有问题</t>
        </r>
      </text>
    </comment>
    <comment ref="J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交易1000，协议1000</t>
        </r>
      </text>
    </comment>
  </commentList>
</comments>
</file>

<file path=xl/sharedStrings.xml><?xml version="1.0" encoding="utf-8"?>
<sst xmlns="http://schemas.openxmlformats.org/spreadsheetml/2006/main" count="166" uniqueCount="71">
  <si>
    <t>frozen</t>
    <phoneticPr fontId="2" type="noConversion"/>
  </si>
  <si>
    <r>
      <rPr>
        <sz val="10"/>
        <color theme="1"/>
        <rFont val="宋体"/>
        <family val="3"/>
        <charset val="134"/>
      </rPr>
      <t>买入</t>
    </r>
    <r>
      <rPr>
        <sz val="10"/>
        <color theme="1"/>
        <rFont val="Times New Roman"/>
        <family val="1"/>
      </rPr>
      <t xml:space="preserve"> 3000</t>
    </r>
    <phoneticPr fontId="2" type="noConversion"/>
  </si>
  <si>
    <r>
      <rPr>
        <sz val="10"/>
        <color theme="1"/>
        <rFont val="宋体"/>
        <family val="3"/>
        <charset val="134"/>
      </rPr>
      <t>委托</t>
    </r>
    <phoneticPr fontId="2" type="noConversion"/>
  </si>
  <si>
    <r>
      <rPr>
        <sz val="10"/>
        <color theme="1"/>
        <rFont val="宋体"/>
        <family val="3"/>
        <charset val="134"/>
      </rPr>
      <t>回报</t>
    </r>
    <phoneticPr fontId="2" type="noConversion"/>
  </si>
  <si>
    <r>
      <rPr>
        <sz val="10"/>
        <color theme="1"/>
        <rFont val="宋体"/>
        <family val="3"/>
        <charset val="134"/>
      </rPr>
      <t>卖出</t>
    </r>
    <r>
      <rPr>
        <sz val="10"/>
        <color theme="1"/>
        <rFont val="Times New Roman"/>
        <family val="1"/>
      </rPr>
      <t xml:space="preserve"> 1000</t>
    </r>
    <phoneticPr fontId="2" type="noConversion"/>
  </si>
  <si>
    <r>
      <rPr>
        <sz val="10"/>
        <color theme="1"/>
        <rFont val="宋体"/>
        <family val="3"/>
        <charset val="134"/>
      </rPr>
      <t>卖出</t>
    </r>
    <r>
      <rPr>
        <sz val="10"/>
        <color theme="1"/>
        <rFont val="Times New Roman"/>
        <family val="1"/>
      </rPr>
      <t xml:space="preserve"> 2500</t>
    </r>
    <phoneticPr fontId="2" type="noConversion"/>
  </si>
  <si>
    <t>回报</t>
    <phoneticPr fontId="2" type="noConversion"/>
  </si>
  <si>
    <r>
      <rPr>
        <sz val="10"/>
        <color theme="1"/>
        <rFont val="宋体"/>
        <family val="3"/>
        <charset val="134"/>
      </rPr>
      <t>买入</t>
    </r>
    <r>
      <rPr>
        <sz val="10"/>
        <color theme="1"/>
        <rFont val="Times New Roman"/>
        <family val="1"/>
      </rPr>
      <t xml:space="preserve"> 1500</t>
    </r>
    <phoneticPr fontId="2" type="noConversion"/>
  </si>
  <si>
    <t>回报</t>
    <phoneticPr fontId="2" type="noConversion"/>
  </si>
  <si>
    <t>撤单回报</t>
    <phoneticPr fontId="2" type="noConversion"/>
  </si>
  <si>
    <t>部撤</t>
    <phoneticPr fontId="2" type="noConversion"/>
  </si>
  <si>
    <t>部成（2100）</t>
    <phoneticPr fontId="2" type="noConversion"/>
  </si>
  <si>
    <t>委托</t>
    <phoneticPr fontId="2" type="noConversion"/>
  </si>
  <si>
    <t>撤单回报</t>
    <phoneticPr fontId="2" type="noConversion"/>
  </si>
  <si>
    <t>stock</t>
    <phoneticPr fontId="2" type="noConversion"/>
  </si>
  <si>
    <t>fund</t>
    <phoneticPr fontId="2" type="noConversion"/>
  </si>
  <si>
    <t>fundnet</t>
    <phoneticPr fontId="2" type="noConversion"/>
  </si>
  <si>
    <t>current</t>
    <phoneticPr fontId="2" type="noConversion"/>
  </si>
  <si>
    <t>correct</t>
    <phoneticPr fontId="2" type="noConversion"/>
  </si>
  <si>
    <t>in</t>
    <phoneticPr fontId="2" type="noConversion"/>
  </si>
  <si>
    <t>out</t>
    <phoneticPr fontId="2" type="noConversion"/>
  </si>
  <si>
    <t>stocknet</t>
    <phoneticPr fontId="2" type="noConversion"/>
  </si>
  <si>
    <t>初始值</t>
    <phoneticPr fontId="2" type="noConversion"/>
  </si>
  <si>
    <t>stockreal</t>
    <phoneticPr fontId="2" type="noConversion"/>
  </si>
  <si>
    <t>unfrozen</t>
    <phoneticPr fontId="2" type="noConversion"/>
  </si>
  <si>
    <t>fundreal</t>
    <phoneticPr fontId="2" type="noConversion"/>
  </si>
  <si>
    <t>trade_amount</t>
    <phoneticPr fontId="2" type="noConversion"/>
  </si>
  <si>
    <t>trade_balance</t>
    <phoneticPr fontId="2" type="noConversion"/>
  </si>
  <si>
    <t>occur_amount</t>
    <phoneticPr fontId="2" type="noConversion"/>
  </si>
  <si>
    <t>occur_balance</t>
    <phoneticPr fontId="2" type="noConversion"/>
  </si>
  <si>
    <t>real_buy_balance</t>
    <phoneticPr fontId="2" type="noConversion"/>
  </si>
  <si>
    <t>协议可用股份</t>
    <phoneticPr fontId="2" type="noConversion"/>
  </si>
  <si>
    <t>协议可用资金</t>
    <phoneticPr fontId="2" type="noConversion"/>
  </si>
  <si>
    <t>交易可用股份</t>
    <phoneticPr fontId="2" type="noConversion"/>
  </si>
  <si>
    <t>交易可用资金</t>
    <phoneticPr fontId="2" type="noConversion"/>
  </si>
  <si>
    <t>市值</t>
    <phoneticPr fontId="2" type="noConversion"/>
  </si>
  <si>
    <t>real_sell_amount</t>
    <phoneticPr fontId="2" type="noConversion"/>
  </si>
  <si>
    <t>real_buy_amount</t>
    <phoneticPr fontId="2" type="noConversion"/>
  </si>
  <si>
    <t>real_sell_balance</t>
    <phoneticPr fontId="2" type="noConversion"/>
  </si>
  <si>
    <r>
      <rPr>
        <sz val="10"/>
        <color theme="1"/>
        <rFont val="宋体"/>
        <family val="3"/>
        <charset val="134"/>
      </rPr>
      <t>回报</t>
    </r>
    <phoneticPr fontId="2" type="noConversion"/>
  </si>
  <si>
    <t>回报</t>
    <phoneticPr fontId="2" type="noConversion"/>
  </si>
  <si>
    <t>回报</t>
    <phoneticPr fontId="2" type="noConversion"/>
  </si>
  <si>
    <t>部撤</t>
    <phoneticPr fontId="2" type="noConversion"/>
  </si>
  <si>
    <r>
      <rPr>
        <sz val="10"/>
        <color theme="1"/>
        <rFont val="宋体"/>
        <family val="3"/>
        <charset val="134"/>
      </rPr>
      <t>买入3</t>
    </r>
    <r>
      <rPr>
        <sz val="10"/>
        <color theme="1"/>
        <rFont val="Times New Roman"/>
        <family val="1"/>
      </rPr>
      <t>000</t>
    </r>
    <phoneticPr fontId="2" type="noConversion"/>
  </si>
  <si>
    <t>部成（1000）</t>
    <phoneticPr fontId="2" type="noConversion"/>
  </si>
  <si>
    <t>部成（2500）</t>
    <phoneticPr fontId="2" type="noConversion"/>
  </si>
  <si>
    <t>卖出5000</t>
    <phoneticPr fontId="2" type="noConversion"/>
  </si>
  <si>
    <t>部成（4000）</t>
    <phoneticPr fontId="2" type="noConversion"/>
  </si>
  <si>
    <t>部成（4800）</t>
    <phoneticPr fontId="2" type="noConversion"/>
  </si>
  <si>
    <r>
      <rPr>
        <sz val="10"/>
        <color theme="1"/>
        <rFont val="宋体"/>
        <family val="3"/>
        <charset val="134"/>
      </rPr>
      <t>买入</t>
    </r>
    <r>
      <rPr>
        <sz val="10"/>
        <color theme="1"/>
        <rFont val="Times New Roman"/>
        <family val="1"/>
      </rPr>
      <t xml:space="preserve"> 2000</t>
    </r>
    <phoneticPr fontId="2" type="noConversion"/>
  </si>
  <si>
    <r>
      <rPr>
        <sz val="10"/>
        <color rgb="FFFF0000"/>
        <rFont val="宋体"/>
        <family val="3"/>
        <charset val="134"/>
      </rPr>
      <t>卖出</t>
    </r>
    <r>
      <rPr>
        <sz val="10"/>
        <color rgb="FFFF0000"/>
        <rFont val="Times New Roman"/>
        <family val="1"/>
      </rPr>
      <t>1000</t>
    </r>
    <phoneticPr fontId="2" type="noConversion"/>
  </si>
  <si>
    <r>
      <rPr>
        <sz val="10"/>
        <color rgb="FFFF0000"/>
        <rFont val="宋体"/>
        <family val="3"/>
        <charset val="134"/>
      </rPr>
      <t>卖出</t>
    </r>
    <r>
      <rPr>
        <sz val="10"/>
        <color rgb="FFFF0000"/>
        <rFont val="Times New Roman"/>
        <family val="1"/>
      </rPr>
      <t>2000</t>
    </r>
    <phoneticPr fontId="2" type="noConversion"/>
  </si>
  <si>
    <t>撤单第一笔委托</t>
    <phoneticPr fontId="2" type="noConversion"/>
  </si>
  <si>
    <r>
      <t>1.19</t>
    </r>
    <r>
      <rPr>
        <sz val="10"/>
        <color theme="1"/>
        <rFont val="宋体"/>
        <family val="3"/>
        <charset val="134"/>
      </rPr>
      <t>行和</t>
    </r>
    <r>
      <rPr>
        <sz val="10"/>
        <color theme="1"/>
        <rFont val="Times New Roman"/>
        <family val="1"/>
      </rPr>
      <t>26</t>
    </r>
    <r>
      <rPr>
        <sz val="10"/>
        <color theme="1"/>
        <rFont val="宋体"/>
        <family val="3"/>
        <charset val="134"/>
      </rPr>
      <t>行的委托，需要分别单独看下面部成和撤单的情况，各个之间是互斥的。比如可以</t>
    </r>
    <r>
      <rPr>
        <sz val="10"/>
        <color theme="1"/>
        <rFont val="Times New Roman"/>
        <family val="1"/>
      </rPr>
      <t xml:space="preserve">19,20 </t>
    </r>
    <r>
      <rPr>
        <sz val="10"/>
        <color theme="1"/>
        <rFont val="宋体"/>
        <family val="3"/>
        <charset val="134"/>
      </rPr>
      <t>或者</t>
    </r>
    <r>
      <rPr>
        <sz val="10"/>
        <color theme="1"/>
        <rFont val="Times New Roman"/>
        <family val="1"/>
      </rPr>
      <t xml:space="preserve"> 19,21</t>
    </r>
    <r>
      <rPr>
        <sz val="10"/>
        <color theme="1"/>
        <rFont val="宋体"/>
        <family val="3"/>
        <charset val="134"/>
      </rPr>
      <t>或者</t>
    </r>
    <r>
      <rPr>
        <sz val="10"/>
        <color theme="1"/>
        <rFont val="Times New Roman"/>
        <family val="1"/>
      </rPr>
      <t>19,22,23</t>
    </r>
    <r>
      <rPr>
        <sz val="10"/>
        <color theme="1"/>
        <rFont val="宋体"/>
        <family val="3"/>
        <charset val="134"/>
      </rPr>
      <t>或者</t>
    </r>
    <r>
      <rPr>
        <sz val="10"/>
        <color theme="1"/>
        <rFont val="Times New Roman"/>
        <family val="1"/>
      </rPr>
      <t>19,24,25</t>
    </r>
    <r>
      <rPr>
        <sz val="10"/>
        <color theme="1"/>
        <rFont val="宋体"/>
        <family val="3"/>
        <charset val="134"/>
      </rPr>
      <t xml:space="preserve">来看。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 xml:space="preserve">最后的委托用于说明在连续委托撤单时，会存在的问题，如果第一笔没有用到交易的冻结，第二笔使用了交易的冻结。撤单第一笔并不能导致第二笔的对交易的冻结冲抵减少，需要注意这种情况。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所有的买卖都是协议平台的</t>
    </r>
    <phoneticPr fontId="2" type="noConversion"/>
  </si>
  <si>
    <t>entrustdetail</t>
    <phoneticPr fontId="2" type="noConversion"/>
  </si>
  <si>
    <t>business_unfrozen</t>
    <phoneticPr fontId="2" type="noConversion"/>
  </si>
  <si>
    <t>business_frozen</t>
    <phoneticPr fontId="2" type="noConversion"/>
  </si>
  <si>
    <t>businss_frozen</t>
    <phoneticPr fontId="2" type="noConversion"/>
  </si>
  <si>
    <t>real_unfrozen</t>
    <phoneticPr fontId="2" type="noConversion"/>
  </si>
  <si>
    <t>基本的处理原则:
卖出：在协议股份不足时，就会使用交易的股份，那么对于交易部分的股份，交易时记冻结 stockreal.business_frozen_amount,报盘的回报和市值的处理也都按照交易的正常流程处理，分别处理到 real_sell_amount和 fundreal的real_sell_balance，得到的资金处理到协议中，增加 fundnet 的可用。在协议股份足够时，股份和资金的可用变动通过协议自身来完成（stocknet， fundnet），相关的市值体现在 stock 和 fund 表的 correct 字段上。
买入：在协议资金不足时，就会使用交易的资金，对于交易部分的资金，交易时冻结到 fundreal.business_frozen_balance，使用交易资金购买得到的股份记录到 stocknet的in_amount，市值通过 stockreal.real_buy_amount 和 fundreal.real_buy_balance来体现。在协议资金足够时，股份和资金的可用变动通过协议自身处理完成（stoknet，fundnet），市值体现在stock和 fund表的correct字段上。</t>
    <phoneticPr fontId="2" type="noConversion"/>
  </si>
  <si>
    <t>current_amount</t>
    <phoneticPr fontId="2" type="noConversion"/>
  </si>
  <si>
    <t>frozen_amount</t>
    <phoneticPr fontId="2" type="noConversion"/>
  </si>
  <si>
    <t>correct_amount</t>
    <phoneticPr fontId="2" type="noConversion"/>
  </si>
  <si>
    <t>current_balance</t>
    <phoneticPr fontId="2" type="noConversion"/>
  </si>
  <si>
    <t>frozen_balance</t>
    <phoneticPr fontId="2" type="noConversion"/>
  </si>
  <si>
    <t>correct_balance</t>
    <phoneticPr fontId="2" type="noConversion"/>
  </si>
  <si>
    <t>trd_frozen_amount</t>
    <phoneticPr fontId="2" type="noConversion"/>
  </si>
  <si>
    <t>trd_frozen_balance</t>
    <phoneticPr fontId="2" type="noConversion"/>
  </si>
  <si>
    <t>net_frozen_amount</t>
    <phoneticPr fontId="2" type="noConversion"/>
  </si>
  <si>
    <t>net_frozen_balance</t>
    <phoneticPr fontId="2" type="noConversion"/>
  </si>
  <si>
    <t>cbpentrust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</si>
</sst>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left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 wrapText="1"/>
    </xf>
    <xf numFmtId="0" fontId="1" fillId="5" borderId="1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O17" sqref="O17"/>
    </sheetView>
  </sheetViews>
  <sheetFormatPr defaultRowHeight="13.5" x14ac:dyDescent="0.15"/>
  <sheetData>
    <row r="1" spans="1:17" ht="13.5" customHeight="1" x14ac:dyDescent="0.15">
      <c r="A1" s="69" t="s">
        <v>59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8"/>
      <c r="N1" s="68"/>
      <c r="O1" s="68"/>
      <c r="P1" s="68"/>
      <c r="Q1" s="68"/>
    </row>
    <row r="2" spans="1:17" x14ac:dyDescent="0.1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8"/>
      <c r="N2" s="68"/>
      <c r="O2" s="68"/>
      <c r="P2" s="68"/>
      <c r="Q2" s="68"/>
    </row>
    <row r="3" spans="1:17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8"/>
      <c r="N3" s="68"/>
      <c r="O3" s="68"/>
      <c r="P3" s="68"/>
      <c r="Q3" s="68"/>
    </row>
    <row r="4" spans="1:17" x14ac:dyDescent="0.1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8"/>
      <c r="N4" s="68"/>
      <c r="O4" s="68"/>
      <c r="P4" s="68"/>
      <c r="Q4" s="68"/>
    </row>
    <row r="5" spans="1:17" x14ac:dyDescent="0.1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8"/>
      <c r="N5" s="68"/>
      <c r="O5" s="68"/>
      <c r="P5" s="68"/>
      <c r="Q5" s="68"/>
    </row>
    <row r="6" spans="1:17" x14ac:dyDescent="0.1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8"/>
      <c r="N6" s="68"/>
      <c r="O6" s="68"/>
      <c r="P6" s="68"/>
      <c r="Q6" s="68"/>
    </row>
    <row r="7" spans="1:17" x14ac:dyDescent="0.1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8"/>
      <c r="N7" s="68"/>
      <c r="O7" s="68"/>
      <c r="P7" s="68"/>
      <c r="Q7" s="68"/>
    </row>
    <row r="8" spans="1:17" x14ac:dyDescent="0.1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8"/>
      <c r="N8" s="68"/>
      <c r="O8" s="68"/>
      <c r="P8" s="68"/>
      <c r="Q8" s="68"/>
    </row>
    <row r="9" spans="1:17" x14ac:dyDescent="0.1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8"/>
      <c r="N9" s="68"/>
      <c r="O9" s="68"/>
      <c r="P9" s="68"/>
      <c r="Q9" s="68"/>
    </row>
    <row r="10" spans="1:17" x14ac:dyDescent="0.1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8"/>
      <c r="N10" s="68"/>
      <c r="O10" s="68"/>
      <c r="P10" s="68"/>
      <c r="Q10" s="68"/>
    </row>
    <row r="11" spans="1:17" x14ac:dyDescent="0.1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8"/>
      <c r="N11" s="68"/>
      <c r="O11" s="68"/>
      <c r="P11" s="68"/>
      <c r="Q11" s="68"/>
    </row>
    <row r="12" spans="1:17" x14ac:dyDescent="0.1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8"/>
      <c r="N12" s="68"/>
      <c r="O12" s="68"/>
      <c r="P12" s="68"/>
      <c r="Q12" s="68"/>
    </row>
    <row r="13" spans="1:17" x14ac:dyDescent="0.1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8"/>
      <c r="N13" s="68"/>
      <c r="O13" s="68"/>
      <c r="P13" s="68"/>
      <c r="Q13" s="68"/>
    </row>
    <row r="14" spans="1:17" x14ac:dyDescent="0.1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8"/>
      <c r="N14" s="68"/>
      <c r="O14" s="68"/>
      <c r="P14" s="68"/>
      <c r="Q14" s="68"/>
    </row>
    <row r="15" spans="1:17" x14ac:dyDescent="0.1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8"/>
      <c r="N15" s="68"/>
      <c r="O15" s="68"/>
      <c r="P15" s="68"/>
      <c r="Q15" s="68"/>
    </row>
    <row r="16" spans="1:17" x14ac:dyDescent="0.1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8"/>
      <c r="N16" s="68"/>
      <c r="O16" s="68"/>
      <c r="P16" s="68"/>
      <c r="Q16" s="68"/>
    </row>
    <row r="17" spans="1:17" x14ac:dyDescent="0.1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8"/>
      <c r="N17" s="68"/>
      <c r="O17" s="68"/>
      <c r="P17" s="68"/>
      <c r="Q17" s="68"/>
    </row>
    <row r="18" spans="1:17" x14ac:dyDescent="0.1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8"/>
      <c r="N18" s="68"/>
      <c r="O18" s="68"/>
      <c r="P18" s="68"/>
      <c r="Q18" s="68"/>
    </row>
    <row r="19" spans="1:17" x14ac:dyDescent="0.1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8"/>
      <c r="N19" s="68"/>
      <c r="O19" s="68"/>
      <c r="P19" s="68"/>
      <c r="Q19" s="68"/>
    </row>
    <row r="20" spans="1:17" x14ac:dyDescent="0.1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8"/>
      <c r="N20" s="68"/>
      <c r="O20" s="68"/>
      <c r="P20" s="68"/>
      <c r="Q20" s="68"/>
    </row>
    <row r="21" spans="1:17" x14ac:dyDescent="0.1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8"/>
      <c r="N21" s="68"/>
      <c r="O21" s="68"/>
      <c r="P21" s="68"/>
      <c r="Q21" s="68"/>
    </row>
    <row r="22" spans="1:17" x14ac:dyDescent="0.1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8"/>
      <c r="N22" s="68"/>
      <c r="O22" s="68"/>
      <c r="P22" s="68"/>
      <c r="Q22" s="68"/>
    </row>
    <row r="23" spans="1:17" x14ac:dyDescent="0.1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8"/>
      <c r="N23" s="68"/>
      <c r="O23" s="68"/>
      <c r="P23" s="68"/>
      <c r="Q23" s="68"/>
    </row>
    <row r="24" spans="1:17" x14ac:dyDescent="0.1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8"/>
      <c r="N24" s="68"/>
      <c r="O24" s="68"/>
      <c r="P24" s="68"/>
      <c r="Q24" s="68"/>
    </row>
    <row r="25" spans="1:17" x14ac:dyDescent="0.1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8"/>
      <c r="N25" s="68"/>
      <c r="O25" s="68"/>
      <c r="P25" s="68"/>
      <c r="Q25" s="68"/>
    </row>
    <row r="26" spans="1:17" x14ac:dyDescent="0.1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8"/>
      <c r="N26" s="68"/>
      <c r="O26" s="68"/>
      <c r="P26" s="68"/>
      <c r="Q26" s="68"/>
    </row>
    <row r="27" spans="1:17" x14ac:dyDescent="0.1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8"/>
      <c r="N27" s="68"/>
      <c r="O27" s="68"/>
      <c r="P27" s="68"/>
      <c r="Q27" s="68"/>
    </row>
    <row r="28" spans="1:17" x14ac:dyDescent="0.15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x14ac:dyDescent="0.15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</sheetData>
  <mergeCells count="1">
    <mergeCell ref="A1:L27"/>
  </mergeCells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42"/>
  <sheetViews>
    <sheetView tabSelected="1" workbookViewId="0">
      <pane ySplit="2" topLeftCell="A33" activePane="bottomLeft" state="frozen"/>
      <selection pane="bottomLeft" activeCell="F48" sqref="F48"/>
    </sheetView>
  </sheetViews>
  <sheetFormatPr defaultColWidth="7.625" defaultRowHeight="12.75" x14ac:dyDescent="0.15"/>
  <cols>
    <col min="1" max="1" width="9.375" style="1" customWidth="1"/>
    <col min="2" max="2" width="11" style="5" customWidth="1"/>
    <col min="3" max="10" width="7.625" style="1"/>
    <col min="11" max="11" width="7.625" style="18"/>
    <col min="12" max="14" width="7.625" style="1"/>
    <col min="15" max="15" width="7.625" style="18"/>
    <col min="16" max="16" width="7.625" style="1"/>
    <col min="17" max="19" width="7.625" style="19"/>
    <col min="20" max="22" width="7.625" style="1"/>
    <col min="23" max="23" width="7.625" style="19"/>
    <col min="24" max="27" width="7.625" style="1"/>
    <col min="28" max="28" width="8" style="1" bestFit="1" customWidth="1"/>
    <col min="29" max="16384" width="7.625" style="1"/>
  </cols>
  <sheetData>
    <row r="1" spans="1:31" ht="14.25" customHeight="1" x14ac:dyDescent="0.15">
      <c r="A1" s="57"/>
      <c r="B1" s="12"/>
      <c r="C1" s="71" t="s">
        <v>14</v>
      </c>
      <c r="D1" s="71"/>
      <c r="E1" s="72"/>
      <c r="F1" s="73" t="s">
        <v>15</v>
      </c>
      <c r="G1" s="71"/>
      <c r="H1" s="72"/>
      <c r="I1" s="73" t="s">
        <v>23</v>
      </c>
      <c r="J1" s="71"/>
      <c r="K1" s="71"/>
      <c r="L1" s="72"/>
      <c r="M1" s="73" t="s">
        <v>25</v>
      </c>
      <c r="N1" s="71"/>
      <c r="O1" s="71"/>
      <c r="P1" s="72"/>
      <c r="Q1" s="73" t="s">
        <v>21</v>
      </c>
      <c r="R1" s="71"/>
      <c r="S1" s="71"/>
      <c r="T1" s="72"/>
      <c r="U1" s="73" t="s">
        <v>16</v>
      </c>
      <c r="V1" s="71"/>
      <c r="W1" s="71"/>
      <c r="X1" s="72"/>
      <c r="Y1" s="73" t="s">
        <v>70</v>
      </c>
      <c r="Z1" s="72"/>
      <c r="AA1" s="74" t="s">
        <v>33</v>
      </c>
      <c r="AB1" s="74" t="s">
        <v>34</v>
      </c>
      <c r="AC1" s="74" t="s">
        <v>31</v>
      </c>
      <c r="AD1" s="74" t="s">
        <v>32</v>
      </c>
      <c r="AE1" s="76" t="s">
        <v>35</v>
      </c>
    </row>
    <row r="2" spans="1:31" ht="25.5" x14ac:dyDescent="0.15">
      <c r="A2" s="10"/>
      <c r="C2" s="19" t="s">
        <v>60</v>
      </c>
      <c r="D2" s="19" t="s">
        <v>61</v>
      </c>
      <c r="E2" s="39" t="s">
        <v>62</v>
      </c>
      <c r="F2" s="47" t="s">
        <v>63</v>
      </c>
      <c r="G2" s="19" t="s">
        <v>64</v>
      </c>
      <c r="H2" s="39" t="s">
        <v>65</v>
      </c>
      <c r="I2" s="47" t="s">
        <v>58</v>
      </c>
      <c r="J2" s="19" t="s">
        <v>57</v>
      </c>
      <c r="K2" s="19" t="s">
        <v>36</v>
      </c>
      <c r="L2" s="39" t="s">
        <v>37</v>
      </c>
      <c r="M2" s="47" t="s">
        <v>55</v>
      </c>
      <c r="N2" s="19" t="s">
        <v>56</v>
      </c>
      <c r="O2" s="19" t="s">
        <v>30</v>
      </c>
      <c r="P2" s="39" t="s">
        <v>38</v>
      </c>
      <c r="Q2" s="47" t="s">
        <v>19</v>
      </c>
      <c r="R2" s="19" t="s">
        <v>20</v>
      </c>
      <c r="S2" s="19" t="s">
        <v>68</v>
      </c>
      <c r="T2" s="39" t="s">
        <v>66</v>
      </c>
      <c r="U2" s="47" t="s">
        <v>19</v>
      </c>
      <c r="V2" s="19" t="s">
        <v>20</v>
      </c>
      <c r="W2" s="19" t="s">
        <v>69</v>
      </c>
      <c r="X2" s="39" t="s">
        <v>67</v>
      </c>
      <c r="Y2" s="19" t="s">
        <v>62</v>
      </c>
      <c r="Z2" s="39" t="s">
        <v>65</v>
      </c>
      <c r="AA2" s="75"/>
      <c r="AB2" s="75"/>
      <c r="AC2" s="75"/>
      <c r="AD2" s="75"/>
      <c r="AE2" s="77"/>
    </row>
    <row r="3" spans="1:31" s="19" customFormat="1" x14ac:dyDescent="0.15">
      <c r="A3" s="27"/>
      <c r="B3" s="62" t="s">
        <v>22</v>
      </c>
      <c r="C3" s="28">
        <v>5000</v>
      </c>
      <c r="D3" s="28">
        <v>0</v>
      </c>
      <c r="E3" s="63">
        <v>0</v>
      </c>
      <c r="F3" s="64">
        <v>10000</v>
      </c>
      <c r="G3" s="28">
        <v>0</v>
      </c>
      <c r="H3" s="63">
        <v>0</v>
      </c>
      <c r="I3" s="64">
        <v>0</v>
      </c>
      <c r="J3" s="28">
        <v>0</v>
      </c>
      <c r="K3" s="28">
        <v>0</v>
      </c>
      <c r="L3" s="63">
        <v>0</v>
      </c>
      <c r="M3" s="64">
        <v>0</v>
      </c>
      <c r="N3" s="28">
        <v>0</v>
      </c>
      <c r="O3" s="28">
        <v>0</v>
      </c>
      <c r="P3" s="63">
        <v>0</v>
      </c>
      <c r="Q3" s="79">
        <v>0</v>
      </c>
      <c r="R3" s="80">
        <v>0</v>
      </c>
      <c r="S3" s="80">
        <v>0</v>
      </c>
      <c r="T3" s="81">
        <v>0</v>
      </c>
      <c r="U3" s="64">
        <v>0</v>
      </c>
      <c r="V3" s="28">
        <v>0</v>
      </c>
      <c r="W3" s="28">
        <v>0</v>
      </c>
      <c r="X3" s="63">
        <v>0</v>
      </c>
      <c r="Y3" s="28">
        <v>0</v>
      </c>
      <c r="Z3" s="63">
        <v>0</v>
      </c>
      <c r="AA3" s="28">
        <f>C3-D3+I3-J3</f>
        <v>5000</v>
      </c>
      <c r="AB3" s="28">
        <f>F3-G3+M3-N3</f>
        <v>10000</v>
      </c>
      <c r="AC3" s="28">
        <f>AA3+Q3-R3</f>
        <v>5000</v>
      </c>
      <c r="AD3" s="28">
        <f>AB3+U3-V3</f>
        <v>10000</v>
      </c>
      <c r="AE3" s="29">
        <f>(C3+E3-K3+L3)*1+F3+H3-O3+P3</f>
        <v>15000</v>
      </c>
    </row>
    <row r="4" spans="1:31" s="19" customFormat="1" x14ac:dyDescent="0.15">
      <c r="A4" s="10" t="s">
        <v>1</v>
      </c>
      <c r="B4" s="5" t="s">
        <v>2</v>
      </c>
      <c r="C4" s="19">
        <v>5000</v>
      </c>
      <c r="E4" s="39">
        <v>0</v>
      </c>
      <c r="F4" s="47">
        <v>10000</v>
      </c>
      <c r="H4" s="39"/>
      <c r="I4" s="47"/>
      <c r="L4" s="39">
        <v>0</v>
      </c>
      <c r="M4" s="47"/>
      <c r="N4" s="19">
        <v>3000</v>
      </c>
      <c r="P4" s="39"/>
      <c r="Q4" s="48"/>
      <c r="R4" s="2"/>
      <c r="S4" s="2"/>
      <c r="T4" s="40"/>
      <c r="U4" s="47"/>
      <c r="W4" s="19">
        <v>3000</v>
      </c>
      <c r="X4" s="39">
        <v>3000</v>
      </c>
      <c r="Z4" s="39"/>
      <c r="AA4" s="19">
        <f>C4-D4+I4-J4</f>
        <v>5000</v>
      </c>
      <c r="AB4" s="19">
        <f>F4-G4+M4-N4</f>
        <v>7000</v>
      </c>
      <c r="AC4" s="19">
        <f>AA4+Q4-R4</f>
        <v>5000</v>
      </c>
      <c r="AD4" s="19">
        <f>AB4+U4-V4</f>
        <v>7000</v>
      </c>
      <c r="AE4" s="11">
        <f>(C4+E4-K4+L4)*1+F4+H4-O4+P4</f>
        <v>15000</v>
      </c>
    </row>
    <row r="5" spans="1:31" x14ac:dyDescent="0.15">
      <c r="A5" s="21"/>
      <c r="B5" s="22" t="s">
        <v>3</v>
      </c>
      <c r="C5" s="23">
        <v>5000</v>
      </c>
      <c r="D5" s="23"/>
      <c r="E5" s="41">
        <v>0</v>
      </c>
      <c r="F5" s="49">
        <v>10000</v>
      </c>
      <c r="G5" s="23"/>
      <c r="H5" s="41"/>
      <c r="I5" s="49"/>
      <c r="J5" s="23"/>
      <c r="K5" s="23"/>
      <c r="L5" s="41">
        <v>3000</v>
      </c>
      <c r="M5" s="49"/>
      <c r="N5" s="23">
        <v>3000</v>
      </c>
      <c r="O5" s="23">
        <v>3000</v>
      </c>
      <c r="P5" s="41">
        <v>0</v>
      </c>
      <c r="Q5" s="49">
        <v>3000</v>
      </c>
      <c r="R5" s="23"/>
      <c r="S5" s="23"/>
      <c r="T5" s="41"/>
      <c r="U5" s="49"/>
      <c r="V5" s="23"/>
      <c r="W5" s="23">
        <v>3000</v>
      </c>
      <c r="X5" s="41">
        <v>3000</v>
      </c>
      <c r="Y5" s="23">
        <v>0</v>
      </c>
      <c r="Z5" s="41">
        <v>0</v>
      </c>
      <c r="AA5" s="23">
        <f>C5-D5+I5-J5</f>
        <v>5000</v>
      </c>
      <c r="AB5" s="23">
        <f>F5-G5+M5-N5</f>
        <v>7000</v>
      </c>
      <c r="AC5" s="23">
        <f>AA5+Q5-R5</f>
        <v>8000</v>
      </c>
      <c r="AD5" s="23">
        <f>AB5+U5-V5</f>
        <v>7000</v>
      </c>
      <c r="AE5" s="24">
        <f>(C5+E5-K5+L5)*1+F5+H5-O5+P5</f>
        <v>15000</v>
      </c>
    </row>
    <row r="6" spans="1:31" x14ac:dyDescent="0.15">
      <c r="A6" s="10" t="s">
        <v>4</v>
      </c>
      <c r="B6" s="5" t="s">
        <v>2</v>
      </c>
      <c r="C6" s="19">
        <v>5000</v>
      </c>
      <c r="D6" s="19"/>
      <c r="E6" s="39">
        <v>0</v>
      </c>
      <c r="F6" s="47">
        <v>10000</v>
      </c>
      <c r="G6" s="19"/>
      <c r="H6" s="39"/>
      <c r="I6" s="47"/>
      <c r="J6" s="19"/>
      <c r="K6" s="19"/>
      <c r="L6" s="39">
        <v>3000</v>
      </c>
      <c r="M6" s="47"/>
      <c r="N6" s="19">
        <v>3000</v>
      </c>
      <c r="O6" s="19">
        <v>3000</v>
      </c>
      <c r="P6" s="39">
        <v>0</v>
      </c>
      <c r="Q6" s="47">
        <v>3000</v>
      </c>
      <c r="R6" s="19">
        <v>1000</v>
      </c>
      <c r="S6" s="19">
        <v>0</v>
      </c>
      <c r="T6" s="39">
        <v>0</v>
      </c>
      <c r="U6" s="47"/>
      <c r="V6" s="19"/>
      <c r="X6" s="39"/>
      <c r="Y6" s="19"/>
      <c r="Z6" s="39"/>
      <c r="AA6" s="1">
        <f>C6-D6+I6-J6</f>
        <v>5000</v>
      </c>
      <c r="AB6" s="1">
        <f>F6-G6+M6-N6</f>
        <v>7000</v>
      </c>
      <c r="AC6" s="1">
        <f>AA6+Q6-R6</f>
        <v>7000</v>
      </c>
      <c r="AD6" s="1">
        <f>AB6+U6-V6</f>
        <v>7000</v>
      </c>
      <c r="AE6" s="11">
        <f>(C6+E6-K6+L6)*1+F6+H6-O6+P6</f>
        <v>15000</v>
      </c>
    </row>
    <row r="7" spans="1:31" s="18" customFormat="1" x14ac:dyDescent="0.15">
      <c r="A7" s="21"/>
      <c r="B7" s="22" t="s">
        <v>39</v>
      </c>
      <c r="C7" s="23">
        <v>5000</v>
      </c>
      <c r="D7" s="23"/>
      <c r="E7" s="41">
        <v>-1000</v>
      </c>
      <c r="F7" s="49">
        <v>10000</v>
      </c>
      <c r="G7" s="23"/>
      <c r="H7" s="41">
        <v>1000</v>
      </c>
      <c r="I7" s="49"/>
      <c r="J7" s="23"/>
      <c r="K7" s="23">
        <v>0</v>
      </c>
      <c r="L7" s="41">
        <v>3000</v>
      </c>
      <c r="M7" s="49"/>
      <c r="N7" s="23">
        <v>3000</v>
      </c>
      <c r="O7" s="23">
        <v>3000</v>
      </c>
      <c r="P7" s="41">
        <v>0</v>
      </c>
      <c r="Q7" s="49">
        <v>3000</v>
      </c>
      <c r="R7" s="23">
        <v>1000</v>
      </c>
      <c r="S7" s="23">
        <v>0</v>
      </c>
      <c r="T7" s="41">
        <v>0</v>
      </c>
      <c r="U7" s="49">
        <v>1000</v>
      </c>
      <c r="V7" s="23"/>
      <c r="W7" s="23"/>
      <c r="X7" s="41"/>
      <c r="Y7" s="23">
        <v>-1000</v>
      </c>
      <c r="Z7" s="41">
        <v>1000</v>
      </c>
      <c r="AA7" s="23">
        <f>C7-D7+I7-J7</f>
        <v>5000</v>
      </c>
      <c r="AB7" s="23">
        <f>F7-G7+M7-N7</f>
        <v>7000</v>
      </c>
      <c r="AC7" s="23">
        <f>AA7+Q7-R7</f>
        <v>7000</v>
      </c>
      <c r="AD7" s="23">
        <f>AB7+U7-V7</f>
        <v>8000</v>
      </c>
      <c r="AE7" s="24">
        <f>(C7+E7-K7+L7)*1+F7+H7-O7+P7</f>
        <v>15000</v>
      </c>
    </row>
    <row r="8" spans="1:31" x14ac:dyDescent="0.15">
      <c r="A8" s="10" t="s">
        <v>5</v>
      </c>
      <c r="B8" s="5" t="s">
        <v>2</v>
      </c>
      <c r="C8" s="19">
        <v>5000</v>
      </c>
      <c r="D8" s="19"/>
      <c r="E8" s="42">
        <v>-1000</v>
      </c>
      <c r="F8" s="47">
        <v>10000</v>
      </c>
      <c r="G8" s="19"/>
      <c r="H8" s="39">
        <v>1000</v>
      </c>
      <c r="I8" s="47"/>
      <c r="J8" s="19">
        <v>500</v>
      </c>
      <c r="K8" s="19">
        <v>0</v>
      </c>
      <c r="L8" s="39">
        <v>3000</v>
      </c>
      <c r="M8" s="47"/>
      <c r="N8" s="19">
        <v>3000</v>
      </c>
      <c r="O8" s="19">
        <v>3000</v>
      </c>
      <c r="P8" s="39">
        <v>0</v>
      </c>
      <c r="Q8" s="47">
        <v>3000</v>
      </c>
      <c r="R8" s="67">
        <v>3000</v>
      </c>
      <c r="S8" s="19">
        <v>500</v>
      </c>
      <c r="T8" s="39">
        <v>500</v>
      </c>
      <c r="U8" s="47">
        <v>1000</v>
      </c>
      <c r="V8" s="19"/>
      <c r="X8" s="39"/>
      <c r="Y8" s="19"/>
      <c r="Z8" s="39"/>
      <c r="AA8" s="1">
        <f>C8-D8+I8-J8</f>
        <v>4500</v>
      </c>
      <c r="AB8" s="1">
        <f>F8-G8+M8-N8</f>
        <v>7000</v>
      </c>
      <c r="AC8" s="1">
        <f>AA8+Q8-R8</f>
        <v>4500</v>
      </c>
      <c r="AD8" s="1">
        <f>AB8+U8-V8</f>
        <v>8000</v>
      </c>
      <c r="AE8" s="11">
        <f>(C8+E8-K8+L8)*1+F8+H8-O8+P8</f>
        <v>15000</v>
      </c>
    </row>
    <row r="9" spans="1:31" s="18" customFormat="1" x14ac:dyDescent="0.15">
      <c r="A9" s="21"/>
      <c r="B9" s="22" t="s">
        <v>40</v>
      </c>
      <c r="C9" s="23">
        <v>5000</v>
      </c>
      <c r="D9" s="23"/>
      <c r="E9" s="41">
        <v>-3000</v>
      </c>
      <c r="F9" s="49">
        <v>10000</v>
      </c>
      <c r="G9" s="23"/>
      <c r="H9" s="41">
        <v>3000</v>
      </c>
      <c r="I9" s="49"/>
      <c r="J9" s="23">
        <v>500</v>
      </c>
      <c r="K9" s="23">
        <v>500</v>
      </c>
      <c r="L9" s="41">
        <v>3000</v>
      </c>
      <c r="M9" s="49"/>
      <c r="N9" s="23">
        <v>3000</v>
      </c>
      <c r="O9" s="23">
        <v>3000</v>
      </c>
      <c r="P9" s="41">
        <v>500</v>
      </c>
      <c r="Q9" s="49">
        <v>3000</v>
      </c>
      <c r="R9" s="23">
        <v>3000</v>
      </c>
      <c r="S9" s="23">
        <v>500</v>
      </c>
      <c r="T9" s="41">
        <v>500</v>
      </c>
      <c r="U9" s="49">
        <v>3500</v>
      </c>
      <c r="V9" s="23"/>
      <c r="W9" s="23"/>
      <c r="X9" s="41"/>
      <c r="Y9" s="23">
        <v>-2000</v>
      </c>
      <c r="Z9" s="41">
        <v>2000</v>
      </c>
      <c r="AA9" s="23">
        <f>C9-D9+I9-J9</f>
        <v>4500</v>
      </c>
      <c r="AB9" s="23">
        <f>F9-G9+M9-N9</f>
        <v>7000</v>
      </c>
      <c r="AC9" s="23">
        <f>AA9+Q9-R9</f>
        <v>4500</v>
      </c>
      <c r="AD9" s="23">
        <f>AB9+U9-V9</f>
        <v>10500</v>
      </c>
      <c r="AE9" s="24">
        <f>(C9+E9-K9+L9)*1+F9+H9-O9+P9</f>
        <v>15000</v>
      </c>
    </row>
    <row r="10" spans="1:31" x14ac:dyDescent="0.15">
      <c r="A10" s="10" t="s">
        <v>7</v>
      </c>
      <c r="B10" s="5" t="s">
        <v>2</v>
      </c>
      <c r="C10" s="19">
        <v>5000</v>
      </c>
      <c r="D10" s="19"/>
      <c r="E10" s="42">
        <v>-3000</v>
      </c>
      <c r="F10" s="47">
        <v>10000</v>
      </c>
      <c r="G10" s="19"/>
      <c r="H10" s="39">
        <v>3000</v>
      </c>
      <c r="I10" s="47"/>
      <c r="J10" s="19">
        <v>500</v>
      </c>
      <c r="K10" s="19">
        <v>500</v>
      </c>
      <c r="L10" s="39">
        <v>3000</v>
      </c>
      <c r="M10" s="47"/>
      <c r="N10" s="19">
        <v>3000</v>
      </c>
      <c r="O10" s="19">
        <v>3000</v>
      </c>
      <c r="P10" s="39">
        <v>500</v>
      </c>
      <c r="Q10" s="54">
        <v>3000</v>
      </c>
      <c r="R10" s="19">
        <v>3000</v>
      </c>
      <c r="T10" s="39"/>
      <c r="U10" s="47">
        <v>3500</v>
      </c>
      <c r="V10" s="19">
        <v>1500</v>
      </c>
      <c r="X10" s="39"/>
      <c r="Y10" s="19"/>
      <c r="Z10" s="39"/>
      <c r="AA10" s="1">
        <f>C10-D10+I10-J10</f>
        <v>4500</v>
      </c>
      <c r="AB10" s="1">
        <f>F10-G10+M10-N10</f>
        <v>7000</v>
      </c>
      <c r="AC10" s="1">
        <f>AA10+Q10-R10</f>
        <v>4500</v>
      </c>
      <c r="AD10" s="1">
        <f>AB10+U10-V10</f>
        <v>9000</v>
      </c>
      <c r="AE10" s="11">
        <f>(C10+E10-K10+L10)*1+F10+H10-O10+P10</f>
        <v>15000</v>
      </c>
    </row>
    <row r="11" spans="1:31" s="18" customFormat="1" x14ac:dyDescent="0.15">
      <c r="A11" s="21"/>
      <c r="B11" s="22" t="s">
        <v>41</v>
      </c>
      <c r="C11" s="23">
        <v>5000</v>
      </c>
      <c r="D11" s="23"/>
      <c r="E11" s="41">
        <v>-1500</v>
      </c>
      <c r="F11" s="49">
        <v>10000</v>
      </c>
      <c r="G11" s="23"/>
      <c r="H11" s="41">
        <v>1500</v>
      </c>
      <c r="I11" s="49"/>
      <c r="J11" s="23">
        <v>500</v>
      </c>
      <c r="K11" s="23">
        <v>500</v>
      </c>
      <c r="L11" s="41">
        <v>3000</v>
      </c>
      <c r="M11" s="49"/>
      <c r="N11" s="23">
        <v>3000</v>
      </c>
      <c r="O11" s="23">
        <v>3000</v>
      </c>
      <c r="P11" s="41">
        <v>500</v>
      </c>
      <c r="Q11" s="49">
        <v>4500</v>
      </c>
      <c r="R11" s="23">
        <v>3000</v>
      </c>
      <c r="S11" s="23"/>
      <c r="T11" s="41"/>
      <c r="U11" s="49">
        <v>3500</v>
      </c>
      <c r="V11" s="23">
        <v>1500</v>
      </c>
      <c r="W11" s="23"/>
      <c r="X11" s="41"/>
      <c r="Y11" s="23">
        <v>1500</v>
      </c>
      <c r="Z11" s="41">
        <v>-1500</v>
      </c>
      <c r="AA11" s="23">
        <f>C11-D11+I11-J11</f>
        <v>4500</v>
      </c>
      <c r="AB11" s="23">
        <f>F11-G11+M11-N11</f>
        <v>7000</v>
      </c>
      <c r="AC11" s="23">
        <f>AA11+Q11-R11</f>
        <v>6000</v>
      </c>
      <c r="AD11" s="23">
        <f>AB11+U11-V11</f>
        <v>9000</v>
      </c>
      <c r="AE11" s="24">
        <f>(C11+E11-K11+L11)*1+F11+H11-O11+P11</f>
        <v>15000</v>
      </c>
    </row>
    <row r="12" spans="1:31" x14ac:dyDescent="0.15">
      <c r="A12" s="10" t="s">
        <v>5</v>
      </c>
      <c r="B12" s="5" t="s">
        <v>2</v>
      </c>
      <c r="C12" s="19">
        <v>5000</v>
      </c>
      <c r="D12" s="19"/>
      <c r="E12" s="43">
        <v>-1500</v>
      </c>
      <c r="F12" s="47">
        <v>10000</v>
      </c>
      <c r="G12" s="19"/>
      <c r="H12" s="39">
        <v>1500</v>
      </c>
      <c r="I12" s="47"/>
      <c r="J12" s="19">
        <v>1500</v>
      </c>
      <c r="K12" s="19">
        <v>500</v>
      </c>
      <c r="L12" s="39">
        <v>3000</v>
      </c>
      <c r="M12" s="47"/>
      <c r="N12" s="19">
        <v>3000</v>
      </c>
      <c r="O12" s="19">
        <v>3000</v>
      </c>
      <c r="P12" s="39">
        <v>500</v>
      </c>
      <c r="Q12" s="47">
        <v>4500</v>
      </c>
      <c r="R12" s="3">
        <v>4500</v>
      </c>
      <c r="S12" s="19">
        <v>1000</v>
      </c>
      <c r="T12" s="39">
        <v>1000</v>
      </c>
      <c r="U12" s="54">
        <v>3500</v>
      </c>
      <c r="V12" s="19">
        <v>1500</v>
      </c>
      <c r="X12" s="39"/>
      <c r="Y12" s="19"/>
      <c r="Z12" s="39"/>
      <c r="AA12" s="1">
        <f>C12-D12+I12-J12</f>
        <v>3500</v>
      </c>
      <c r="AB12" s="1">
        <f>F12-G12+M12-N12</f>
        <v>7000</v>
      </c>
      <c r="AC12" s="1">
        <f>AA12+Q12-R12</f>
        <v>3500</v>
      </c>
      <c r="AD12" s="1">
        <f>AB12+U12-V12</f>
        <v>9000</v>
      </c>
      <c r="AE12" s="11">
        <f>(C12+E12-K12+L12)*1+F12+H12-O12+P12</f>
        <v>15000</v>
      </c>
    </row>
    <row r="13" spans="1:31" s="18" customFormat="1" x14ac:dyDescent="0.15">
      <c r="A13" s="21"/>
      <c r="B13" s="22" t="s">
        <v>40</v>
      </c>
      <c r="C13" s="23">
        <v>5000</v>
      </c>
      <c r="D13" s="23"/>
      <c r="E13" s="41">
        <v>-3000</v>
      </c>
      <c r="F13" s="49">
        <v>10000</v>
      </c>
      <c r="G13" s="23"/>
      <c r="H13" s="41">
        <v>3000</v>
      </c>
      <c r="I13" s="49"/>
      <c r="J13" s="23">
        <v>1500</v>
      </c>
      <c r="K13" s="23">
        <v>1500</v>
      </c>
      <c r="L13" s="41">
        <v>3000</v>
      </c>
      <c r="M13" s="49"/>
      <c r="N13" s="23">
        <v>3000</v>
      </c>
      <c r="O13" s="23">
        <v>3000</v>
      </c>
      <c r="P13" s="41">
        <v>1500</v>
      </c>
      <c r="Q13" s="49">
        <v>4500</v>
      </c>
      <c r="R13" s="23">
        <v>4500</v>
      </c>
      <c r="S13" s="23"/>
      <c r="T13" s="41"/>
      <c r="U13" s="49">
        <v>6000</v>
      </c>
      <c r="V13" s="23">
        <v>1500</v>
      </c>
      <c r="W13" s="23"/>
      <c r="X13" s="41"/>
      <c r="Y13" s="23">
        <v>-1500</v>
      </c>
      <c r="Z13" s="41">
        <v>1500</v>
      </c>
      <c r="AA13" s="23">
        <f>C13-D13+I13-J13</f>
        <v>3500</v>
      </c>
      <c r="AB13" s="23">
        <f>F13-G13+M13-N13</f>
        <v>7000</v>
      </c>
      <c r="AC13" s="23">
        <f>AA13+Q13-R13</f>
        <v>3500</v>
      </c>
      <c r="AD13" s="23">
        <f>AB13+U13-V13</f>
        <v>11500</v>
      </c>
      <c r="AE13" s="24">
        <f>(C13+E13-K13+L13)*1+F13+H13-O13+P13</f>
        <v>15000</v>
      </c>
    </row>
    <row r="14" spans="1:31" x14ac:dyDescent="0.15">
      <c r="A14" s="10" t="s">
        <v>43</v>
      </c>
      <c r="B14" s="5" t="s">
        <v>2</v>
      </c>
      <c r="C14" s="19">
        <v>5000</v>
      </c>
      <c r="D14" s="19"/>
      <c r="E14" s="39">
        <v>-3000</v>
      </c>
      <c r="F14" s="47">
        <v>10000</v>
      </c>
      <c r="G14" s="19"/>
      <c r="H14" s="39">
        <v>3000</v>
      </c>
      <c r="I14" s="47"/>
      <c r="J14" s="19">
        <v>1500</v>
      </c>
      <c r="K14" s="19">
        <v>1500</v>
      </c>
      <c r="L14" s="39">
        <v>3000</v>
      </c>
      <c r="M14" s="47"/>
      <c r="N14" s="19">
        <v>3000</v>
      </c>
      <c r="O14" s="19">
        <v>3000</v>
      </c>
      <c r="P14" s="39">
        <v>1500</v>
      </c>
      <c r="Q14" s="47">
        <v>4500</v>
      </c>
      <c r="R14" s="19">
        <v>4500</v>
      </c>
      <c r="T14" s="39"/>
      <c r="U14" s="47">
        <v>6000</v>
      </c>
      <c r="V14" s="19">
        <v>4500</v>
      </c>
      <c r="X14" s="39"/>
      <c r="Y14" s="19"/>
      <c r="Z14" s="39"/>
      <c r="AA14" s="1">
        <f>C14-D14+I14-J14</f>
        <v>3500</v>
      </c>
      <c r="AB14" s="1">
        <f>F14-G14+M14-N14</f>
        <v>7000</v>
      </c>
      <c r="AC14" s="1">
        <f>AA14+Q14-R14</f>
        <v>3500</v>
      </c>
      <c r="AD14" s="1">
        <f>AB14+U14-V14</f>
        <v>8500</v>
      </c>
      <c r="AE14" s="11">
        <f>(C14+E14-K14+L14)*1+F14+H14-O14+P14</f>
        <v>15000</v>
      </c>
    </row>
    <row r="15" spans="1:31" ht="12.75" hidden="1" customHeight="1" x14ac:dyDescent="0.15">
      <c r="A15" s="10">
        <v>0</v>
      </c>
      <c r="B15" s="6" t="s">
        <v>8</v>
      </c>
      <c r="C15" s="19">
        <v>5000</v>
      </c>
      <c r="D15" s="19"/>
      <c r="E15" s="39">
        <v>0</v>
      </c>
      <c r="F15" s="47">
        <v>10000</v>
      </c>
      <c r="G15" s="19"/>
      <c r="H15" s="39">
        <f>3000-3000</f>
        <v>0</v>
      </c>
      <c r="I15" s="47"/>
      <c r="J15" s="19">
        <v>1500</v>
      </c>
      <c r="K15" s="19">
        <v>1500</v>
      </c>
      <c r="L15" s="39">
        <v>3000</v>
      </c>
      <c r="M15" s="47"/>
      <c r="N15" s="19">
        <v>3000</v>
      </c>
      <c r="O15" s="19">
        <v>3000</v>
      </c>
      <c r="P15" s="39">
        <v>1500</v>
      </c>
      <c r="Q15" s="47">
        <v>7500</v>
      </c>
      <c r="R15" s="19">
        <v>4500</v>
      </c>
      <c r="T15" s="39"/>
      <c r="U15" s="47">
        <v>6000</v>
      </c>
      <c r="V15" s="19">
        <v>4500</v>
      </c>
      <c r="X15" s="39"/>
      <c r="Y15" s="19">
        <v>3000</v>
      </c>
      <c r="Z15" s="39">
        <v>3000</v>
      </c>
      <c r="AA15" s="1">
        <f>C15-D15+I15-J15</f>
        <v>3500</v>
      </c>
      <c r="AB15" s="1">
        <f>F15-G15+M15-N15</f>
        <v>7000</v>
      </c>
      <c r="AC15" s="1">
        <f>AA15+Q15-R15</f>
        <v>6500</v>
      </c>
      <c r="AD15" s="1">
        <f>AB15+U15-V15</f>
        <v>8500</v>
      </c>
      <c r="AE15" s="11">
        <f>(C15+E15-K15+L15)*1+F15+H15-O15+P15</f>
        <v>15000</v>
      </c>
    </row>
    <row r="16" spans="1:31" x14ac:dyDescent="0.15">
      <c r="A16" s="13">
        <v>1</v>
      </c>
      <c r="B16" s="7" t="s">
        <v>9</v>
      </c>
      <c r="C16" s="19">
        <v>5000</v>
      </c>
      <c r="D16" s="19"/>
      <c r="E16" s="39">
        <v>-3000</v>
      </c>
      <c r="F16" s="47">
        <v>10000</v>
      </c>
      <c r="G16" s="19"/>
      <c r="H16" s="39">
        <v>3000</v>
      </c>
      <c r="I16" s="47"/>
      <c r="J16" s="19">
        <v>1500</v>
      </c>
      <c r="K16" s="19">
        <v>1500</v>
      </c>
      <c r="L16" s="39">
        <v>3000</v>
      </c>
      <c r="M16" s="47"/>
      <c r="N16" s="19">
        <v>3000</v>
      </c>
      <c r="O16" s="19">
        <v>3000</v>
      </c>
      <c r="P16" s="39">
        <v>1500</v>
      </c>
      <c r="Q16" s="47">
        <v>4500</v>
      </c>
      <c r="R16" s="19">
        <v>4500</v>
      </c>
      <c r="T16" s="39"/>
      <c r="U16" s="47">
        <v>6000</v>
      </c>
      <c r="V16" s="19">
        <v>1500</v>
      </c>
      <c r="X16" s="39"/>
      <c r="Y16" s="19"/>
      <c r="Z16" s="39"/>
      <c r="AA16" s="1">
        <f>C16-D16+I16-J16</f>
        <v>3500</v>
      </c>
      <c r="AB16" s="1">
        <f>F16-G16+M16-N16</f>
        <v>7000</v>
      </c>
      <c r="AC16" s="1">
        <f>AA16+Q16-R16</f>
        <v>3500</v>
      </c>
      <c r="AD16" s="1">
        <f>AB16+U16-V16</f>
        <v>11500</v>
      </c>
      <c r="AE16" s="11">
        <f>(C16+E16-K16+L16)*1+F16+H16-O16+P16</f>
        <v>15000</v>
      </c>
    </row>
    <row r="17" spans="1:31" s="20" customFormat="1" x14ac:dyDescent="0.15">
      <c r="A17" s="30">
        <v>2</v>
      </c>
      <c r="B17" s="31" t="s">
        <v>11</v>
      </c>
      <c r="C17" s="20">
        <v>5000</v>
      </c>
      <c r="E17" s="42">
        <v>-900</v>
      </c>
      <c r="F17" s="50">
        <v>10000</v>
      </c>
      <c r="H17" s="42">
        <v>900</v>
      </c>
      <c r="I17" s="50"/>
      <c r="J17" s="20">
        <v>1500</v>
      </c>
      <c r="K17" s="20">
        <v>1500</v>
      </c>
      <c r="L17" s="42">
        <v>3000</v>
      </c>
      <c r="M17" s="50"/>
      <c r="N17" s="20">
        <v>3000</v>
      </c>
      <c r="O17" s="20">
        <v>3000</v>
      </c>
      <c r="P17" s="42">
        <v>1500</v>
      </c>
      <c r="Q17" s="50">
        <v>6600</v>
      </c>
      <c r="R17" s="20">
        <v>4500</v>
      </c>
      <c r="T17" s="42"/>
      <c r="U17" s="50">
        <v>6000</v>
      </c>
      <c r="V17" s="20">
        <v>4500</v>
      </c>
      <c r="X17" s="42"/>
      <c r="Z17" s="42"/>
      <c r="AA17" s="20">
        <f>C17-D17+I17-J17</f>
        <v>3500</v>
      </c>
      <c r="AB17" s="20">
        <f>F17-G17+M17-N17</f>
        <v>7000</v>
      </c>
      <c r="AC17" s="20">
        <f>AA17+Q17-R17</f>
        <v>5600</v>
      </c>
      <c r="AD17" s="20">
        <f>AB17+U17-V17</f>
        <v>8500</v>
      </c>
      <c r="AE17" s="34">
        <f>(C17+E17-K17+L17)*1+F17+H17-O17+P17</f>
        <v>15000</v>
      </c>
    </row>
    <row r="18" spans="1:31" s="20" customFormat="1" x14ac:dyDescent="0.15">
      <c r="A18" s="32">
        <v>2</v>
      </c>
      <c r="B18" s="33" t="s">
        <v>42</v>
      </c>
      <c r="C18" s="35">
        <v>5000</v>
      </c>
      <c r="D18" s="35"/>
      <c r="E18" s="44">
        <v>-900</v>
      </c>
      <c r="F18" s="51">
        <v>10000</v>
      </c>
      <c r="G18" s="35"/>
      <c r="H18" s="44">
        <v>900</v>
      </c>
      <c r="I18" s="51"/>
      <c r="J18" s="35">
        <v>1500</v>
      </c>
      <c r="K18" s="35">
        <v>1500</v>
      </c>
      <c r="L18" s="44">
        <v>3000</v>
      </c>
      <c r="M18" s="51"/>
      <c r="N18" s="35">
        <v>3000</v>
      </c>
      <c r="O18" s="35">
        <v>3000</v>
      </c>
      <c r="P18" s="44">
        <v>1500</v>
      </c>
      <c r="Q18" s="51">
        <v>6600</v>
      </c>
      <c r="R18" s="35">
        <v>4500</v>
      </c>
      <c r="S18" s="35"/>
      <c r="T18" s="44"/>
      <c r="U18" s="51">
        <v>6000</v>
      </c>
      <c r="V18" s="35">
        <v>3600</v>
      </c>
      <c r="W18" s="35"/>
      <c r="X18" s="44"/>
      <c r="Y18" s="35"/>
      <c r="Z18" s="44"/>
      <c r="AA18" s="35">
        <f>C18-D18+I18-J18</f>
        <v>3500</v>
      </c>
      <c r="AB18" s="35">
        <f>F18-G18+M18-N18</f>
        <v>7000</v>
      </c>
      <c r="AC18" s="35">
        <f>AA18+Q18-R18</f>
        <v>5600</v>
      </c>
      <c r="AD18" s="35">
        <f>AB18+U18-V18</f>
        <v>9400</v>
      </c>
      <c r="AE18" s="36">
        <f>(C18+E18-K18+L18)*1+F18+H18-O18+P18</f>
        <v>15000</v>
      </c>
    </row>
    <row r="19" spans="1:31" s="19" customFormat="1" x14ac:dyDescent="0.15">
      <c r="A19" s="10" t="s">
        <v>43</v>
      </c>
      <c r="B19" s="5" t="s">
        <v>2</v>
      </c>
      <c r="C19" s="19">
        <v>5000</v>
      </c>
      <c r="E19" s="45">
        <v>-900</v>
      </c>
      <c r="F19" s="52">
        <v>10000</v>
      </c>
      <c r="G19" s="37"/>
      <c r="H19" s="45">
        <v>900</v>
      </c>
      <c r="I19" s="52"/>
      <c r="J19" s="37">
        <v>1500</v>
      </c>
      <c r="K19" s="37">
        <v>1500</v>
      </c>
      <c r="L19" s="45">
        <v>3000</v>
      </c>
      <c r="M19" s="52"/>
      <c r="N19" s="38">
        <v>3600</v>
      </c>
      <c r="O19" s="37">
        <v>3000</v>
      </c>
      <c r="P19" s="45">
        <v>1500</v>
      </c>
      <c r="Q19" s="50">
        <v>6600</v>
      </c>
      <c r="R19" s="20">
        <v>4500</v>
      </c>
      <c r="T19" s="39"/>
      <c r="U19" s="52">
        <v>6000</v>
      </c>
      <c r="V19" s="37">
        <v>6000</v>
      </c>
      <c r="W19" s="19">
        <v>600</v>
      </c>
      <c r="X19" s="39">
        <v>600</v>
      </c>
      <c r="Z19" s="39"/>
      <c r="AA19" s="19">
        <f>C19-D19+I19-J19</f>
        <v>3500</v>
      </c>
      <c r="AB19" s="19">
        <f>F19-G19+M19-N19</f>
        <v>6400</v>
      </c>
      <c r="AC19" s="19">
        <f>AA19+Q19-R19</f>
        <v>5600</v>
      </c>
      <c r="AD19" s="19">
        <f>AB19+U19-V19</f>
        <v>6400</v>
      </c>
      <c r="AE19" s="11">
        <f>(C19+E19-K19+L19)*1+F19+H19-O19+P19</f>
        <v>15000</v>
      </c>
    </row>
    <row r="20" spans="1:31" s="19" customFormat="1" ht="12.75" hidden="1" customHeight="1" x14ac:dyDescent="0.15">
      <c r="A20" s="10">
        <v>0</v>
      </c>
      <c r="B20" s="6" t="s">
        <v>8</v>
      </c>
      <c r="C20" s="19">
        <v>5000</v>
      </c>
      <c r="E20" s="39">
        <v>1500</v>
      </c>
      <c r="F20" s="47">
        <v>10000</v>
      </c>
      <c r="H20" s="39">
        <f>900-2400</f>
        <v>-1500</v>
      </c>
      <c r="I20" s="47"/>
      <c r="J20" s="19">
        <v>1500</v>
      </c>
      <c r="K20" s="19">
        <v>1500</v>
      </c>
      <c r="L20" s="39">
        <v>3600</v>
      </c>
      <c r="M20" s="47"/>
      <c r="N20" s="19">
        <v>3600</v>
      </c>
      <c r="O20" s="19">
        <v>3600</v>
      </c>
      <c r="P20" s="39">
        <v>1500</v>
      </c>
      <c r="Q20" s="47">
        <v>6600</v>
      </c>
      <c r="R20" s="19">
        <v>4500</v>
      </c>
      <c r="T20" s="39"/>
      <c r="U20" s="47">
        <v>6000</v>
      </c>
      <c r="V20" s="20">
        <v>6000</v>
      </c>
      <c r="X20" s="39"/>
      <c r="Y20" s="19">
        <v>3000</v>
      </c>
      <c r="Z20" s="39">
        <v>-3000</v>
      </c>
      <c r="AA20" s="19">
        <f>C20-D20+I20-J20</f>
        <v>3500</v>
      </c>
      <c r="AB20" s="19">
        <f>F20-G20+M20-N20</f>
        <v>6400</v>
      </c>
      <c r="AC20" s="19">
        <f>AA20+Q20-R20</f>
        <v>5600</v>
      </c>
      <c r="AD20" s="19">
        <f>AB20+U20-V20</f>
        <v>6400</v>
      </c>
      <c r="AE20" s="11">
        <f>(C20+E20-K20+L20)*1+F20+H20-O20+P20</f>
        <v>15000</v>
      </c>
    </row>
    <row r="21" spans="1:31" s="19" customFormat="1" ht="12.75" hidden="1" customHeight="1" x14ac:dyDescent="0.15">
      <c r="A21" s="13">
        <v>1</v>
      </c>
      <c r="B21" s="7" t="s">
        <v>9</v>
      </c>
      <c r="C21" s="19">
        <v>5000</v>
      </c>
      <c r="E21" s="42">
        <v>-900</v>
      </c>
      <c r="F21" s="47">
        <v>10000</v>
      </c>
      <c r="H21" s="39">
        <v>900</v>
      </c>
      <c r="I21" s="47"/>
      <c r="J21" s="19">
        <v>1500</v>
      </c>
      <c r="K21" s="19">
        <v>1500</v>
      </c>
      <c r="L21" s="39">
        <v>3000</v>
      </c>
      <c r="M21" s="47"/>
      <c r="N21" s="19">
        <v>3000</v>
      </c>
      <c r="O21" s="19">
        <v>3000</v>
      </c>
      <c r="P21" s="39">
        <v>1500</v>
      </c>
      <c r="Q21" s="47">
        <v>6600</v>
      </c>
      <c r="R21" s="19">
        <v>4500</v>
      </c>
      <c r="T21" s="39"/>
      <c r="U21" s="47">
        <v>6000</v>
      </c>
      <c r="V21" s="19">
        <v>3600</v>
      </c>
      <c r="X21" s="39"/>
      <c r="Z21" s="39"/>
      <c r="AA21" s="19">
        <f>C21-D21+I21-J21</f>
        <v>3500</v>
      </c>
      <c r="AB21" s="19">
        <f>F21-G21+M21-N21</f>
        <v>7000</v>
      </c>
      <c r="AC21" s="19">
        <f>AA21+Q21-R21</f>
        <v>5600</v>
      </c>
      <c r="AD21" s="19">
        <f>AB21+U21-V21</f>
        <v>9400</v>
      </c>
      <c r="AE21" s="11">
        <f>(C21+E21-K21+L21)*1+F21+H21-O21+P21</f>
        <v>15000</v>
      </c>
    </row>
    <row r="22" spans="1:31" s="19" customFormat="1" ht="12.75" hidden="1" customHeight="1" x14ac:dyDescent="0.15">
      <c r="A22" s="14">
        <v>2</v>
      </c>
      <c r="B22" s="8" t="s">
        <v>44</v>
      </c>
      <c r="C22" s="19">
        <v>5000</v>
      </c>
      <c r="E22" s="39">
        <v>100</v>
      </c>
      <c r="F22" s="47">
        <v>10000</v>
      </c>
      <c r="H22" s="39">
        <v>-100</v>
      </c>
      <c r="I22" s="47"/>
      <c r="J22" s="19">
        <v>1500</v>
      </c>
      <c r="K22" s="19">
        <v>1500</v>
      </c>
      <c r="L22" s="39">
        <v>3000</v>
      </c>
      <c r="M22" s="47"/>
      <c r="N22" s="19">
        <v>3600</v>
      </c>
      <c r="O22" s="19">
        <v>3000</v>
      </c>
      <c r="P22" s="39">
        <v>1500</v>
      </c>
      <c r="Q22" s="47">
        <v>7600</v>
      </c>
      <c r="R22" s="19">
        <v>4500</v>
      </c>
      <c r="T22" s="39"/>
      <c r="U22" s="47">
        <v>6000</v>
      </c>
      <c r="V22" s="19">
        <v>6000</v>
      </c>
      <c r="X22" s="39"/>
      <c r="Y22" s="19">
        <v>1000</v>
      </c>
      <c r="Z22" s="39">
        <v>-1000</v>
      </c>
      <c r="AA22" s="19">
        <f>C22-D22+I22-J22</f>
        <v>3500</v>
      </c>
      <c r="AB22" s="19">
        <f>F22-G22+M22-N22</f>
        <v>6400</v>
      </c>
      <c r="AC22" s="19">
        <f>AA22+Q22-R22</f>
        <v>6600</v>
      </c>
      <c r="AD22" s="19">
        <f>AB22+U22-V22</f>
        <v>6400</v>
      </c>
      <c r="AE22" s="11">
        <f>(C22+E22-K22+L22)*1+F22+H22-O22+P22</f>
        <v>15000</v>
      </c>
    </row>
    <row r="23" spans="1:31" s="19" customFormat="1" ht="12.75" hidden="1" customHeight="1" x14ac:dyDescent="0.15">
      <c r="A23" s="14">
        <v>2</v>
      </c>
      <c r="B23" s="8" t="s">
        <v>10</v>
      </c>
      <c r="C23" s="19">
        <v>5000</v>
      </c>
      <c r="E23" s="39">
        <v>-900</v>
      </c>
      <c r="F23" s="47">
        <v>10000</v>
      </c>
      <c r="H23" s="39">
        <v>900</v>
      </c>
      <c r="I23" s="47"/>
      <c r="J23" s="19">
        <v>1500</v>
      </c>
      <c r="K23" s="19">
        <v>1500</v>
      </c>
      <c r="L23" s="39">
        <v>3000</v>
      </c>
      <c r="M23" s="47"/>
      <c r="N23" s="19">
        <v>3000</v>
      </c>
      <c r="O23" s="19">
        <v>3000</v>
      </c>
      <c r="P23" s="39">
        <v>1500</v>
      </c>
      <c r="Q23" s="47">
        <v>7600</v>
      </c>
      <c r="R23" s="19">
        <v>4500</v>
      </c>
      <c r="T23" s="39"/>
      <c r="U23" s="47">
        <v>6000</v>
      </c>
      <c r="V23" s="19">
        <v>4600</v>
      </c>
      <c r="X23" s="39"/>
      <c r="Z23" s="39"/>
      <c r="AA23" s="19">
        <f>C23-D23+I23-J23</f>
        <v>3500</v>
      </c>
      <c r="AB23" s="19">
        <f>F23-G23+M23-N23</f>
        <v>7000</v>
      </c>
      <c r="AC23" s="19">
        <f>AA23+Q23-R23</f>
        <v>6600</v>
      </c>
      <c r="AD23" s="19">
        <f>AB23+U23-V23</f>
        <v>8400</v>
      </c>
      <c r="AE23" s="11">
        <f>(C23+E23-K23+L23)*1+F23+H23-O23+P23</f>
        <v>15000</v>
      </c>
    </row>
    <row r="24" spans="1:31" s="20" customFormat="1" x14ac:dyDescent="0.15">
      <c r="A24" s="30">
        <v>3</v>
      </c>
      <c r="B24" s="31" t="s">
        <v>45</v>
      </c>
      <c r="C24" s="20">
        <v>5000</v>
      </c>
      <c r="E24" s="42">
        <f>-900+2400</f>
        <v>1500</v>
      </c>
      <c r="F24" s="50">
        <v>10000</v>
      </c>
      <c r="H24" s="42">
        <f>900-2400</f>
        <v>-1500</v>
      </c>
      <c r="I24" s="50"/>
      <c r="J24" s="20">
        <v>1500</v>
      </c>
      <c r="K24" s="20">
        <v>1500</v>
      </c>
      <c r="L24" s="55">
        <v>3100</v>
      </c>
      <c r="M24" s="50"/>
      <c r="N24" s="3">
        <v>3600</v>
      </c>
      <c r="O24" s="20">
        <v>3100</v>
      </c>
      <c r="P24" s="42">
        <v>1500</v>
      </c>
      <c r="Q24" s="50">
        <v>9100</v>
      </c>
      <c r="R24" s="20">
        <v>4500</v>
      </c>
      <c r="T24" s="42"/>
      <c r="U24" s="50">
        <v>6000</v>
      </c>
      <c r="V24" s="20">
        <v>6000</v>
      </c>
      <c r="W24" s="20">
        <v>500</v>
      </c>
      <c r="X24" s="42">
        <v>500</v>
      </c>
      <c r="Y24" s="20">
        <v>2400</v>
      </c>
      <c r="Z24" s="42">
        <v>-2400</v>
      </c>
      <c r="AA24" s="20">
        <f>C24-D24+I24-J24</f>
        <v>3500</v>
      </c>
      <c r="AB24" s="20">
        <f>F24-G24+M24-N24</f>
        <v>6400</v>
      </c>
      <c r="AC24" s="20">
        <f>AA24+Q24-R24</f>
        <v>8100</v>
      </c>
      <c r="AD24" s="20">
        <f>AB24+U24-V24</f>
        <v>6400</v>
      </c>
      <c r="AE24" s="34">
        <f>(C24+E24-K24+L24)*1+F24+H24-O24+P24</f>
        <v>15000</v>
      </c>
    </row>
    <row r="25" spans="1:31" s="20" customFormat="1" x14ac:dyDescent="0.15">
      <c r="A25" s="32">
        <v>3</v>
      </c>
      <c r="B25" s="33" t="s">
        <v>42</v>
      </c>
      <c r="C25" s="35">
        <v>5000</v>
      </c>
      <c r="D25" s="35"/>
      <c r="E25" s="44">
        <v>1500</v>
      </c>
      <c r="F25" s="51">
        <v>10000</v>
      </c>
      <c r="G25" s="35"/>
      <c r="H25" s="44">
        <v>-1500</v>
      </c>
      <c r="I25" s="51"/>
      <c r="J25" s="35">
        <v>1500</v>
      </c>
      <c r="K25" s="35">
        <v>1500</v>
      </c>
      <c r="L25" s="44">
        <v>3100</v>
      </c>
      <c r="M25" s="51"/>
      <c r="N25" s="56">
        <v>3100</v>
      </c>
      <c r="O25" s="35">
        <v>3100</v>
      </c>
      <c r="P25" s="44">
        <v>1500</v>
      </c>
      <c r="Q25" s="51">
        <v>9100</v>
      </c>
      <c r="R25" s="35">
        <v>4500</v>
      </c>
      <c r="S25" s="35"/>
      <c r="T25" s="44"/>
      <c r="U25" s="51">
        <v>6000</v>
      </c>
      <c r="V25" s="35">
        <v>6000</v>
      </c>
      <c r="W25" s="35">
        <v>0</v>
      </c>
      <c r="X25" s="44">
        <v>0</v>
      </c>
      <c r="Y25" s="35">
        <v>2400</v>
      </c>
      <c r="Z25" s="44">
        <v>-2400</v>
      </c>
      <c r="AA25" s="35">
        <f>C25-D25+I25-J25</f>
        <v>3500</v>
      </c>
      <c r="AB25" s="35">
        <f>F25-G25+M25-N25</f>
        <v>6900</v>
      </c>
      <c r="AC25" s="35">
        <f>AA25+Q25-R25</f>
        <v>8100</v>
      </c>
      <c r="AD25" s="35">
        <f>AB25+U25-V25</f>
        <v>6900</v>
      </c>
      <c r="AE25" s="36">
        <f>(C25+E25-K25+L25)*1+F25+H25-O25+P25</f>
        <v>15000</v>
      </c>
    </row>
    <row r="26" spans="1:31" x14ac:dyDescent="0.15">
      <c r="A26" s="15" t="s">
        <v>46</v>
      </c>
      <c r="B26" s="6" t="s">
        <v>12</v>
      </c>
      <c r="C26" s="19">
        <v>5000</v>
      </c>
      <c r="D26" s="19"/>
      <c r="E26" s="39">
        <v>1500</v>
      </c>
      <c r="F26" s="47">
        <v>10000</v>
      </c>
      <c r="G26" s="19"/>
      <c r="H26" s="39">
        <v>-1500</v>
      </c>
      <c r="I26" s="47"/>
      <c r="J26" s="19">
        <f>1500+400</f>
        <v>1900</v>
      </c>
      <c r="K26" s="19">
        <v>1500</v>
      </c>
      <c r="L26" s="39">
        <v>3100</v>
      </c>
      <c r="M26" s="47"/>
      <c r="N26" s="19">
        <v>3100</v>
      </c>
      <c r="O26" s="19">
        <v>3100</v>
      </c>
      <c r="P26" s="39">
        <v>1500</v>
      </c>
      <c r="Q26" s="47">
        <v>9100</v>
      </c>
      <c r="R26" s="19">
        <v>9100</v>
      </c>
      <c r="S26" s="19">
        <v>400</v>
      </c>
      <c r="T26" s="39">
        <v>400</v>
      </c>
      <c r="U26" s="47">
        <v>6000</v>
      </c>
      <c r="V26" s="19">
        <v>6000</v>
      </c>
      <c r="X26" s="39"/>
      <c r="Y26" s="19"/>
      <c r="Z26" s="39"/>
      <c r="AA26" s="1">
        <f>C26-D26+I26-J26</f>
        <v>3100</v>
      </c>
      <c r="AB26" s="1">
        <f>F26-G26+M26-N26</f>
        <v>6900</v>
      </c>
      <c r="AC26" s="1">
        <f>AA26+Q26-R26</f>
        <v>3100</v>
      </c>
      <c r="AD26" s="1">
        <f>AB26+U26-V26</f>
        <v>6900</v>
      </c>
      <c r="AE26" s="11">
        <f>(C26+E26-K26+L26)*1+F26+H26-O26+P26</f>
        <v>15000</v>
      </c>
    </row>
    <row r="27" spans="1:31" x14ac:dyDescent="0.15">
      <c r="A27" s="10">
        <v>0</v>
      </c>
      <c r="B27" s="6" t="s">
        <v>6</v>
      </c>
      <c r="C27" s="19">
        <v>5000</v>
      </c>
      <c r="D27" s="19"/>
      <c r="E27" s="39">
        <f>1500-4600</f>
        <v>-3100</v>
      </c>
      <c r="F27" s="47">
        <v>10000</v>
      </c>
      <c r="G27" s="19"/>
      <c r="H27" s="39">
        <f>-1500+4600</f>
        <v>3100</v>
      </c>
      <c r="I27" s="47"/>
      <c r="J27" s="19">
        <v>1900</v>
      </c>
      <c r="K27" s="19">
        <f>1500+400</f>
        <v>1900</v>
      </c>
      <c r="L27" s="39">
        <v>3100</v>
      </c>
      <c r="M27" s="47"/>
      <c r="N27" s="19">
        <v>3100</v>
      </c>
      <c r="O27" s="19">
        <v>3100</v>
      </c>
      <c r="P27" s="39">
        <f>1500+400</f>
        <v>1900</v>
      </c>
      <c r="Q27" s="47">
        <v>9100</v>
      </c>
      <c r="R27" s="19">
        <v>9100</v>
      </c>
      <c r="T27" s="39"/>
      <c r="U27" s="47">
        <f>6000+5000</f>
        <v>11000</v>
      </c>
      <c r="V27" s="19">
        <v>6000</v>
      </c>
      <c r="X27" s="39"/>
      <c r="Y27" s="19">
        <v>-4600</v>
      </c>
      <c r="Z27" s="39">
        <v>4600</v>
      </c>
      <c r="AA27" s="1">
        <f>C27-D27+I27-J27</f>
        <v>3100</v>
      </c>
      <c r="AB27" s="1">
        <f>F27-G27+M27-N27</f>
        <v>6900</v>
      </c>
      <c r="AC27" s="1">
        <f>AA27+Q27-R27</f>
        <v>3100</v>
      </c>
      <c r="AD27" s="1">
        <f>AB27+U27-V27</f>
        <v>11900</v>
      </c>
      <c r="AE27" s="11">
        <f>(C27+E27-K27+L27)*1+F27+H27-O27+P27</f>
        <v>15000</v>
      </c>
    </row>
    <row r="28" spans="1:31" x14ac:dyDescent="0.15">
      <c r="A28" s="13">
        <v>1</v>
      </c>
      <c r="B28" s="7" t="s">
        <v>13</v>
      </c>
      <c r="C28" s="19">
        <v>5000</v>
      </c>
      <c r="D28" s="19"/>
      <c r="E28" s="39">
        <v>1500</v>
      </c>
      <c r="F28" s="47">
        <v>10000</v>
      </c>
      <c r="G28" s="19"/>
      <c r="H28" s="39">
        <v>-1500</v>
      </c>
      <c r="I28" s="47"/>
      <c r="J28" s="19">
        <v>1500</v>
      </c>
      <c r="K28" s="19">
        <v>1500</v>
      </c>
      <c r="L28" s="39">
        <v>3100</v>
      </c>
      <c r="M28" s="47"/>
      <c r="N28" s="19">
        <v>3100</v>
      </c>
      <c r="O28" s="19">
        <v>3100</v>
      </c>
      <c r="P28" s="39">
        <v>1500</v>
      </c>
      <c r="Q28" s="47">
        <v>9100</v>
      </c>
      <c r="R28" s="19">
        <v>4500</v>
      </c>
      <c r="T28" s="39"/>
      <c r="U28" s="47">
        <v>6000</v>
      </c>
      <c r="V28" s="19">
        <v>6000</v>
      </c>
      <c r="X28" s="39"/>
      <c r="Y28" s="19"/>
      <c r="Z28" s="39"/>
      <c r="AA28" s="1">
        <f>C28-D28+I28-J28</f>
        <v>3500</v>
      </c>
      <c r="AB28" s="1">
        <f>F28-G28+M28-N28</f>
        <v>6900</v>
      </c>
      <c r="AC28" s="1">
        <f>AA28+Q28-R28</f>
        <v>8100</v>
      </c>
      <c r="AD28" s="1">
        <f>AB28+U28-V28</f>
        <v>6900</v>
      </c>
      <c r="AE28" s="11">
        <f>(C28+E28-K28+L28)*1+F28+H28-O28+P28</f>
        <v>15000</v>
      </c>
    </row>
    <row r="29" spans="1:31" x14ac:dyDescent="0.15">
      <c r="A29" s="14">
        <v>2</v>
      </c>
      <c r="B29" s="8" t="s">
        <v>47</v>
      </c>
      <c r="C29" s="19">
        <v>5000</v>
      </c>
      <c r="D29" s="19"/>
      <c r="E29" s="39">
        <f>1500-4000</f>
        <v>-2500</v>
      </c>
      <c r="F29" s="47">
        <v>10000</v>
      </c>
      <c r="G29" s="19"/>
      <c r="H29" s="39">
        <f>-1500+4000</f>
        <v>2500</v>
      </c>
      <c r="I29" s="47"/>
      <c r="J29" s="19">
        <v>1900</v>
      </c>
      <c r="K29" s="19">
        <v>1500</v>
      </c>
      <c r="L29" s="39">
        <v>3100</v>
      </c>
      <c r="M29" s="47"/>
      <c r="N29" s="19">
        <v>3100</v>
      </c>
      <c r="O29" s="19">
        <v>3100</v>
      </c>
      <c r="P29" s="39">
        <v>1500</v>
      </c>
      <c r="Q29" s="47">
        <v>9100</v>
      </c>
      <c r="R29" s="19">
        <v>9100</v>
      </c>
      <c r="T29" s="39"/>
      <c r="U29" s="47">
        <v>10000</v>
      </c>
      <c r="V29" s="19">
        <v>6000</v>
      </c>
      <c r="X29" s="39"/>
      <c r="Y29" s="19">
        <v>-4000</v>
      </c>
      <c r="Z29" s="39">
        <v>4000</v>
      </c>
      <c r="AA29" s="1">
        <f>C29-D29+I29-J29</f>
        <v>3100</v>
      </c>
      <c r="AB29" s="1">
        <f>F29-G29+M29-N29</f>
        <v>6900</v>
      </c>
      <c r="AC29" s="1">
        <f>AA29+Q29-R29</f>
        <v>3100</v>
      </c>
      <c r="AD29" s="1">
        <f>AB29+U29-V29</f>
        <v>10900</v>
      </c>
      <c r="AE29" s="11">
        <f>(C29+E29-K29+L29)*1+F29+H29-O29+P29</f>
        <v>15000</v>
      </c>
    </row>
    <row r="30" spans="1:31" x14ac:dyDescent="0.15">
      <c r="A30" s="14">
        <v>2</v>
      </c>
      <c r="B30" s="8" t="s">
        <v>10</v>
      </c>
      <c r="C30" s="19">
        <v>5000</v>
      </c>
      <c r="D30" s="19"/>
      <c r="E30" s="39">
        <v>-2500</v>
      </c>
      <c r="F30" s="47">
        <v>10000</v>
      </c>
      <c r="G30" s="19"/>
      <c r="H30" s="39">
        <v>2500</v>
      </c>
      <c r="I30" s="47"/>
      <c r="J30" s="19">
        <f>1900-400</f>
        <v>1500</v>
      </c>
      <c r="K30" s="19">
        <v>1500</v>
      </c>
      <c r="L30" s="39">
        <v>3100</v>
      </c>
      <c r="M30" s="47"/>
      <c r="N30" s="19">
        <v>3100</v>
      </c>
      <c r="O30" s="19">
        <v>3100</v>
      </c>
      <c r="P30" s="39">
        <v>1500</v>
      </c>
      <c r="Q30" s="47">
        <v>9100</v>
      </c>
      <c r="R30" s="3">
        <f>9100-600</f>
        <v>8500</v>
      </c>
      <c r="S30" s="19">
        <v>0</v>
      </c>
      <c r="T30" s="39">
        <v>0</v>
      </c>
      <c r="U30" s="47">
        <v>10000</v>
      </c>
      <c r="V30" s="19">
        <v>6000</v>
      </c>
      <c r="X30" s="39"/>
      <c r="Y30" s="19"/>
      <c r="Z30" s="39"/>
      <c r="AA30" s="1">
        <f>C30-D30+I30-J30</f>
        <v>3500</v>
      </c>
      <c r="AB30" s="1">
        <f>F30-G30+M30-N30</f>
        <v>6900</v>
      </c>
      <c r="AC30" s="1">
        <f>AA30+Q30-R30</f>
        <v>4100</v>
      </c>
      <c r="AD30" s="1">
        <f>AB30+U30-V30</f>
        <v>10900</v>
      </c>
      <c r="AE30" s="11">
        <f>(C30+E30-K30+L30)*1+F30+H30-O30+P30</f>
        <v>15000</v>
      </c>
    </row>
    <row r="31" spans="1:31" x14ac:dyDescent="0.15">
      <c r="A31" s="16">
        <v>3</v>
      </c>
      <c r="B31" s="9" t="s">
        <v>48</v>
      </c>
      <c r="C31" s="19">
        <v>5000</v>
      </c>
      <c r="D31" s="19"/>
      <c r="E31" s="39">
        <f>1500-4400</f>
        <v>-2900</v>
      </c>
      <c r="F31" s="47">
        <v>10000</v>
      </c>
      <c r="G31" s="19"/>
      <c r="H31" s="39">
        <f>-1500+4400</f>
        <v>2900</v>
      </c>
      <c r="I31" s="47"/>
      <c r="J31" s="19">
        <v>1900</v>
      </c>
      <c r="K31" s="3">
        <f t="shared" ref="K31:K36" si="0">1500+400</f>
        <v>1900</v>
      </c>
      <c r="L31" s="39">
        <v>3100</v>
      </c>
      <c r="M31" s="47"/>
      <c r="N31" s="19">
        <v>3100</v>
      </c>
      <c r="O31" s="19">
        <v>3100</v>
      </c>
      <c r="P31" s="39">
        <f t="shared" ref="P31:P36" si="1">1500+400</f>
        <v>1900</v>
      </c>
      <c r="Q31" s="47">
        <v>9100</v>
      </c>
      <c r="R31" s="19">
        <v>9100</v>
      </c>
      <c r="T31" s="39"/>
      <c r="U31" s="47">
        <v>10800</v>
      </c>
      <c r="V31" s="19">
        <v>6000</v>
      </c>
      <c r="X31" s="39"/>
      <c r="Y31" s="19">
        <v>-4800</v>
      </c>
      <c r="Z31" s="39">
        <v>4800</v>
      </c>
      <c r="AA31" s="1">
        <f>C31-D31+I31-J31</f>
        <v>3100</v>
      </c>
      <c r="AB31" s="1">
        <f>F31-G31+M31-N31</f>
        <v>6900</v>
      </c>
      <c r="AC31" s="1">
        <f>AA31+Q31-R31</f>
        <v>3100</v>
      </c>
      <c r="AD31" s="1">
        <f>AB31+U31-V31</f>
        <v>11700</v>
      </c>
      <c r="AE31" s="11">
        <f>(C31+E31-K31+L31)*1+F31+H31-O31+P31</f>
        <v>15000</v>
      </c>
    </row>
    <row r="32" spans="1:31" x14ac:dyDescent="0.15">
      <c r="A32" s="58">
        <v>3</v>
      </c>
      <c r="B32" s="59" t="s">
        <v>10</v>
      </c>
      <c r="C32" s="23">
        <v>5000</v>
      </c>
      <c r="D32" s="23"/>
      <c r="E32" s="41">
        <v>-2900</v>
      </c>
      <c r="F32" s="49">
        <v>10000</v>
      </c>
      <c r="G32" s="23"/>
      <c r="H32" s="41">
        <v>2900</v>
      </c>
      <c r="I32" s="49"/>
      <c r="J32" s="23">
        <v>1700</v>
      </c>
      <c r="K32" s="23">
        <f t="shared" si="0"/>
        <v>1900</v>
      </c>
      <c r="L32" s="41">
        <v>3100</v>
      </c>
      <c r="M32" s="49"/>
      <c r="N32" s="23">
        <v>3100</v>
      </c>
      <c r="O32" s="23">
        <v>3100</v>
      </c>
      <c r="P32" s="41">
        <f t="shared" si="1"/>
        <v>1900</v>
      </c>
      <c r="Q32" s="49">
        <v>9100</v>
      </c>
      <c r="R32" s="23">
        <v>9100</v>
      </c>
      <c r="S32" s="23"/>
      <c r="T32" s="41"/>
      <c r="U32" s="49">
        <v>10800</v>
      </c>
      <c r="V32" s="23">
        <v>6000</v>
      </c>
      <c r="W32" s="23"/>
      <c r="X32" s="41"/>
      <c r="Y32" s="23"/>
      <c r="Z32" s="41"/>
      <c r="AA32" s="23">
        <f>C32-D32+I32-J32</f>
        <v>3300</v>
      </c>
      <c r="AB32" s="23">
        <f>F32-G32+M32-N32</f>
        <v>6900</v>
      </c>
      <c r="AC32" s="23">
        <f>AA32+Q32-R32</f>
        <v>3300</v>
      </c>
      <c r="AD32" s="23">
        <f>AB32+U32-V32</f>
        <v>11700</v>
      </c>
      <c r="AE32" s="24">
        <v>15000</v>
      </c>
    </row>
    <row r="33" spans="1:31" s="19" customFormat="1" x14ac:dyDescent="0.15">
      <c r="A33" s="10" t="s">
        <v>49</v>
      </c>
      <c r="B33" s="5" t="s">
        <v>2</v>
      </c>
      <c r="C33" s="2">
        <v>5000</v>
      </c>
      <c r="D33" s="2"/>
      <c r="E33" s="40">
        <v>-2900</v>
      </c>
      <c r="F33" s="48">
        <v>10000</v>
      </c>
      <c r="G33" s="2"/>
      <c r="H33" s="40">
        <v>2900</v>
      </c>
      <c r="I33" s="48"/>
      <c r="J33" s="2">
        <v>1700</v>
      </c>
      <c r="K33" s="2">
        <f t="shared" si="0"/>
        <v>1900</v>
      </c>
      <c r="L33" s="40">
        <v>3100</v>
      </c>
      <c r="M33" s="48"/>
      <c r="N33" s="2">
        <v>3100</v>
      </c>
      <c r="O33" s="2">
        <v>3100</v>
      </c>
      <c r="P33" s="40">
        <f t="shared" si="1"/>
        <v>1900</v>
      </c>
      <c r="Q33" s="47">
        <v>9100</v>
      </c>
      <c r="R33" s="19">
        <v>9100</v>
      </c>
      <c r="T33" s="39"/>
      <c r="U33" s="48">
        <v>10800</v>
      </c>
      <c r="V33" s="2">
        <f>6000+2000</f>
        <v>8000</v>
      </c>
      <c r="W33" s="2"/>
      <c r="X33" s="40"/>
      <c r="Y33" s="2"/>
      <c r="Z33" s="40"/>
      <c r="AA33" s="2">
        <f>C33-D33+I33-J33</f>
        <v>3300</v>
      </c>
      <c r="AB33" s="2">
        <f>F33-G33+M33-N33</f>
        <v>6900</v>
      </c>
      <c r="AC33" s="2">
        <f>AA33+Q33-R33</f>
        <v>3300</v>
      </c>
      <c r="AD33" s="2">
        <f>AB33+U33-V33</f>
        <v>9700</v>
      </c>
      <c r="AE33" s="26">
        <v>15000</v>
      </c>
    </row>
    <row r="34" spans="1:31" s="19" customFormat="1" x14ac:dyDescent="0.15">
      <c r="A34" s="21"/>
      <c r="B34" s="22" t="s">
        <v>40</v>
      </c>
      <c r="C34" s="23">
        <v>5000</v>
      </c>
      <c r="D34" s="23"/>
      <c r="E34" s="41">
        <f>-2900+2000</f>
        <v>-900</v>
      </c>
      <c r="F34" s="49">
        <v>10000</v>
      </c>
      <c r="G34" s="23"/>
      <c r="H34" s="41">
        <f>2900-2000</f>
        <v>900</v>
      </c>
      <c r="I34" s="49"/>
      <c r="J34" s="23">
        <v>1700</v>
      </c>
      <c r="K34" s="23">
        <v>1900</v>
      </c>
      <c r="L34" s="41">
        <v>3100</v>
      </c>
      <c r="M34" s="49"/>
      <c r="N34" s="23">
        <v>3100</v>
      </c>
      <c r="O34" s="23">
        <v>3100</v>
      </c>
      <c r="P34" s="41">
        <v>1900</v>
      </c>
      <c r="Q34" s="49">
        <v>11100</v>
      </c>
      <c r="R34" s="23">
        <v>9100</v>
      </c>
      <c r="S34" s="23">
        <v>0</v>
      </c>
      <c r="T34" s="41">
        <v>0</v>
      </c>
      <c r="U34" s="49">
        <v>10800</v>
      </c>
      <c r="V34" s="23">
        <v>8000</v>
      </c>
      <c r="W34" s="23"/>
      <c r="X34" s="41"/>
      <c r="Y34" s="23">
        <v>2000</v>
      </c>
      <c r="Z34" s="41">
        <v>2000</v>
      </c>
      <c r="AA34" s="23">
        <f>C34-D34+I34-J34</f>
        <v>3300</v>
      </c>
      <c r="AB34" s="23">
        <f>F34-G34+M34-N34</f>
        <v>6900</v>
      </c>
      <c r="AC34" s="23">
        <f>AA34+Q34-R34</f>
        <v>5300</v>
      </c>
      <c r="AD34" s="23">
        <f>AB34+U34-V34</f>
        <v>9700</v>
      </c>
      <c r="AE34" s="24">
        <f>(C34+E34-K34+L34)*1+F34+H34-O34+P34</f>
        <v>15000</v>
      </c>
    </row>
    <row r="35" spans="1:31" s="19" customFormat="1" x14ac:dyDescent="0.15">
      <c r="A35" s="61" t="s">
        <v>50</v>
      </c>
      <c r="B35" s="25" t="s">
        <v>2</v>
      </c>
      <c r="C35" s="2">
        <v>5000</v>
      </c>
      <c r="D35" s="2"/>
      <c r="E35" s="40">
        <f>-2900+2000</f>
        <v>-900</v>
      </c>
      <c r="F35" s="48">
        <v>10000</v>
      </c>
      <c r="G35" s="2"/>
      <c r="H35" s="40">
        <f>2900-2000</f>
        <v>900</v>
      </c>
      <c r="I35" s="48"/>
      <c r="J35" s="2">
        <v>1700</v>
      </c>
      <c r="K35" s="2">
        <v>1900</v>
      </c>
      <c r="L35" s="40">
        <v>3100</v>
      </c>
      <c r="M35" s="48"/>
      <c r="N35" s="2">
        <v>3100</v>
      </c>
      <c r="O35" s="2">
        <v>3100</v>
      </c>
      <c r="P35" s="40">
        <v>1900</v>
      </c>
      <c r="Q35" s="47">
        <v>11100</v>
      </c>
      <c r="R35" s="19">
        <v>10100</v>
      </c>
      <c r="T35" s="39"/>
      <c r="U35" s="48">
        <v>10800</v>
      </c>
      <c r="V35" s="2">
        <v>8000</v>
      </c>
      <c r="W35" s="2"/>
      <c r="X35" s="40"/>
      <c r="Y35" s="2"/>
      <c r="Z35" s="40"/>
      <c r="AA35" s="2">
        <f>C35-D35+I35-J35</f>
        <v>3300</v>
      </c>
      <c r="AB35" s="2">
        <f>F35-G35+M35-N35</f>
        <v>6900</v>
      </c>
      <c r="AC35" s="2">
        <f>AA35+Q35-R35</f>
        <v>4300</v>
      </c>
      <c r="AD35" s="2">
        <f>AB35+U35-V35</f>
        <v>9700</v>
      </c>
      <c r="AE35" s="26">
        <f>(C35+E35-K35+L35)*1+F35+H35-O35+P35</f>
        <v>15000</v>
      </c>
    </row>
    <row r="36" spans="1:31" s="19" customFormat="1" x14ac:dyDescent="0.15">
      <c r="A36" s="60" t="s">
        <v>51</v>
      </c>
      <c r="B36" s="5" t="s">
        <v>2</v>
      </c>
      <c r="C36" s="19">
        <v>5000</v>
      </c>
      <c r="E36" s="39">
        <v>-900</v>
      </c>
      <c r="F36" s="47">
        <v>10000</v>
      </c>
      <c r="H36" s="39">
        <v>900</v>
      </c>
      <c r="I36" s="47"/>
      <c r="J36" s="19">
        <v>2700</v>
      </c>
      <c r="K36" s="19">
        <f t="shared" si="0"/>
        <v>1900</v>
      </c>
      <c r="L36" s="39">
        <v>3100</v>
      </c>
      <c r="M36" s="47"/>
      <c r="N36" s="19">
        <v>3100</v>
      </c>
      <c r="O36" s="19">
        <v>3100</v>
      </c>
      <c r="P36" s="39">
        <f t="shared" si="1"/>
        <v>1900</v>
      </c>
      <c r="Q36" s="47">
        <v>11100</v>
      </c>
      <c r="R36" s="19">
        <v>11100</v>
      </c>
      <c r="S36" s="19">
        <v>1000</v>
      </c>
      <c r="T36" s="39">
        <v>1000</v>
      </c>
      <c r="U36" s="47">
        <v>10800</v>
      </c>
      <c r="V36" s="19">
        <f>6000+2000</f>
        <v>8000</v>
      </c>
      <c r="X36" s="39"/>
      <c r="Z36" s="39"/>
      <c r="AA36" s="19">
        <f>C36-D36+I36-J36</f>
        <v>2300</v>
      </c>
      <c r="AB36" s="19">
        <f>F36-G36+M36-N36</f>
        <v>6900</v>
      </c>
      <c r="AC36" s="19">
        <f>AA36+Q36-R36</f>
        <v>2300</v>
      </c>
      <c r="AD36" s="19">
        <f>AB36+U36-V36</f>
        <v>9700</v>
      </c>
      <c r="AE36" s="11">
        <v>15000</v>
      </c>
    </row>
    <row r="37" spans="1:31" s="19" customFormat="1" ht="24.75" thickBot="1" x14ac:dyDescent="0.2">
      <c r="A37" s="65" t="s">
        <v>52</v>
      </c>
      <c r="B37" s="66" t="s">
        <v>40</v>
      </c>
      <c r="C37" s="4">
        <v>5000</v>
      </c>
      <c r="D37" s="4"/>
      <c r="E37" s="46">
        <f>-2900+2000</f>
        <v>-900</v>
      </c>
      <c r="F37" s="53">
        <v>10000</v>
      </c>
      <c r="G37" s="4"/>
      <c r="H37" s="46">
        <v>900</v>
      </c>
      <c r="I37" s="53"/>
      <c r="J37" s="4">
        <v>2700</v>
      </c>
      <c r="K37" s="4">
        <v>1900</v>
      </c>
      <c r="L37" s="46">
        <v>3100</v>
      </c>
      <c r="M37" s="53"/>
      <c r="N37" s="4">
        <v>3100</v>
      </c>
      <c r="O37" s="4">
        <v>3100</v>
      </c>
      <c r="P37" s="46">
        <v>1900</v>
      </c>
      <c r="Q37" s="53">
        <v>11100</v>
      </c>
      <c r="R37" s="4">
        <v>10100</v>
      </c>
      <c r="S37" s="4"/>
      <c r="T37" s="46"/>
      <c r="U37" s="53">
        <v>10800</v>
      </c>
      <c r="V37" s="4">
        <v>8000</v>
      </c>
      <c r="W37" s="4"/>
      <c r="X37" s="46"/>
      <c r="Y37" s="4">
        <v>2000</v>
      </c>
      <c r="Z37" s="46">
        <v>2000</v>
      </c>
      <c r="AA37" s="4">
        <f>C37-D37+I37-J37</f>
        <v>2300</v>
      </c>
      <c r="AB37" s="4">
        <f>F37-G37+M37-N37</f>
        <v>6900</v>
      </c>
      <c r="AC37" s="4">
        <f>AA37+Q37-R37</f>
        <v>3300</v>
      </c>
      <c r="AD37" s="4">
        <f>AB37+U37-V37</f>
        <v>9700</v>
      </c>
      <c r="AE37" s="17">
        <f t="shared" ref="AE37" si="2">(C37+E37-K37+L37)*1+F37+H37-O37+P37</f>
        <v>15000</v>
      </c>
    </row>
    <row r="39" spans="1:31" ht="12.75" customHeight="1" x14ac:dyDescent="0.15">
      <c r="A39" s="70" t="s">
        <v>53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</row>
    <row r="40" spans="1:31" x14ac:dyDescent="0.1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</row>
    <row r="41" spans="1:31" x14ac:dyDescent="0.1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</row>
    <row r="42" spans="1:31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</row>
  </sheetData>
  <mergeCells count="13">
    <mergeCell ref="C1:E1"/>
    <mergeCell ref="F1:H1"/>
    <mergeCell ref="I1:L1"/>
    <mergeCell ref="M1:P1"/>
    <mergeCell ref="U1:X1"/>
    <mergeCell ref="AC1:AC2"/>
    <mergeCell ref="AD1:AD2"/>
    <mergeCell ref="AA1:AA2"/>
    <mergeCell ref="AB1:AB2"/>
    <mergeCell ref="AE1:AE2"/>
    <mergeCell ref="Q1:T1"/>
    <mergeCell ref="Y1:Z1"/>
    <mergeCell ref="A39:R41"/>
  </mergeCells>
  <phoneticPr fontId="2" type="noConversion"/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37"/>
  <sheetViews>
    <sheetView topLeftCell="I28" workbookViewId="0">
      <selection activeCell="V2" sqref="V1:V1048576"/>
    </sheetView>
  </sheetViews>
  <sheetFormatPr defaultRowHeight="13.5" x14ac:dyDescent="0.15"/>
  <cols>
    <col min="2" max="2" width="7.125" customWidth="1"/>
    <col min="3" max="29" width="4.625" customWidth="1"/>
  </cols>
  <sheetData>
    <row r="1" spans="1:29" ht="13.5" customHeight="1" x14ac:dyDescent="0.15">
      <c r="A1" s="57"/>
      <c r="B1" s="12"/>
      <c r="C1" s="71" t="s">
        <v>14</v>
      </c>
      <c r="D1" s="71"/>
      <c r="E1" s="72"/>
      <c r="F1" s="73" t="s">
        <v>15</v>
      </c>
      <c r="G1" s="71"/>
      <c r="H1" s="72"/>
      <c r="I1" s="73" t="s">
        <v>23</v>
      </c>
      <c r="J1" s="71"/>
      <c r="K1" s="71"/>
      <c r="L1" s="72"/>
      <c r="M1" s="73" t="s">
        <v>25</v>
      </c>
      <c r="N1" s="71"/>
      <c r="O1" s="71"/>
      <c r="P1" s="72"/>
      <c r="Q1" s="73" t="s">
        <v>21</v>
      </c>
      <c r="R1" s="71"/>
      <c r="S1" s="72"/>
      <c r="T1" s="73" t="s">
        <v>16</v>
      </c>
      <c r="U1" s="71"/>
      <c r="V1" s="72"/>
      <c r="W1" s="71" t="s">
        <v>54</v>
      </c>
      <c r="X1" s="72"/>
      <c r="Y1" s="74" t="s">
        <v>33</v>
      </c>
      <c r="Z1" s="74" t="s">
        <v>34</v>
      </c>
      <c r="AA1" s="74" t="s">
        <v>31</v>
      </c>
      <c r="AB1" s="74" t="s">
        <v>32</v>
      </c>
      <c r="AC1" s="76" t="s">
        <v>35</v>
      </c>
    </row>
    <row r="2" spans="1:29" ht="51" x14ac:dyDescent="0.15">
      <c r="A2" s="10"/>
      <c r="B2" s="5"/>
      <c r="C2" s="19" t="s">
        <v>17</v>
      </c>
      <c r="D2" s="19" t="s">
        <v>0</v>
      </c>
      <c r="E2" s="39" t="s">
        <v>18</v>
      </c>
      <c r="F2" s="47" t="s">
        <v>17</v>
      </c>
      <c r="G2" s="19" t="s">
        <v>0</v>
      </c>
      <c r="H2" s="39" t="s">
        <v>18</v>
      </c>
      <c r="I2" s="47" t="s">
        <v>24</v>
      </c>
      <c r="J2" s="19" t="s">
        <v>0</v>
      </c>
      <c r="K2" s="19" t="s">
        <v>36</v>
      </c>
      <c r="L2" s="39" t="s">
        <v>37</v>
      </c>
      <c r="M2" s="47" t="s">
        <v>24</v>
      </c>
      <c r="N2" s="19" t="s">
        <v>0</v>
      </c>
      <c r="O2" s="19" t="s">
        <v>30</v>
      </c>
      <c r="P2" s="39" t="s">
        <v>38</v>
      </c>
      <c r="Q2" s="47" t="s">
        <v>19</v>
      </c>
      <c r="R2" s="19" t="s">
        <v>20</v>
      </c>
      <c r="S2" s="19" t="s">
        <v>26</v>
      </c>
      <c r="T2" s="47" t="s">
        <v>19</v>
      </c>
      <c r="U2" s="19" t="s">
        <v>20</v>
      </c>
      <c r="V2" s="39" t="s">
        <v>27</v>
      </c>
      <c r="W2" s="19" t="s">
        <v>28</v>
      </c>
      <c r="X2" s="39" t="s">
        <v>29</v>
      </c>
      <c r="Y2" s="75"/>
      <c r="Z2" s="75"/>
      <c r="AA2" s="75"/>
      <c r="AB2" s="75"/>
      <c r="AC2" s="77"/>
    </row>
    <row r="3" spans="1:29" x14ac:dyDescent="0.15">
      <c r="A3" s="27"/>
      <c r="B3" s="62" t="s">
        <v>22</v>
      </c>
      <c r="C3" s="28">
        <v>5000</v>
      </c>
      <c r="D3" s="28">
        <v>0</v>
      </c>
      <c r="E3" s="63">
        <v>0</v>
      </c>
      <c r="F3" s="64">
        <v>10000</v>
      </c>
      <c r="G3" s="28">
        <v>0</v>
      </c>
      <c r="H3" s="63">
        <v>0</v>
      </c>
      <c r="I3" s="64">
        <v>0</v>
      </c>
      <c r="J3" s="28">
        <v>0</v>
      </c>
      <c r="K3" s="28">
        <v>0</v>
      </c>
      <c r="L3" s="63">
        <v>0</v>
      </c>
      <c r="M3" s="64">
        <v>0</v>
      </c>
      <c r="N3" s="28">
        <v>0</v>
      </c>
      <c r="O3" s="28">
        <v>0</v>
      </c>
      <c r="P3" s="63">
        <v>0</v>
      </c>
      <c r="Q3" s="64">
        <v>0</v>
      </c>
      <c r="R3" s="28">
        <v>0</v>
      </c>
      <c r="S3" s="28">
        <v>0</v>
      </c>
      <c r="T3" s="64">
        <v>0</v>
      </c>
      <c r="U3" s="28">
        <v>0</v>
      </c>
      <c r="V3" s="63">
        <v>0</v>
      </c>
      <c r="W3" s="28">
        <v>0</v>
      </c>
      <c r="X3" s="63">
        <v>0</v>
      </c>
      <c r="Y3" s="28">
        <f t="shared" ref="Y3:Y37" si="0">C3-D3+I3-J3</f>
        <v>5000</v>
      </c>
      <c r="Z3" s="28">
        <f t="shared" ref="Z3:Z37" si="1">F3-G3+M3-N3</f>
        <v>10000</v>
      </c>
      <c r="AA3" s="28">
        <f t="shared" ref="AA3:AA37" si="2">Y3+Q3-R3</f>
        <v>5000</v>
      </c>
      <c r="AB3" s="28">
        <f t="shared" ref="AB3:AB37" si="3">Z3+T3-U3</f>
        <v>10000</v>
      </c>
      <c r="AC3" s="29">
        <f>(C3+E3-K3+L3)*1+F3+H3-O3+P3</f>
        <v>15000</v>
      </c>
    </row>
    <row r="4" spans="1:29" x14ac:dyDescent="0.15">
      <c r="A4" s="10" t="s">
        <v>1</v>
      </c>
      <c r="B4" s="5" t="s">
        <v>2</v>
      </c>
      <c r="C4" s="19">
        <v>5000</v>
      </c>
      <c r="D4" s="19"/>
      <c r="E4" s="39">
        <v>0</v>
      </c>
      <c r="F4" s="47">
        <v>10000</v>
      </c>
      <c r="G4" s="19"/>
      <c r="H4" s="39"/>
      <c r="I4" s="47"/>
      <c r="J4" s="19"/>
      <c r="K4" s="19"/>
      <c r="L4" s="39">
        <v>0</v>
      </c>
      <c r="M4" s="47"/>
      <c r="N4" s="19">
        <v>3000</v>
      </c>
      <c r="O4" s="19"/>
      <c r="P4" s="39"/>
      <c r="Q4" s="47"/>
      <c r="R4" s="19"/>
      <c r="S4" s="19"/>
      <c r="T4" s="47"/>
      <c r="U4" s="19"/>
      <c r="V4" s="39">
        <v>3000</v>
      </c>
      <c r="W4" s="19"/>
      <c r="X4" s="39"/>
      <c r="Y4" s="19">
        <f t="shared" si="0"/>
        <v>5000</v>
      </c>
      <c r="Z4" s="19">
        <f t="shared" si="1"/>
        <v>7000</v>
      </c>
      <c r="AA4" s="19">
        <f t="shared" si="2"/>
        <v>5000</v>
      </c>
      <c r="AB4" s="19">
        <f t="shared" si="3"/>
        <v>7000</v>
      </c>
      <c r="AC4" s="11">
        <f t="shared" ref="AC4:AC31" si="4">(C4+E4-K4+L4)*1+F4+H4-O4+P4</f>
        <v>15000</v>
      </c>
    </row>
    <row r="5" spans="1:29" x14ac:dyDescent="0.15">
      <c r="A5" s="21"/>
      <c r="B5" s="22" t="s">
        <v>3</v>
      </c>
      <c r="C5" s="23">
        <v>5000</v>
      </c>
      <c r="D5" s="23"/>
      <c r="E5" s="41">
        <v>0</v>
      </c>
      <c r="F5" s="49">
        <v>10000</v>
      </c>
      <c r="G5" s="23"/>
      <c r="H5" s="41"/>
      <c r="I5" s="49"/>
      <c r="J5" s="23"/>
      <c r="K5" s="23"/>
      <c r="L5" s="41">
        <v>3000</v>
      </c>
      <c r="M5" s="49"/>
      <c r="N5" s="23">
        <v>3000</v>
      </c>
      <c r="O5" s="23">
        <v>3000</v>
      </c>
      <c r="P5" s="41">
        <v>0</v>
      </c>
      <c r="Q5" s="49">
        <v>3000</v>
      </c>
      <c r="R5" s="23"/>
      <c r="S5" s="23"/>
      <c r="T5" s="49"/>
      <c r="U5" s="23"/>
      <c r="V5" s="41">
        <v>0</v>
      </c>
      <c r="W5" s="23"/>
      <c r="X5" s="41"/>
      <c r="Y5" s="23">
        <f t="shared" si="0"/>
        <v>5000</v>
      </c>
      <c r="Z5" s="23">
        <f t="shared" si="1"/>
        <v>7000</v>
      </c>
      <c r="AA5" s="23">
        <f t="shared" si="2"/>
        <v>8000</v>
      </c>
      <c r="AB5" s="23">
        <f t="shared" si="3"/>
        <v>7000</v>
      </c>
      <c r="AC5" s="24">
        <f t="shared" si="4"/>
        <v>15000</v>
      </c>
    </row>
    <row r="6" spans="1:29" x14ac:dyDescent="0.15">
      <c r="A6" s="10" t="s">
        <v>4</v>
      </c>
      <c r="B6" s="5" t="s">
        <v>2</v>
      </c>
      <c r="C6" s="19">
        <v>5000</v>
      </c>
      <c r="D6" s="19"/>
      <c r="E6" s="39">
        <v>0</v>
      </c>
      <c r="F6" s="47">
        <v>10000</v>
      </c>
      <c r="G6" s="19"/>
      <c r="H6" s="39"/>
      <c r="I6" s="47"/>
      <c r="J6" s="19"/>
      <c r="K6" s="19"/>
      <c r="L6" s="39">
        <v>3000</v>
      </c>
      <c r="M6" s="47"/>
      <c r="N6" s="19">
        <v>3000</v>
      </c>
      <c r="O6" s="19">
        <v>3000</v>
      </c>
      <c r="P6" s="39">
        <v>0</v>
      </c>
      <c r="Q6" s="47">
        <v>3000</v>
      </c>
      <c r="R6" s="19">
        <v>1000</v>
      </c>
      <c r="S6" s="19"/>
      <c r="T6" s="47"/>
      <c r="U6" s="19"/>
      <c r="V6" s="39"/>
      <c r="W6" s="19"/>
      <c r="X6" s="39"/>
      <c r="Y6" s="19">
        <f t="shared" si="0"/>
        <v>5000</v>
      </c>
      <c r="Z6" s="19">
        <f t="shared" si="1"/>
        <v>7000</v>
      </c>
      <c r="AA6" s="19">
        <f t="shared" si="2"/>
        <v>7000</v>
      </c>
      <c r="AB6" s="19">
        <f t="shared" si="3"/>
        <v>7000</v>
      </c>
      <c r="AC6" s="11">
        <f t="shared" si="4"/>
        <v>15000</v>
      </c>
    </row>
    <row r="7" spans="1:29" x14ac:dyDescent="0.15">
      <c r="A7" s="21"/>
      <c r="B7" s="22" t="s">
        <v>39</v>
      </c>
      <c r="C7" s="23">
        <v>5000</v>
      </c>
      <c r="D7" s="23"/>
      <c r="E7" s="41">
        <v>-1000</v>
      </c>
      <c r="F7" s="49">
        <v>10000</v>
      </c>
      <c r="G7" s="23"/>
      <c r="H7" s="41">
        <v>1000</v>
      </c>
      <c r="I7" s="49"/>
      <c r="J7" s="23"/>
      <c r="K7" s="23">
        <v>0</v>
      </c>
      <c r="L7" s="41">
        <v>3000</v>
      </c>
      <c r="M7" s="49"/>
      <c r="N7" s="23">
        <v>3000</v>
      </c>
      <c r="O7" s="23">
        <v>3000</v>
      </c>
      <c r="P7" s="41">
        <v>0</v>
      </c>
      <c r="Q7" s="49">
        <v>3000</v>
      </c>
      <c r="R7" s="23">
        <v>1000</v>
      </c>
      <c r="S7" s="23"/>
      <c r="T7" s="49">
        <v>1000</v>
      </c>
      <c r="U7" s="23"/>
      <c r="V7" s="41"/>
      <c r="W7" s="23">
        <v>-1000</v>
      </c>
      <c r="X7" s="41">
        <v>1000</v>
      </c>
      <c r="Y7" s="23">
        <f t="shared" si="0"/>
        <v>5000</v>
      </c>
      <c r="Z7" s="23">
        <f t="shared" si="1"/>
        <v>7000</v>
      </c>
      <c r="AA7" s="23">
        <f t="shared" si="2"/>
        <v>7000</v>
      </c>
      <c r="AB7" s="23">
        <f t="shared" si="3"/>
        <v>8000</v>
      </c>
      <c r="AC7" s="24">
        <f t="shared" si="4"/>
        <v>15000</v>
      </c>
    </row>
    <row r="8" spans="1:29" x14ac:dyDescent="0.15">
      <c r="A8" s="10" t="s">
        <v>5</v>
      </c>
      <c r="B8" s="5" t="s">
        <v>2</v>
      </c>
      <c r="C8" s="19">
        <v>5000</v>
      </c>
      <c r="D8" s="19"/>
      <c r="E8" s="42">
        <v>-1000</v>
      </c>
      <c r="F8" s="47">
        <v>10000</v>
      </c>
      <c r="G8" s="19"/>
      <c r="H8" s="39">
        <v>1000</v>
      </c>
      <c r="I8" s="47"/>
      <c r="J8" s="19">
        <v>500</v>
      </c>
      <c r="K8" s="19">
        <v>0</v>
      </c>
      <c r="L8" s="39">
        <v>3000</v>
      </c>
      <c r="M8" s="47"/>
      <c r="N8" s="19">
        <v>3000</v>
      </c>
      <c r="O8" s="19">
        <v>3000</v>
      </c>
      <c r="P8" s="39">
        <v>0</v>
      </c>
      <c r="Q8" s="47">
        <v>3000</v>
      </c>
      <c r="R8" s="67">
        <v>3000</v>
      </c>
      <c r="S8" s="19">
        <v>500</v>
      </c>
      <c r="T8" s="47">
        <v>1000</v>
      </c>
      <c r="U8" s="19"/>
      <c r="V8" s="39"/>
      <c r="W8" s="19"/>
      <c r="X8" s="39"/>
      <c r="Y8" s="19">
        <f t="shared" si="0"/>
        <v>4500</v>
      </c>
      <c r="Z8" s="19">
        <f t="shared" si="1"/>
        <v>7000</v>
      </c>
      <c r="AA8" s="19">
        <f t="shared" si="2"/>
        <v>4500</v>
      </c>
      <c r="AB8" s="19">
        <f t="shared" si="3"/>
        <v>8000</v>
      </c>
      <c r="AC8" s="11">
        <f t="shared" si="4"/>
        <v>15000</v>
      </c>
    </row>
    <row r="9" spans="1:29" x14ac:dyDescent="0.15">
      <c r="A9" s="21"/>
      <c r="B9" s="22" t="s">
        <v>6</v>
      </c>
      <c r="C9" s="23">
        <v>5000</v>
      </c>
      <c r="D9" s="23"/>
      <c r="E9" s="41">
        <v>-3000</v>
      </c>
      <c r="F9" s="49">
        <v>10000</v>
      </c>
      <c r="G9" s="23"/>
      <c r="H9" s="41">
        <v>3000</v>
      </c>
      <c r="I9" s="49"/>
      <c r="J9" s="23">
        <v>500</v>
      </c>
      <c r="K9" s="23">
        <v>500</v>
      </c>
      <c r="L9" s="41">
        <v>3000</v>
      </c>
      <c r="M9" s="49"/>
      <c r="N9" s="23">
        <v>3000</v>
      </c>
      <c r="O9" s="23">
        <v>3000</v>
      </c>
      <c r="P9" s="41">
        <v>500</v>
      </c>
      <c r="Q9" s="49">
        <v>3000</v>
      </c>
      <c r="R9" s="23">
        <v>3000</v>
      </c>
      <c r="S9" s="23">
        <v>500</v>
      </c>
      <c r="T9" s="49">
        <v>3500</v>
      </c>
      <c r="U9" s="23"/>
      <c r="V9" s="41"/>
      <c r="W9" s="23">
        <v>-2000</v>
      </c>
      <c r="X9" s="41">
        <v>2000</v>
      </c>
      <c r="Y9" s="23">
        <f t="shared" si="0"/>
        <v>4500</v>
      </c>
      <c r="Z9" s="23">
        <f t="shared" si="1"/>
        <v>7000</v>
      </c>
      <c r="AA9" s="23">
        <f t="shared" si="2"/>
        <v>4500</v>
      </c>
      <c r="AB9" s="23">
        <f t="shared" si="3"/>
        <v>10500</v>
      </c>
      <c r="AC9" s="24">
        <f t="shared" si="4"/>
        <v>15000</v>
      </c>
    </row>
    <row r="10" spans="1:29" x14ac:dyDescent="0.15">
      <c r="A10" s="10" t="s">
        <v>7</v>
      </c>
      <c r="B10" s="5" t="s">
        <v>2</v>
      </c>
      <c r="C10" s="19">
        <v>5000</v>
      </c>
      <c r="D10" s="19"/>
      <c r="E10" s="42">
        <v>-3000</v>
      </c>
      <c r="F10" s="47">
        <v>10000</v>
      </c>
      <c r="G10" s="19"/>
      <c r="H10" s="39">
        <v>3000</v>
      </c>
      <c r="I10" s="47"/>
      <c r="J10" s="19">
        <v>500</v>
      </c>
      <c r="K10" s="19">
        <v>500</v>
      </c>
      <c r="L10" s="39">
        <v>3000</v>
      </c>
      <c r="M10" s="47"/>
      <c r="N10" s="19">
        <v>3000</v>
      </c>
      <c r="O10" s="19">
        <v>3000</v>
      </c>
      <c r="P10" s="39">
        <v>500</v>
      </c>
      <c r="Q10" s="54">
        <v>3000</v>
      </c>
      <c r="R10" s="19">
        <v>3000</v>
      </c>
      <c r="S10" s="19"/>
      <c r="T10" s="47">
        <v>3500</v>
      </c>
      <c r="U10" s="19">
        <v>1500</v>
      </c>
      <c r="V10" s="39"/>
      <c r="W10" s="19"/>
      <c r="X10" s="39"/>
      <c r="Y10" s="19">
        <f t="shared" si="0"/>
        <v>4500</v>
      </c>
      <c r="Z10" s="19">
        <f t="shared" si="1"/>
        <v>7000</v>
      </c>
      <c r="AA10" s="19">
        <f t="shared" si="2"/>
        <v>4500</v>
      </c>
      <c r="AB10" s="19">
        <f t="shared" si="3"/>
        <v>9000</v>
      </c>
      <c r="AC10" s="11">
        <f t="shared" si="4"/>
        <v>15000</v>
      </c>
    </row>
    <row r="11" spans="1:29" x14ac:dyDescent="0.15">
      <c r="A11" s="21"/>
      <c r="B11" s="22" t="s">
        <v>6</v>
      </c>
      <c r="C11" s="23">
        <v>5000</v>
      </c>
      <c r="D11" s="23"/>
      <c r="E11" s="41">
        <v>-1500</v>
      </c>
      <c r="F11" s="49">
        <v>10000</v>
      </c>
      <c r="G11" s="23"/>
      <c r="H11" s="41">
        <v>1500</v>
      </c>
      <c r="I11" s="49"/>
      <c r="J11" s="23">
        <v>500</v>
      </c>
      <c r="K11" s="23">
        <v>500</v>
      </c>
      <c r="L11" s="41">
        <v>3000</v>
      </c>
      <c r="M11" s="49"/>
      <c r="N11" s="23">
        <v>3000</v>
      </c>
      <c r="O11" s="23">
        <v>3000</v>
      </c>
      <c r="P11" s="41">
        <v>500</v>
      </c>
      <c r="Q11" s="49">
        <v>4500</v>
      </c>
      <c r="R11" s="23">
        <v>3000</v>
      </c>
      <c r="S11" s="23"/>
      <c r="T11" s="49">
        <v>3500</v>
      </c>
      <c r="U11" s="23">
        <v>1500</v>
      </c>
      <c r="V11" s="41"/>
      <c r="W11" s="23">
        <v>1500</v>
      </c>
      <c r="X11" s="41">
        <v>-1500</v>
      </c>
      <c r="Y11" s="23">
        <f t="shared" si="0"/>
        <v>4500</v>
      </c>
      <c r="Z11" s="23">
        <f t="shared" si="1"/>
        <v>7000</v>
      </c>
      <c r="AA11" s="23">
        <f t="shared" si="2"/>
        <v>6000</v>
      </c>
      <c r="AB11" s="23">
        <f t="shared" si="3"/>
        <v>9000</v>
      </c>
      <c r="AC11" s="24">
        <f t="shared" si="4"/>
        <v>15000</v>
      </c>
    </row>
    <row r="12" spans="1:29" x14ac:dyDescent="0.15">
      <c r="A12" s="10" t="s">
        <v>5</v>
      </c>
      <c r="B12" s="5" t="s">
        <v>2</v>
      </c>
      <c r="C12" s="19">
        <v>5000</v>
      </c>
      <c r="D12" s="19"/>
      <c r="E12" s="43">
        <v>-1500</v>
      </c>
      <c r="F12" s="47">
        <v>10000</v>
      </c>
      <c r="G12" s="19"/>
      <c r="H12" s="39">
        <v>1500</v>
      </c>
      <c r="I12" s="47"/>
      <c r="J12" s="19">
        <v>1500</v>
      </c>
      <c r="K12" s="19">
        <v>500</v>
      </c>
      <c r="L12" s="39">
        <v>3000</v>
      </c>
      <c r="M12" s="47"/>
      <c r="N12" s="19">
        <v>3000</v>
      </c>
      <c r="O12" s="19">
        <v>3000</v>
      </c>
      <c r="P12" s="39">
        <v>500</v>
      </c>
      <c r="Q12" s="47">
        <v>4500</v>
      </c>
      <c r="R12" s="3">
        <v>4500</v>
      </c>
      <c r="S12" s="19">
        <v>1000</v>
      </c>
      <c r="T12" s="54">
        <v>3500</v>
      </c>
      <c r="U12" s="19">
        <v>1500</v>
      </c>
      <c r="V12" s="39"/>
      <c r="W12" s="19"/>
      <c r="X12" s="39"/>
      <c r="Y12" s="19">
        <f t="shared" si="0"/>
        <v>3500</v>
      </c>
      <c r="Z12" s="19">
        <f t="shared" si="1"/>
        <v>7000</v>
      </c>
      <c r="AA12" s="19">
        <f t="shared" si="2"/>
        <v>3500</v>
      </c>
      <c r="AB12" s="19">
        <f t="shared" si="3"/>
        <v>9000</v>
      </c>
      <c r="AC12" s="11">
        <f t="shared" si="4"/>
        <v>15000</v>
      </c>
    </row>
    <row r="13" spans="1:29" x14ac:dyDescent="0.15">
      <c r="A13" s="21"/>
      <c r="B13" s="22" t="s">
        <v>6</v>
      </c>
      <c r="C13" s="23">
        <v>5000</v>
      </c>
      <c r="D13" s="23"/>
      <c r="E13" s="41">
        <v>-3000</v>
      </c>
      <c r="F13" s="49">
        <v>10000</v>
      </c>
      <c r="G13" s="23"/>
      <c r="H13" s="41">
        <v>3000</v>
      </c>
      <c r="I13" s="49"/>
      <c r="J13" s="23">
        <v>1500</v>
      </c>
      <c r="K13" s="23">
        <v>1500</v>
      </c>
      <c r="L13" s="41">
        <v>3000</v>
      </c>
      <c r="M13" s="49"/>
      <c r="N13" s="23">
        <v>3000</v>
      </c>
      <c r="O13" s="23">
        <v>3000</v>
      </c>
      <c r="P13" s="41">
        <v>1500</v>
      </c>
      <c r="Q13" s="49">
        <v>4500</v>
      </c>
      <c r="R13" s="23">
        <v>4500</v>
      </c>
      <c r="S13" s="23"/>
      <c r="T13" s="49">
        <v>6000</v>
      </c>
      <c r="U13" s="23">
        <v>1500</v>
      </c>
      <c r="V13" s="41"/>
      <c r="W13" s="23">
        <v>-2500</v>
      </c>
      <c r="X13" s="41">
        <v>2500</v>
      </c>
      <c r="Y13" s="23">
        <f t="shared" si="0"/>
        <v>3500</v>
      </c>
      <c r="Z13" s="23">
        <f t="shared" si="1"/>
        <v>7000</v>
      </c>
      <c r="AA13" s="23">
        <f t="shared" si="2"/>
        <v>3500</v>
      </c>
      <c r="AB13" s="23">
        <f t="shared" si="3"/>
        <v>11500</v>
      </c>
      <c r="AC13" s="24">
        <f t="shared" si="4"/>
        <v>15000</v>
      </c>
    </row>
    <row r="14" spans="1:29" x14ac:dyDescent="0.15">
      <c r="A14" s="10" t="s">
        <v>43</v>
      </c>
      <c r="B14" s="5" t="s">
        <v>2</v>
      </c>
      <c r="C14" s="19">
        <v>5000</v>
      </c>
      <c r="D14" s="19"/>
      <c r="E14" s="39">
        <v>-3000</v>
      </c>
      <c r="F14" s="47">
        <v>10000</v>
      </c>
      <c r="G14" s="19"/>
      <c r="H14" s="39">
        <v>3000</v>
      </c>
      <c r="I14" s="47"/>
      <c r="J14" s="19">
        <v>1500</v>
      </c>
      <c r="K14" s="19">
        <v>1500</v>
      </c>
      <c r="L14" s="39">
        <v>3000</v>
      </c>
      <c r="M14" s="47"/>
      <c r="N14" s="19">
        <v>3000</v>
      </c>
      <c r="O14" s="19">
        <v>3000</v>
      </c>
      <c r="P14" s="39">
        <v>1500</v>
      </c>
      <c r="Q14" s="47">
        <v>4500</v>
      </c>
      <c r="R14" s="19">
        <v>4500</v>
      </c>
      <c r="S14" s="19"/>
      <c r="T14" s="47">
        <v>6000</v>
      </c>
      <c r="U14" s="19">
        <v>4500</v>
      </c>
      <c r="V14" s="39"/>
      <c r="W14" s="19"/>
      <c r="X14" s="39"/>
      <c r="Y14" s="19">
        <f t="shared" si="0"/>
        <v>3500</v>
      </c>
      <c r="Z14" s="19">
        <f t="shared" si="1"/>
        <v>7000</v>
      </c>
      <c r="AA14" s="19">
        <f t="shared" si="2"/>
        <v>3500</v>
      </c>
      <c r="AB14" s="19">
        <f t="shared" si="3"/>
        <v>8500</v>
      </c>
      <c r="AC14" s="11">
        <f t="shared" si="4"/>
        <v>15000</v>
      </c>
    </row>
    <row r="15" spans="1:29" x14ac:dyDescent="0.15">
      <c r="A15" s="10">
        <v>0</v>
      </c>
      <c r="B15" s="6" t="s">
        <v>6</v>
      </c>
      <c r="C15" s="19">
        <v>5000</v>
      </c>
      <c r="D15" s="19"/>
      <c r="E15" s="39">
        <v>0</v>
      </c>
      <c r="F15" s="47">
        <v>10000</v>
      </c>
      <c r="G15" s="19"/>
      <c r="H15" s="39">
        <f>3000-3000</f>
        <v>0</v>
      </c>
      <c r="I15" s="47"/>
      <c r="J15" s="19">
        <v>1500</v>
      </c>
      <c r="K15" s="19">
        <v>1500</v>
      </c>
      <c r="L15" s="39">
        <v>3000</v>
      </c>
      <c r="M15" s="47"/>
      <c r="N15" s="19">
        <v>3000</v>
      </c>
      <c r="O15" s="19">
        <v>3000</v>
      </c>
      <c r="P15" s="39">
        <v>1500</v>
      </c>
      <c r="Q15" s="47">
        <v>7500</v>
      </c>
      <c r="R15" s="19">
        <v>4500</v>
      </c>
      <c r="S15" s="19"/>
      <c r="T15" s="47">
        <v>6000</v>
      </c>
      <c r="U15" s="19">
        <v>4500</v>
      </c>
      <c r="V15" s="39"/>
      <c r="W15" s="19">
        <v>3000</v>
      </c>
      <c r="X15" s="39">
        <v>3000</v>
      </c>
      <c r="Y15" s="19">
        <f t="shared" si="0"/>
        <v>3500</v>
      </c>
      <c r="Z15" s="19">
        <f t="shared" si="1"/>
        <v>7000</v>
      </c>
      <c r="AA15" s="19">
        <f t="shared" si="2"/>
        <v>6500</v>
      </c>
      <c r="AB15" s="19">
        <f t="shared" si="3"/>
        <v>8500</v>
      </c>
      <c r="AC15" s="11">
        <f t="shared" si="4"/>
        <v>15000</v>
      </c>
    </row>
    <row r="16" spans="1:29" x14ac:dyDescent="0.15">
      <c r="A16" s="13">
        <v>1</v>
      </c>
      <c r="B16" s="7" t="s">
        <v>9</v>
      </c>
      <c r="C16" s="19">
        <v>5000</v>
      </c>
      <c r="D16" s="19"/>
      <c r="E16" s="39">
        <v>-3000</v>
      </c>
      <c r="F16" s="47">
        <v>10000</v>
      </c>
      <c r="G16" s="19"/>
      <c r="H16" s="39">
        <v>3000</v>
      </c>
      <c r="I16" s="47"/>
      <c r="J16" s="19">
        <v>1500</v>
      </c>
      <c r="K16" s="19">
        <v>1500</v>
      </c>
      <c r="L16" s="39">
        <v>3000</v>
      </c>
      <c r="M16" s="47"/>
      <c r="N16" s="19">
        <v>3000</v>
      </c>
      <c r="O16" s="19">
        <v>3000</v>
      </c>
      <c r="P16" s="39">
        <v>1500</v>
      </c>
      <c r="Q16" s="47">
        <v>4500</v>
      </c>
      <c r="R16" s="19">
        <v>4500</v>
      </c>
      <c r="S16" s="19"/>
      <c r="T16" s="47">
        <v>6000</v>
      </c>
      <c r="U16" s="19">
        <v>1500</v>
      </c>
      <c r="V16" s="39"/>
      <c r="W16" s="19"/>
      <c r="X16" s="39"/>
      <c r="Y16" s="19">
        <f t="shared" si="0"/>
        <v>3500</v>
      </c>
      <c r="Z16" s="19">
        <f t="shared" si="1"/>
        <v>7000</v>
      </c>
      <c r="AA16" s="19">
        <f t="shared" si="2"/>
        <v>3500</v>
      </c>
      <c r="AB16" s="19">
        <f t="shared" si="3"/>
        <v>11500</v>
      </c>
      <c r="AC16" s="11">
        <f t="shared" si="4"/>
        <v>15000</v>
      </c>
    </row>
    <row r="17" spans="1:29" ht="36" x14ac:dyDescent="0.15">
      <c r="A17" s="30">
        <v>2</v>
      </c>
      <c r="B17" s="31" t="s">
        <v>11</v>
      </c>
      <c r="C17" s="20">
        <v>5000</v>
      </c>
      <c r="D17" s="20"/>
      <c r="E17" s="42">
        <v>-900</v>
      </c>
      <c r="F17" s="50">
        <v>10000</v>
      </c>
      <c r="G17" s="20"/>
      <c r="H17" s="42">
        <v>900</v>
      </c>
      <c r="I17" s="50"/>
      <c r="J17" s="20">
        <v>1500</v>
      </c>
      <c r="K17" s="20">
        <v>1500</v>
      </c>
      <c r="L17" s="42">
        <v>3000</v>
      </c>
      <c r="M17" s="50"/>
      <c r="N17" s="20">
        <v>3000</v>
      </c>
      <c r="O17" s="20">
        <v>3000</v>
      </c>
      <c r="P17" s="42">
        <v>1500</v>
      </c>
      <c r="Q17" s="50">
        <v>6600</v>
      </c>
      <c r="R17" s="20">
        <v>4500</v>
      </c>
      <c r="S17" s="20"/>
      <c r="T17" s="50">
        <v>6000</v>
      </c>
      <c r="U17" s="20">
        <v>4500</v>
      </c>
      <c r="V17" s="42"/>
      <c r="W17" s="20"/>
      <c r="X17" s="42"/>
      <c r="Y17" s="20">
        <f t="shared" si="0"/>
        <v>3500</v>
      </c>
      <c r="Z17" s="20">
        <f t="shared" si="1"/>
        <v>7000</v>
      </c>
      <c r="AA17" s="20">
        <f t="shared" si="2"/>
        <v>5600</v>
      </c>
      <c r="AB17" s="20">
        <f t="shared" si="3"/>
        <v>8500</v>
      </c>
      <c r="AC17" s="34">
        <f t="shared" si="4"/>
        <v>15000</v>
      </c>
    </row>
    <row r="18" spans="1:29" x14ac:dyDescent="0.15">
      <c r="A18" s="32">
        <v>2</v>
      </c>
      <c r="B18" s="33" t="s">
        <v>10</v>
      </c>
      <c r="C18" s="35">
        <v>5000</v>
      </c>
      <c r="D18" s="35"/>
      <c r="E18" s="44">
        <v>-900</v>
      </c>
      <c r="F18" s="51">
        <v>10000</v>
      </c>
      <c r="G18" s="35"/>
      <c r="H18" s="44">
        <v>900</v>
      </c>
      <c r="I18" s="51"/>
      <c r="J18" s="35">
        <v>1500</v>
      </c>
      <c r="K18" s="35">
        <v>1500</v>
      </c>
      <c r="L18" s="44">
        <v>3000</v>
      </c>
      <c r="M18" s="51"/>
      <c r="N18" s="35">
        <v>3000</v>
      </c>
      <c r="O18" s="35">
        <v>3000</v>
      </c>
      <c r="P18" s="44">
        <v>1500</v>
      </c>
      <c r="Q18" s="51">
        <v>6600</v>
      </c>
      <c r="R18" s="35">
        <v>4500</v>
      </c>
      <c r="S18" s="35"/>
      <c r="T18" s="51">
        <v>6000</v>
      </c>
      <c r="U18" s="35">
        <v>3600</v>
      </c>
      <c r="V18" s="44"/>
      <c r="W18" s="35"/>
      <c r="X18" s="44"/>
      <c r="Y18" s="35">
        <f t="shared" si="0"/>
        <v>3500</v>
      </c>
      <c r="Z18" s="35">
        <f t="shared" si="1"/>
        <v>7000</v>
      </c>
      <c r="AA18" s="35">
        <f t="shared" si="2"/>
        <v>5600</v>
      </c>
      <c r="AB18" s="35">
        <f t="shared" si="3"/>
        <v>9400</v>
      </c>
      <c r="AC18" s="36">
        <f t="shared" si="4"/>
        <v>15000</v>
      </c>
    </row>
    <row r="19" spans="1:29" x14ac:dyDescent="0.15">
      <c r="A19" s="10" t="s">
        <v>43</v>
      </c>
      <c r="B19" s="5" t="s">
        <v>2</v>
      </c>
      <c r="C19" s="19">
        <v>5000</v>
      </c>
      <c r="D19" s="19"/>
      <c r="E19" s="45">
        <v>-900</v>
      </c>
      <c r="F19" s="52">
        <v>10000</v>
      </c>
      <c r="G19" s="37"/>
      <c r="H19" s="45">
        <v>900</v>
      </c>
      <c r="I19" s="52"/>
      <c r="J19" s="37">
        <v>1500</v>
      </c>
      <c r="K19" s="37">
        <v>1500</v>
      </c>
      <c r="L19" s="45">
        <v>3000</v>
      </c>
      <c r="M19" s="52"/>
      <c r="N19" s="38">
        <v>3600</v>
      </c>
      <c r="O19" s="37">
        <v>3000</v>
      </c>
      <c r="P19" s="45">
        <v>1500</v>
      </c>
      <c r="Q19" s="52">
        <v>6600</v>
      </c>
      <c r="R19" s="37">
        <v>4500</v>
      </c>
      <c r="S19" s="19"/>
      <c r="T19" s="52">
        <v>6000</v>
      </c>
      <c r="U19" s="37">
        <v>6000</v>
      </c>
      <c r="V19" s="39">
        <v>600</v>
      </c>
      <c r="W19" s="19"/>
      <c r="X19" s="39"/>
      <c r="Y19" s="19">
        <f t="shared" si="0"/>
        <v>3500</v>
      </c>
      <c r="Z19" s="19">
        <f t="shared" si="1"/>
        <v>6400</v>
      </c>
      <c r="AA19" s="19">
        <f t="shared" si="2"/>
        <v>5600</v>
      </c>
      <c r="AB19" s="19">
        <f t="shared" si="3"/>
        <v>6400</v>
      </c>
      <c r="AC19" s="11">
        <f t="shared" si="4"/>
        <v>15000</v>
      </c>
    </row>
    <row r="20" spans="1:29" x14ac:dyDescent="0.15">
      <c r="A20" s="10">
        <v>0</v>
      </c>
      <c r="B20" s="6" t="s">
        <v>6</v>
      </c>
      <c r="C20" s="19">
        <v>5000</v>
      </c>
      <c r="D20" s="19"/>
      <c r="E20" s="39">
        <v>1500</v>
      </c>
      <c r="F20" s="47">
        <v>10000</v>
      </c>
      <c r="G20" s="19"/>
      <c r="H20" s="39">
        <f>900-2400</f>
        <v>-1500</v>
      </c>
      <c r="I20" s="47"/>
      <c r="J20" s="19">
        <v>1500</v>
      </c>
      <c r="K20" s="19">
        <v>1500</v>
      </c>
      <c r="L20" s="39">
        <v>3600</v>
      </c>
      <c r="M20" s="47"/>
      <c r="N20" s="19">
        <v>3600</v>
      </c>
      <c r="O20" s="19">
        <v>3600</v>
      </c>
      <c r="P20" s="39">
        <v>1500</v>
      </c>
      <c r="Q20" s="47">
        <v>6600</v>
      </c>
      <c r="R20" s="19">
        <v>4500</v>
      </c>
      <c r="S20" s="19"/>
      <c r="T20" s="47">
        <v>6000</v>
      </c>
      <c r="U20" s="20">
        <v>6000</v>
      </c>
      <c r="V20" s="39"/>
      <c r="W20" s="19">
        <v>3000</v>
      </c>
      <c r="X20" s="39">
        <v>-3000</v>
      </c>
      <c r="Y20" s="19">
        <f t="shared" si="0"/>
        <v>3500</v>
      </c>
      <c r="Z20" s="19">
        <f t="shared" si="1"/>
        <v>6400</v>
      </c>
      <c r="AA20" s="19">
        <f t="shared" si="2"/>
        <v>5600</v>
      </c>
      <c r="AB20" s="19">
        <f t="shared" si="3"/>
        <v>6400</v>
      </c>
      <c r="AC20" s="11">
        <f t="shared" si="4"/>
        <v>15000</v>
      </c>
    </row>
    <row r="21" spans="1:29" x14ac:dyDescent="0.15">
      <c r="A21" s="13">
        <v>1</v>
      </c>
      <c r="B21" s="7" t="s">
        <v>9</v>
      </c>
      <c r="C21" s="19">
        <v>5000</v>
      </c>
      <c r="D21" s="19"/>
      <c r="E21" s="42">
        <v>-900</v>
      </c>
      <c r="F21" s="47">
        <v>10000</v>
      </c>
      <c r="G21" s="19"/>
      <c r="H21" s="39">
        <v>900</v>
      </c>
      <c r="I21" s="47"/>
      <c r="J21" s="19">
        <v>1500</v>
      </c>
      <c r="K21" s="19">
        <v>1500</v>
      </c>
      <c r="L21" s="39">
        <v>3000</v>
      </c>
      <c r="M21" s="47"/>
      <c r="N21" s="19">
        <v>3000</v>
      </c>
      <c r="O21" s="19">
        <v>3000</v>
      </c>
      <c r="P21" s="39">
        <v>1500</v>
      </c>
      <c r="Q21" s="47">
        <v>6600</v>
      </c>
      <c r="R21" s="19">
        <v>4500</v>
      </c>
      <c r="S21" s="19"/>
      <c r="T21" s="47">
        <v>6000</v>
      </c>
      <c r="U21" s="19">
        <v>3600</v>
      </c>
      <c r="V21" s="39"/>
      <c r="W21" s="19"/>
      <c r="X21" s="39"/>
      <c r="Y21" s="19">
        <f t="shared" si="0"/>
        <v>3500</v>
      </c>
      <c r="Z21" s="19">
        <f t="shared" si="1"/>
        <v>7000</v>
      </c>
      <c r="AA21" s="19">
        <f t="shared" si="2"/>
        <v>5600</v>
      </c>
      <c r="AB21" s="19">
        <f t="shared" si="3"/>
        <v>9400</v>
      </c>
      <c r="AC21" s="11">
        <f t="shared" si="4"/>
        <v>15000</v>
      </c>
    </row>
    <row r="22" spans="1:29" ht="36" x14ac:dyDescent="0.15">
      <c r="A22" s="14">
        <v>2</v>
      </c>
      <c r="B22" s="8" t="s">
        <v>44</v>
      </c>
      <c r="C22" s="19">
        <v>5000</v>
      </c>
      <c r="D22" s="19"/>
      <c r="E22" s="39">
        <v>100</v>
      </c>
      <c r="F22" s="47">
        <v>10000</v>
      </c>
      <c r="G22" s="19"/>
      <c r="H22" s="39">
        <v>-100</v>
      </c>
      <c r="I22" s="47"/>
      <c r="J22" s="19">
        <v>1500</v>
      </c>
      <c r="K22" s="19">
        <v>1500</v>
      </c>
      <c r="L22" s="39">
        <v>3000</v>
      </c>
      <c r="M22" s="47"/>
      <c r="N22" s="19">
        <v>3600</v>
      </c>
      <c r="O22" s="19">
        <v>3000</v>
      </c>
      <c r="P22" s="39">
        <v>1500</v>
      </c>
      <c r="Q22" s="47">
        <v>7600</v>
      </c>
      <c r="R22" s="19">
        <v>4500</v>
      </c>
      <c r="S22" s="19"/>
      <c r="T22" s="47">
        <v>6000</v>
      </c>
      <c r="U22" s="19">
        <v>6000</v>
      </c>
      <c r="V22" s="39"/>
      <c r="W22" s="19">
        <v>1000</v>
      </c>
      <c r="X22" s="39">
        <v>-1000</v>
      </c>
      <c r="Y22" s="19">
        <f t="shared" si="0"/>
        <v>3500</v>
      </c>
      <c r="Z22" s="19">
        <f t="shared" si="1"/>
        <v>6400</v>
      </c>
      <c r="AA22" s="19">
        <f t="shared" si="2"/>
        <v>6600</v>
      </c>
      <c r="AB22" s="19">
        <f t="shared" si="3"/>
        <v>6400</v>
      </c>
      <c r="AC22" s="11">
        <f t="shared" si="4"/>
        <v>15000</v>
      </c>
    </row>
    <row r="23" spans="1:29" x14ac:dyDescent="0.15">
      <c r="A23" s="14">
        <v>2</v>
      </c>
      <c r="B23" s="8" t="s">
        <v>10</v>
      </c>
      <c r="C23" s="19">
        <v>5000</v>
      </c>
      <c r="D23" s="19"/>
      <c r="E23" s="39">
        <v>-900</v>
      </c>
      <c r="F23" s="47">
        <v>10000</v>
      </c>
      <c r="G23" s="19"/>
      <c r="H23" s="39">
        <v>900</v>
      </c>
      <c r="I23" s="47"/>
      <c r="J23" s="19">
        <v>1500</v>
      </c>
      <c r="K23" s="19">
        <v>1500</v>
      </c>
      <c r="L23" s="39">
        <v>3000</v>
      </c>
      <c r="M23" s="47"/>
      <c r="N23" s="19">
        <v>3000</v>
      </c>
      <c r="O23" s="19">
        <v>3000</v>
      </c>
      <c r="P23" s="39">
        <v>1500</v>
      </c>
      <c r="Q23" s="47">
        <v>7600</v>
      </c>
      <c r="R23" s="19">
        <v>4500</v>
      </c>
      <c r="S23" s="19"/>
      <c r="T23" s="47">
        <v>6000</v>
      </c>
      <c r="U23" s="19">
        <v>4600</v>
      </c>
      <c r="V23" s="39"/>
      <c r="W23" s="19"/>
      <c r="X23" s="39"/>
      <c r="Y23" s="19">
        <f t="shared" si="0"/>
        <v>3500</v>
      </c>
      <c r="Z23" s="19">
        <f t="shared" si="1"/>
        <v>7000</v>
      </c>
      <c r="AA23" s="19">
        <f t="shared" si="2"/>
        <v>6600</v>
      </c>
      <c r="AB23" s="19">
        <f t="shared" si="3"/>
        <v>8400</v>
      </c>
      <c r="AC23" s="11">
        <f t="shared" si="4"/>
        <v>15000</v>
      </c>
    </row>
    <row r="24" spans="1:29" ht="36" x14ac:dyDescent="0.15">
      <c r="A24" s="30">
        <v>3</v>
      </c>
      <c r="B24" s="31" t="s">
        <v>45</v>
      </c>
      <c r="C24" s="20">
        <v>5000</v>
      </c>
      <c r="D24" s="20"/>
      <c r="E24" s="42">
        <f>-900+2400</f>
        <v>1500</v>
      </c>
      <c r="F24" s="50">
        <v>10000</v>
      </c>
      <c r="G24" s="20"/>
      <c r="H24" s="42">
        <f>900-2400</f>
        <v>-1500</v>
      </c>
      <c r="I24" s="50"/>
      <c r="J24" s="20">
        <v>1500</v>
      </c>
      <c r="K24" s="20">
        <v>1500</v>
      </c>
      <c r="L24" s="55">
        <v>3100</v>
      </c>
      <c r="M24" s="50"/>
      <c r="N24" s="3">
        <v>3600</v>
      </c>
      <c r="O24" s="20">
        <v>3100</v>
      </c>
      <c r="P24" s="42">
        <v>1500</v>
      </c>
      <c r="Q24" s="50">
        <v>9100</v>
      </c>
      <c r="R24" s="20">
        <v>4500</v>
      </c>
      <c r="S24" s="20"/>
      <c r="T24" s="50">
        <v>6000</v>
      </c>
      <c r="U24" s="20">
        <v>6000</v>
      </c>
      <c r="V24" s="42"/>
      <c r="W24" s="20">
        <v>2400</v>
      </c>
      <c r="X24" s="42">
        <v>-2400</v>
      </c>
      <c r="Y24" s="20">
        <f t="shared" si="0"/>
        <v>3500</v>
      </c>
      <c r="Z24" s="20">
        <f t="shared" si="1"/>
        <v>6400</v>
      </c>
      <c r="AA24" s="20">
        <f t="shared" si="2"/>
        <v>8100</v>
      </c>
      <c r="AB24" s="20">
        <f t="shared" si="3"/>
        <v>6400</v>
      </c>
      <c r="AC24" s="34">
        <f t="shared" si="4"/>
        <v>15000</v>
      </c>
    </row>
    <row r="25" spans="1:29" x14ac:dyDescent="0.15">
      <c r="A25" s="32">
        <v>3</v>
      </c>
      <c r="B25" s="33" t="s">
        <v>10</v>
      </c>
      <c r="C25" s="35">
        <v>5000</v>
      </c>
      <c r="D25" s="35"/>
      <c r="E25" s="44">
        <v>1500</v>
      </c>
      <c r="F25" s="51">
        <v>10000</v>
      </c>
      <c r="G25" s="35"/>
      <c r="H25" s="44">
        <v>-1500</v>
      </c>
      <c r="I25" s="51"/>
      <c r="J25" s="35">
        <v>1500</v>
      </c>
      <c r="K25" s="35">
        <v>1500</v>
      </c>
      <c r="L25" s="44">
        <v>3100</v>
      </c>
      <c r="M25" s="51"/>
      <c r="N25" s="56">
        <v>3100</v>
      </c>
      <c r="O25" s="35">
        <v>3100</v>
      </c>
      <c r="P25" s="44">
        <v>1500</v>
      </c>
      <c r="Q25" s="51">
        <v>9100</v>
      </c>
      <c r="R25" s="35">
        <v>4500</v>
      </c>
      <c r="S25" s="35"/>
      <c r="T25" s="51">
        <v>6000</v>
      </c>
      <c r="U25" s="35">
        <v>6000</v>
      </c>
      <c r="V25" s="44"/>
      <c r="W25" s="35"/>
      <c r="X25" s="44"/>
      <c r="Y25" s="35">
        <f t="shared" si="0"/>
        <v>3500</v>
      </c>
      <c r="Z25" s="35">
        <f t="shared" si="1"/>
        <v>6900</v>
      </c>
      <c r="AA25" s="35">
        <f t="shared" si="2"/>
        <v>8100</v>
      </c>
      <c r="AB25" s="35">
        <f t="shared" si="3"/>
        <v>6900</v>
      </c>
      <c r="AC25" s="36">
        <f t="shared" si="4"/>
        <v>15000</v>
      </c>
    </row>
    <row r="26" spans="1:29" x14ac:dyDescent="0.15">
      <c r="A26" s="15" t="s">
        <v>46</v>
      </c>
      <c r="B26" s="6" t="s">
        <v>12</v>
      </c>
      <c r="C26" s="19">
        <v>5000</v>
      </c>
      <c r="D26" s="19"/>
      <c r="E26" s="39">
        <v>1500</v>
      </c>
      <c r="F26" s="47">
        <v>10000</v>
      </c>
      <c r="G26" s="19"/>
      <c r="H26" s="39">
        <v>-1500</v>
      </c>
      <c r="I26" s="47"/>
      <c r="J26" s="19">
        <f>1500+400</f>
        <v>1900</v>
      </c>
      <c r="K26" s="19">
        <v>1500</v>
      </c>
      <c r="L26" s="39">
        <v>3100</v>
      </c>
      <c r="M26" s="47"/>
      <c r="N26" s="19">
        <v>3100</v>
      </c>
      <c r="O26" s="19">
        <v>3100</v>
      </c>
      <c r="P26" s="39">
        <v>1500</v>
      </c>
      <c r="Q26" s="47">
        <v>9100</v>
      </c>
      <c r="R26" s="19">
        <v>9100</v>
      </c>
      <c r="S26" s="19">
        <v>400</v>
      </c>
      <c r="T26" s="47">
        <v>6000</v>
      </c>
      <c r="U26" s="19">
        <v>6000</v>
      </c>
      <c r="V26" s="39"/>
      <c r="W26" s="19"/>
      <c r="X26" s="39"/>
      <c r="Y26" s="19">
        <f t="shared" si="0"/>
        <v>3100</v>
      </c>
      <c r="Z26" s="19">
        <f t="shared" si="1"/>
        <v>6900</v>
      </c>
      <c r="AA26" s="19">
        <f t="shared" si="2"/>
        <v>3100</v>
      </c>
      <c r="AB26" s="19">
        <f t="shared" si="3"/>
        <v>6900</v>
      </c>
      <c r="AC26" s="11">
        <f t="shared" si="4"/>
        <v>15000</v>
      </c>
    </row>
    <row r="27" spans="1:29" x14ac:dyDescent="0.15">
      <c r="A27" s="10">
        <v>0</v>
      </c>
      <c r="B27" s="6" t="s">
        <v>6</v>
      </c>
      <c r="C27" s="19">
        <v>5000</v>
      </c>
      <c r="D27" s="19"/>
      <c r="E27" s="39">
        <f>1500-4600</f>
        <v>-3100</v>
      </c>
      <c r="F27" s="47">
        <v>10000</v>
      </c>
      <c r="G27" s="19"/>
      <c r="H27" s="39">
        <f>-1500+4600</f>
        <v>3100</v>
      </c>
      <c r="I27" s="47"/>
      <c r="J27" s="19">
        <v>1900</v>
      </c>
      <c r="K27" s="19">
        <f>1500+400</f>
        <v>1900</v>
      </c>
      <c r="L27" s="39">
        <v>3100</v>
      </c>
      <c r="M27" s="47"/>
      <c r="N27" s="19">
        <v>3100</v>
      </c>
      <c r="O27" s="19">
        <v>3100</v>
      </c>
      <c r="P27" s="39">
        <f>1500+400</f>
        <v>1900</v>
      </c>
      <c r="Q27" s="47">
        <v>9100</v>
      </c>
      <c r="R27" s="19">
        <v>9100</v>
      </c>
      <c r="S27" s="19"/>
      <c r="T27" s="47">
        <f>6000+5000</f>
        <v>11000</v>
      </c>
      <c r="U27" s="19">
        <v>6000</v>
      </c>
      <c r="V27" s="39"/>
      <c r="W27" s="19">
        <v>-4600</v>
      </c>
      <c r="X27" s="39">
        <v>4600</v>
      </c>
      <c r="Y27" s="19">
        <f t="shared" si="0"/>
        <v>3100</v>
      </c>
      <c r="Z27" s="19">
        <f t="shared" si="1"/>
        <v>6900</v>
      </c>
      <c r="AA27" s="19">
        <f t="shared" si="2"/>
        <v>3100</v>
      </c>
      <c r="AB27" s="19">
        <f t="shared" si="3"/>
        <v>11900</v>
      </c>
      <c r="AC27" s="11">
        <f t="shared" si="4"/>
        <v>15000</v>
      </c>
    </row>
    <row r="28" spans="1:29" x14ac:dyDescent="0.15">
      <c r="A28" s="13">
        <v>1</v>
      </c>
      <c r="B28" s="7" t="s">
        <v>9</v>
      </c>
      <c r="C28" s="19">
        <v>5000</v>
      </c>
      <c r="D28" s="19"/>
      <c r="E28" s="39">
        <v>1500</v>
      </c>
      <c r="F28" s="47">
        <v>10000</v>
      </c>
      <c r="G28" s="19"/>
      <c r="H28" s="39">
        <v>-1500</v>
      </c>
      <c r="I28" s="47"/>
      <c r="J28" s="19">
        <v>1500</v>
      </c>
      <c r="K28" s="19">
        <v>1500</v>
      </c>
      <c r="L28" s="39">
        <v>3100</v>
      </c>
      <c r="M28" s="47"/>
      <c r="N28" s="19">
        <v>3100</v>
      </c>
      <c r="O28" s="19">
        <v>3100</v>
      </c>
      <c r="P28" s="39">
        <v>1500</v>
      </c>
      <c r="Q28" s="47">
        <v>9100</v>
      </c>
      <c r="R28" s="19">
        <v>4500</v>
      </c>
      <c r="S28" s="19"/>
      <c r="T28" s="47">
        <v>6000</v>
      </c>
      <c r="U28" s="19">
        <v>6000</v>
      </c>
      <c r="V28" s="39"/>
      <c r="W28" s="19"/>
      <c r="X28" s="39"/>
      <c r="Y28" s="19">
        <f t="shared" si="0"/>
        <v>3500</v>
      </c>
      <c r="Z28" s="19">
        <f t="shared" si="1"/>
        <v>6900</v>
      </c>
      <c r="AA28" s="19">
        <f t="shared" si="2"/>
        <v>8100</v>
      </c>
      <c r="AB28" s="19">
        <f t="shared" si="3"/>
        <v>6900</v>
      </c>
      <c r="AC28" s="11">
        <f t="shared" si="4"/>
        <v>15000</v>
      </c>
    </row>
    <row r="29" spans="1:29" ht="36" x14ac:dyDescent="0.15">
      <c r="A29" s="14">
        <v>2</v>
      </c>
      <c r="B29" s="8" t="s">
        <v>47</v>
      </c>
      <c r="C29" s="19">
        <v>5000</v>
      </c>
      <c r="D29" s="19"/>
      <c r="E29" s="39">
        <f>1500-4000</f>
        <v>-2500</v>
      </c>
      <c r="F29" s="47">
        <v>10000</v>
      </c>
      <c r="G29" s="19"/>
      <c r="H29" s="39">
        <f>-1500+4000</f>
        <v>2500</v>
      </c>
      <c r="I29" s="47"/>
      <c r="J29" s="19">
        <v>1900</v>
      </c>
      <c r="K29" s="19">
        <v>1500</v>
      </c>
      <c r="L29" s="39">
        <v>3100</v>
      </c>
      <c r="M29" s="47"/>
      <c r="N29" s="19">
        <v>3100</v>
      </c>
      <c r="O29" s="19">
        <v>3100</v>
      </c>
      <c r="P29" s="39">
        <v>1500</v>
      </c>
      <c r="Q29" s="47">
        <v>9100</v>
      </c>
      <c r="R29" s="19">
        <v>9100</v>
      </c>
      <c r="S29" s="19"/>
      <c r="T29" s="47">
        <v>10000</v>
      </c>
      <c r="U29" s="19">
        <v>6000</v>
      </c>
      <c r="V29" s="39"/>
      <c r="W29" s="19">
        <v>-4000</v>
      </c>
      <c r="X29" s="39">
        <v>4000</v>
      </c>
      <c r="Y29" s="19">
        <f t="shared" si="0"/>
        <v>3100</v>
      </c>
      <c r="Z29" s="19">
        <f t="shared" si="1"/>
        <v>6900</v>
      </c>
      <c r="AA29" s="19">
        <f t="shared" si="2"/>
        <v>3100</v>
      </c>
      <c r="AB29" s="19">
        <f t="shared" si="3"/>
        <v>10900</v>
      </c>
      <c r="AC29" s="11">
        <f t="shared" si="4"/>
        <v>15000</v>
      </c>
    </row>
    <row r="30" spans="1:29" x14ac:dyDescent="0.15">
      <c r="A30" s="14">
        <v>2</v>
      </c>
      <c r="B30" s="8" t="s">
        <v>10</v>
      </c>
      <c r="C30" s="19">
        <v>5000</v>
      </c>
      <c r="D30" s="19"/>
      <c r="E30" s="39">
        <v>-2500</v>
      </c>
      <c r="F30" s="47">
        <v>10000</v>
      </c>
      <c r="G30" s="19"/>
      <c r="H30" s="39">
        <v>2500</v>
      </c>
      <c r="I30" s="47"/>
      <c r="J30" s="19">
        <f>1900-400</f>
        <v>1500</v>
      </c>
      <c r="K30" s="19">
        <v>1500</v>
      </c>
      <c r="L30" s="39">
        <v>3100</v>
      </c>
      <c r="M30" s="47"/>
      <c r="N30" s="19">
        <v>3100</v>
      </c>
      <c r="O30" s="19">
        <v>3100</v>
      </c>
      <c r="P30" s="39">
        <v>1500</v>
      </c>
      <c r="Q30" s="47">
        <v>9100</v>
      </c>
      <c r="R30" s="3">
        <f>9100-600</f>
        <v>8500</v>
      </c>
      <c r="S30" s="19">
        <v>0</v>
      </c>
      <c r="T30" s="47">
        <v>10000</v>
      </c>
      <c r="U30" s="19">
        <v>6000</v>
      </c>
      <c r="V30" s="39"/>
      <c r="W30" s="19"/>
      <c r="X30" s="39"/>
      <c r="Y30" s="19">
        <f t="shared" si="0"/>
        <v>3500</v>
      </c>
      <c r="Z30" s="19">
        <f t="shared" si="1"/>
        <v>6900</v>
      </c>
      <c r="AA30" s="19">
        <f t="shared" si="2"/>
        <v>4100</v>
      </c>
      <c r="AB30" s="19">
        <f t="shared" si="3"/>
        <v>10900</v>
      </c>
      <c r="AC30" s="11">
        <f t="shared" si="4"/>
        <v>15000</v>
      </c>
    </row>
    <row r="31" spans="1:29" ht="36" x14ac:dyDescent="0.15">
      <c r="A31" s="16">
        <v>3</v>
      </c>
      <c r="B31" s="9" t="s">
        <v>48</v>
      </c>
      <c r="C31" s="19">
        <v>5000</v>
      </c>
      <c r="D31" s="19"/>
      <c r="E31" s="39">
        <f>1500-4400</f>
        <v>-2900</v>
      </c>
      <c r="F31" s="47">
        <v>10000</v>
      </c>
      <c r="G31" s="19"/>
      <c r="H31" s="39">
        <f>-1500+4400</f>
        <v>2900</v>
      </c>
      <c r="I31" s="47"/>
      <c r="J31" s="19">
        <v>1900</v>
      </c>
      <c r="K31" s="3">
        <f t="shared" ref="K31:K36" si="5">1500+400</f>
        <v>1900</v>
      </c>
      <c r="L31" s="39">
        <v>3100</v>
      </c>
      <c r="M31" s="47"/>
      <c r="N31" s="19">
        <v>3100</v>
      </c>
      <c r="O31" s="19">
        <v>3100</v>
      </c>
      <c r="P31" s="39">
        <f t="shared" ref="P31:P36" si="6">1500+400</f>
        <v>1900</v>
      </c>
      <c r="Q31" s="47">
        <v>9100</v>
      </c>
      <c r="R31" s="19">
        <v>9100</v>
      </c>
      <c r="S31" s="19"/>
      <c r="T31" s="47">
        <v>10800</v>
      </c>
      <c r="U31" s="19">
        <v>6000</v>
      </c>
      <c r="V31" s="39"/>
      <c r="W31" s="19">
        <v>-4800</v>
      </c>
      <c r="X31" s="39">
        <v>4800</v>
      </c>
      <c r="Y31" s="19">
        <f t="shared" si="0"/>
        <v>3100</v>
      </c>
      <c r="Z31" s="19">
        <f t="shared" si="1"/>
        <v>6900</v>
      </c>
      <c r="AA31" s="19">
        <f t="shared" si="2"/>
        <v>3100</v>
      </c>
      <c r="AB31" s="19">
        <f t="shared" si="3"/>
        <v>11700</v>
      </c>
      <c r="AC31" s="11">
        <f t="shared" si="4"/>
        <v>15000</v>
      </c>
    </row>
    <row r="32" spans="1:29" x14ac:dyDescent="0.15">
      <c r="A32" s="58">
        <v>3</v>
      </c>
      <c r="B32" s="59" t="s">
        <v>10</v>
      </c>
      <c r="C32" s="23">
        <v>5000</v>
      </c>
      <c r="D32" s="23"/>
      <c r="E32" s="41">
        <v>-2900</v>
      </c>
      <c r="F32" s="49">
        <v>10000</v>
      </c>
      <c r="G32" s="23"/>
      <c r="H32" s="41">
        <v>2900</v>
      </c>
      <c r="I32" s="49"/>
      <c r="J32" s="23">
        <v>1700</v>
      </c>
      <c r="K32" s="23">
        <f t="shared" si="5"/>
        <v>1900</v>
      </c>
      <c r="L32" s="41">
        <v>3100</v>
      </c>
      <c r="M32" s="49"/>
      <c r="N32" s="23">
        <v>3100</v>
      </c>
      <c r="O32" s="23">
        <v>3100</v>
      </c>
      <c r="P32" s="41">
        <f t="shared" si="6"/>
        <v>1900</v>
      </c>
      <c r="Q32" s="49">
        <v>9100</v>
      </c>
      <c r="R32" s="23">
        <v>9100</v>
      </c>
      <c r="S32" s="23"/>
      <c r="T32" s="49">
        <v>10800</v>
      </c>
      <c r="U32" s="23">
        <v>6000</v>
      </c>
      <c r="V32" s="41"/>
      <c r="W32" s="23"/>
      <c r="X32" s="41"/>
      <c r="Y32" s="23">
        <f t="shared" si="0"/>
        <v>3300</v>
      </c>
      <c r="Z32" s="23">
        <f t="shared" si="1"/>
        <v>6900</v>
      </c>
      <c r="AA32" s="23">
        <f t="shared" si="2"/>
        <v>3300</v>
      </c>
      <c r="AB32" s="23">
        <f t="shared" si="3"/>
        <v>11700</v>
      </c>
      <c r="AC32" s="24">
        <v>15000</v>
      </c>
    </row>
    <row r="33" spans="1:29" x14ac:dyDescent="0.15">
      <c r="A33" s="10" t="s">
        <v>49</v>
      </c>
      <c r="B33" s="5" t="s">
        <v>2</v>
      </c>
      <c r="C33" s="2">
        <v>5000</v>
      </c>
      <c r="D33" s="2"/>
      <c r="E33" s="40">
        <v>-2900</v>
      </c>
      <c r="F33" s="48">
        <v>10000</v>
      </c>
      <c r="G33" s="2"/>
      <c r="H33" s="40">
        <v>2900</v>
      </c>
      <c r="I33" s="48"/>
      <c r="J33" s="2">
        <v>1700</v>
      </c>
      <c r="K33" s="2">
        <f t="shared" si="5"/>
        <v>1900</v>
      </c>
      <c r="L33" s="40">
        <v>3100</v>
      </c>
      <c r="M33" s="48"/>
      <c r="N33" s="2">
        <v>3100</v>
      </c>
      <c r="O33" s="2">
        <v>3100</v>
      </c>
      <c r="P33" s="40">
        <f t="shared" si="6"/>
        <v>1900</v>
      </c>
      <c r="Q33" s="48">
        <v>9100</v>
      </c>
      <c r="R33" s="2">
        <v>9100</v>
      </c>
      <c r="S33" s="2"/>
      <c r="T33" s="48">
        <v>10800</v>
      </c>
      <c r="U33" s="2">
        <f>6000+2000</f>
        <v>8000</v>
      </c>
      <c r="V33" s="40"/>
      <c r="W33" s="2"/>
      <c r="X33" s="40"/>
      <c r="Y33" s="2">
        <f t="shared" si="0"/>
        <v>3300</v>
      </c>
      <c r="Z33" s="2">
        <f t="shared" si="1"/>
        <v>6900</v>
      </c>
      <c r="AA33" s="2">
        <f t="shared" si="2"/>
        <v>3300</v>
      </c>
      <c r="AB33" s="2">
        <f t="shared" si="3"/>
        <v>9700</v>
      </c>
      <c r="AC33" s="26">
        <v>15000</v>
      </c>
    </row>
    <row r="34" spans="1:29" x14ac:dyDescent="0.15">
      <c r="A34" s="21"/>
      <c r="B34" s="22" t="s">
        <v>6</v>
      </c>
      <c r="C34" s="23">
        <v>5000</v>
      </c>
      <c r="D34" s="23"/>
      <c r="E34" s="41">
        <f>-2900+2000</f>
        <v>-900</v>
      </c>
      <c r="F34" s="49">
        <v>10000</v>
      </c>
      <c r="G34" s="23"/>
      <c r="H34" s="41">
        <f>2900-2000</f>
        <v>900</v>
      </c>
      <c r="I34" s="49"/>
      <c r="J34" s="23">
        <v>1700</v>
      </c>
      <c r="K34" s="23">
        <v>1900</v>
      </c>
      <c r="L34" s="41">
        <v>3100</v>
      </c>
      <c r="M34" s="49"/>
      <c r="N34" s="23">
        <v>3100</v>
      </c>
      <c r="O34" s="23">
        <v>3100</v>
      </c>
      <c r="P34" s="41">
        <v>1900</v>
      </c>
      <c r="Q34" s="49">
        <v>11100</v>
      </c>
      <c r="R34" s="23">
        <v>9100</v>
      </c>
      <c r="S34" s="23"/>
      <c r="T34" s="49">
        <v>10800</v>
      </c>
      <c r="U34" s="23">
        <v>8000</v>
      </c>
      <c r="V34" s="41"/>
      <c r="W34" s="23">
        <v>2000</v>
      </c>
      <c r="X34" s="41">
        <v>2000</v>
      </c>
      <c r="Y34" s="23">
        <f t="shared" si="0"/>
        <v>3300</v>
      </c>
      <c r="Z34" s="23">
        <f t="shared" si="1"/>
        <v>6900</v>
      </c>
      <c r="AA34" s="23">
        <f t="shared" si="2"/>
        <v>5300</v>
      </c>
      <c r="AB34" s="23">
        <f t="shared" si="3"/>
        <v>9700</v>
      </c>
      <c r="AC34" s="24">
        <f t="shared" ref="AC34:AC35" si="7">(C34+E34-K34+L34)*1+F34+H34-O34+P34</f>
        <v>15000</v>
      </c>
    </row>
    <row r="35" spans="1:29" x14ac:dyDescent="0.15">
      <c r="A35" s="61" t="s">
        <v>50</v>
      </c>
      <c r="B35" s="25" t="s">
        <v>2</v>
      </c>
      <c r="C35" s="2">
        <v>5000</v>
      </c>
      <c r="D35" s="2"/>
      <c r="E35" s="40">
        <f>-2900+2000</f>
        <v>-900</v>
      </c>
      <c r="F35" s="48">
        <v>10000</v>
      </c>
      <c r="G35" s="2"/>
      <c r="H35" s="40">
        <f>2900-2000</f>
        <v>900</v>
      </c>
      <c r="I35" s="48"/>
      <c r="J35" s="2">
        <v>1700</v>
      </c>
      <c r="K35" s="2">
        <v>1900</v>
      </c>
      <c r="L35" s="40">
        <v>3100</v>
      </c>
      <c r="M35" s="48"/>
      <c r="N35" s="2">
        <v>3100</v>
      </c>
      <c r="O35" s="2">
        <v>3100</v>
      </c>
      <c r="P35" s="40">
        <v>1900</v>
      </c>
      <c r="Q35" s="48">
        <v>11100</v>
      </c>
      <c r="R35" s="2">
        <v>10100</v>
      </c>
      <c r="S35" s="2"/>
      <c r="T35" s="48">
        <v>10800</v>
      </c>
      <c r="U35" s="2">
        <v>8000</v>
      </c>
      <c r="V35" s="40"/>
      <c r="W35" s="2"/>
      <c r="X35" s="40"/>
      <c r="Y35" s="2">
        <f t="shared" si="0"/>
        <v>3300</v>
      </c>
      <c r="Z35" s="2">
        <f t="shared" si="1"/>
        <v>6900</v>
      </c>
      <c r="AA35" s="2">
        <f t="shared" si="2"/>
        <v>4300</v>
      </c>
      <c r="AB35" s="2">
        <f t="shared" si="3"/>
        <v>9700</v>
      </c>
      <c r="AC35" s="26">
        <f t="shared" si="7"/>
        <v>15000</v>
      </c>
    </row>
    <row r="36" spans="1:29" x14ac:dyDescent="0.15">
      <c r="A36" s="60" t="s">
        <v>51</v>
      </c>
      <c r="B36" s="5" t="s">
        <v>2</v>
      </c>
      <c r="C36" s="19">
        <v>5000</v>
      </c>
      <c r="D36" s="19"/>
      <c r="E36" s="39">
        <v>-900</v>
      </c>
      <c r="F36" s="47">
        <v>10000</v>
      </c>
      <c r="G36" s="19"/>
      <c r="H36" s="39">
        <v>900</v>
      </c>
      <c r="I36" s="47"/>
      <c r="J36" s="19">
        <v>2700</v>
      </c>
      <c r="K36" s="19">
        <f t="shared" si="5"/>
        <v>1900</v>
      </c>
      <c r="L36" s="39">
        <v>3100</v>
      </c>
      <c r="M36" s="47"/>
      <c r="N36" s="19">
        <v>3100</v>
      </c>
      <c r="O36" s="19">
        <v>3100</v>
      </c>
      <c r="P36" s="39">
        <f t="shared" si="6"/>
        <v>1900</v>
      </c>
      <c r="Q36" s="47">
        <v>11100</v>
      </c>
      <c r="R36" s="19">
        <v>11100</v>
      </c>
      <c r="S36" s="19">
        <v>1000</v>
      </c>
      <c r="T36" s="47">
        <v>10800</v>
      </c>
      <c r="U36" s="19">
        <f>6000+2000</f>
        <v>8000</v>
      </c>
      <c r="V36" s="39"/>
      <c r="W36" s="19"/>
      <c r="X36" s="39"/>
      <c r="Y36" s="19">
        <f t="shared" si="0"/>
        <v>2300</v>
      </c>
      <c r="Z36" s="19">
        <f t="shared" si="1"/>
        <v>6900</v>
      </c>
      <c r="AA36" s="19">
        <f t="shared" si="2"/>
        <v>2300</v>
      </c>
      <c r="AB36" s="19">
        <f t="shared" si="3"/>
        <v>9700</v>
      </c>
      <c r="AC36" s="11">
        <v>15000</v>
      </c>
    </row>
    <row r="37" spans="1:29" ht="24.75" thickBot="1" x14ac:dyDescent="0.2">
      <c r="A37" s="65" t="s">
        <v>52</v>
      </c>
      <c r="B37" s="66" t="s">
        <v>6</v>
      </c>
      <c r="C37" s="4">
        <v>5000</v>
      </c>
      <c r="D37" s="4"/>
      <c r="E37" s="46">
        <f>-2900+2000</f>
        <v>-900</v>
      </c>
      <c r="F37" s="53">
        <v>10000</v>
      </c>
      <c r="G37" s="4"/>
      <c r="H37" s="46">
        <v>900</v>
      </c>
      <c r="I37" s="53"/>
      <c r="J37" s="4">
        <v>2700</v>
      </c>
      <c r="K37" s="4">
        <v>1900</v>
      </c>
      <c r="L37" s="46">
        <v>3100</v>
      </c>
      <c r="M37" s="53"/>
      <c r="N37" s="4">
        <v>3100</v>
      </c>
      <c r="O37" s="4">
        <v>3100</v>
      </c>
      <c r="P37" s="46">
        <v>1900</v>
      </c>
      <c r="Q37" s="53">
        <v>11100</v>
      </c>
      <c r="R37" s="4">
        <v>10100</v>
      </c>
      <c r="S37" s="4"/>
      <c r="T37" s="53">
        <v>10800</v>
      </c>
      <c r="U37" s="4">
        <v>8000</v>
      </c>
      <c r="V37" s="46"/>
      <c r="W37" s="4">
        <v>2000</v>
      </c>
      <c r="X37" s="46">
        <v>2000</v>
      </c>
      <c r="Y37" s="4">
        <f t="shared" si="0"/>
        <v>2300</v>
      </c>
      <c r="Z37" s="4">
        <f t="shared" si="1"/>
        <v>6900</v>
      </c>
      <c r="AA37" s="4">
        <f t="shared" si="2"/>
        <v>3300</v>
      </c>
      <c r="AB37" s="4">
        <f t="shared" si="3"/>
        <v>9700</v>
      </c>
      <c r="AC37" s="17">
        <f t="shared" ref="AC37" si="8">(C37+E37-K37+L37)*1+F37+H37-O37+P37</f>
        <v>15000</v>
      </c>
    </row>
  </sheetData>
  <mergeCells count="12">
    <mergeCell ref="AA1:AA2"/>
    <mergeCell ref="AB1:AB2"/>
    <mergeCell ref="AC1:AC2"/>
    <mergeCell ref="C1:E1"/>
    <mergeCell ref="F1:H1"/>
    <mergeCell ref="I1:L1"/>
    <mergeCell ref="M1:P1"/>
    <mergeCell ref="W1:X1"/>
    <mergeCell ref="Q1:S1"/>
    <mergeCell ref="T1:V1"/>
    <mergeCell ref="Y1:Y2"/>
    <mergeCell ref="Z1:Z2"/>
  </mergeCells>
  <phoneticPr fontId="2" type="noConversion"/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2011-09-27T00:49:05Z</dcterms:modified>
</cp:coreProperties>
</file>