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<sst xmlns="http://schemas.openxmlformats.org/spreadsheetml/2006/main" count="6716" uniqueCount="3135">
  <si>
    <t>Data Intrare</t>
  </si>
  <si>
    <t>Nr</t>
  </si>
  <si>
    <t>Client</t>
  </si>
  <si>
    <t>Telefon</t>
  </si>
  <si>
    <t>Comanda</t>
  </si>
  <si>
    <t>Baza de Date</t>
  </si>
  <si>
    <t>Contor</t>
  </si>
  <si>
    <t>Numar Cutii si Sacose</t>
  </si>
  <si>
    <t>Data Livrare</t>
  </si>
  <si>
    <t>Adresa</t>
  </si>
  <si>
    <t>Plecare</t>
  </si>
  <si>
    <t>Arrival</t>
  </si>
  <si>
    <t>Suma Comanda</t>
  </si>
  <si>
    <t>Date Facturare</t>
  </si>
  <si>
    <t>Curier</t>
  </si>
  <si>
    <t>Preluare Comanda</t>
  </si>
  <si>
    <t>COD</t>
  </si>
  <si>
    <t>Ana Dedu</t>
  </si>
  <si>
    <t>0738669225</t>
  </si>
  <si>
    <t>8 x prajituri STEVIA vitrina</t>
  </si>
  <si>
    <t xml:space="preserve">Alte Prajituri
Alte Prajituri
Alte Prajituri
Alte Prajituri
Alte Prajituri
Alte Prajituri
Alte Prajituri
Alte Prajituri
</t>
  </si>
  <si>
    <t xml:space="preserve">Bulevardul pache protopopescu 81 et 1
Bucuresti </t>
  </si>
  <si>
    <t>greseala</t>
  </si>
  <si>
    <t>Adrian</t>
  </si>
  <si>
    <t>Sorin</t>
  </si>
  <si>
    <t>telefonic</t>
  </si>
  <si>
    <t>Eugenia Vasiloae</t>
  </si>
  <si>
    <t>0744241402</t>
  </si>
  <si>
    <t>Tort de Bezea cu Ciocolata
Greutate: 1.4 kg (9 persoane)
Mesaj Personalizat: La multi ani, iubirea mea, din toata inima si pentru totdeauna!
Eugenia &amp; Andi
05.05.2021</t>
  </si>
  <si>
    <t>Tort Bezea cu Ciocolata 1.4 kg</t>
  </si>
  <si>
    <t>Str. Baia de Aries nr. 7, bl.12, sc. C, etaj 1, ap 77, sector 6, Bucuresti</t>
  </si>
  <si>
    <t>achitat pe website</t>
  </si>
  <si>
    <t>Elisa</t>
  </si>
  <si>
    <t>telefon</t>
  </si>
  <si>
    <t>Florin platica</t>
  </si>
  <si>
    <t>0733697418</t>
  </si>
  <si>
    <t xml:space="preserve">
'1 x tort tonka stevia 1.2
</t>
  </si>
  <si>
    <t>Tort Tonkka 1.4 kg cu Stevie
Tort Tonka 1.4 kg</t>
  </si>
  <si>
    <t>Strada Crisul Repede 107-109A, Bragadiru, Ilfov
(neaparat de sunat ca e complicat)</t>
  </si>
  <si>
    <t>PLATA CU CARDUL</t>
  </si>
  <si>
    <t>Irina Cismas</t>
  </si>
  <si>
    <t>0724405806</t>
  </si>
  <si>
    <t>1 x Tort cu Fistic si Zmeura cu Stevie
Greutate: 1.2 kg (8 persoane)
Mesaj Personalizat: La multi ani bunica!</t>
  </si>
  <si>
    <t>Tort Fistik si Zmeura 1.4 kg cu Stevia</t>
  </si>
  <si>
    <t>23 August 244 Aleea 8 Vila 43
Otopeni</t>
  </si>
  <si>
    <t>website #17371</t>
  </si>
  <si>
    <t>Iulia Radu</t>
  </si>
  <si>
    <t>0723766830</t>
  </si>
  <si>
    <t>Carrot Cake cu Stevie
Greutate: 1.4 kg (9 persoane)
Mesaj Personalizat: La mulți ani, puiuț drăguț simpatic și micuț!</t>
  </si>
  <si>
    <t>Tort Carot Cake 1.4 kg cu Stevia</t>
  </si>
  <si>
    <t>Strada Limpejoarei, nr 10
București</t>
  </si>
  <si>
    <t>website #17639</t>
  </si>
  <si>
    <t>Madalina Zgondea</t>
  </si>
  <si>
    <t>0752266625</t>
  </si>
  <si>
    <t>Tort Noisette
Greutate: 1.4 kg (9 persoane)
Mesaj Personalizat: La multi ani,Ade!</t>
  </si>
  <si>
    <t>Tort Noisette 1.4 kg</t>
  </si>
  <si>
    <t>Profesor nifon balasescu 8
Bicuresti ,</t>
  </si>
  <si>
    <t>cash cu bon</t>
  </si>
  <si>
    <t>Tudor</t>
  </si>
  <si>
    <t>website #17605</t>
  </si>
  <si>
    <t>Marius Crisu</t>
  </si>
  <si>
    <t>0726230988</t>
  </si>
  <si>
    <t xml:space="preserve">3 x Platou Mini Prajituri 5 persoane
</t>
  </si>
  <si>
    <t>Platou Minipraji 5 Persoane
Platou Minipraji 5 Persoane
Platou Minipraji 5 Persoane</t>
  </si>
  <si>
    <t>Str.Dezrobirii Nr.134
Bucuresti</t>
  </si>
  <si>
    <t>website #17638</t>
  </si>
  <si>
    <t xml:space="preserve">Popescu Mariana
</t>
  </si>
  <si>
    <t>0726246220</t>
  </si>
  <si>
    <t>1 x tonka 1.8
1 x fistic cu zmeura 1.8 kg</t>
  </si>
  <si>
    <t>Tort Tonka 1.8 kg
Tort Fistic si Zmeura 1.8 kg</t>
  </si>
  <si>
    <t>Strada Cernisoara 38-40, Bucuresti, Sector</t>
  </si>
  <si>
    <t>Whatsapp #03</t>
  </si>
  <si>
    <t>Popescu Nicoleta</t>
  </si>
  <si>
    <t>0720097435
(de sunat)</t>
  </si>
  <si>
    <t>Tort Duo Mousse cu Visine
Greutate: 1.4 kg (9 persoane)
Mesaj Personalizat: La mulți ani, Draga Nico! Sa fii sănătoasă și fericita pana la adânci bătrâneți! With love, Emilia
Puteți pune “Happy Birthday, Nico” pe tort, va rog? Mulțumesc anticipat.</t>
  </si>
  <si>
    <t>Tort Duo Mousse Visine 1.4 kg</t>
  </si>
  <si>
    <t>Str. Escalei nr. 63
Bucuresti</t>
  </si>
  <si>
    <t>website #17635</t>
  </si>
  <si>
    <t>Ramona Demusca</t>
  </si>
  <si>
    <t>0757100577</t>
  </si>
  <si>
    <t>Tort Framboisier
Greutate: 1.4 kg (9 persoane)
Mesaj Personalizat: La multi ani, Irina!</t>
  </si>
  <si>
    <t>Tort Framboisier 1.4 kg</t>
  </si>
  <si>
    <t>Strada Chimirului 17, Domnesti, Ilfov</t>
  </si>
  <si>
    <t>Website #17432</t>
  </si>
  <si>
    <t>Andreea Petrica</t>
  </si>
  <si>
    <t>0727787281</t>
  </si>
  <si>
    <t>Tort Chocolate Passion
Mesaj Personalizat: La multi ani!
Te iubim tati!</t>
  </si>
  <si>
    <t>Tort Inima Chocolate Passion</t>
  </si>
  <si>
    <t>Bld.1 Decembrie 1918, nr4, bl.MY10, sc2, et6, ap54, sector3</t>
  </si>
  <si>
    <t>Laurentiu</t>
  </si>
  <si>
    <t>Website #17713</t>
  </si>
  <si>
    <t>Catalina Duca</t>
  </si>
  <si>
    <t>0756898232</t>
  </si>
  <si>
    <t xml:space="preserve">1x tort clasic 1.4 kg
mesaj: la multi ani Lexa Maria
1x monoportie fistic stevia
</t>
  </si>
  <si>
    <t>Tort clasic 1.4 kg
Monoportie Fistic si Zmeura cu Stevie</t>
  </si>
  <si>
    <t>soseaua snagov,nr 7</t>
  </si>
  <si>
    <t>Octavia</t>
  </si>
  <si>
    <t>whatsapp
#25</t>
  </si>
  <si>
    <t>Citu Daniela</t>
  </si>
  <si>
    <t>0722916615</t>
  </si>
  <si>
    <t>1 x tort duo mousse visine 1.8 kg
2 x platouri miniprajituri 5 persoane</t>
  </si>
  <si>
    <t>Tort Duo Mousse Visine 1.8 kg
Platou Minipraji 5 Persoane
Platou Minipraji 5 Persoane</t>
  </si>
  <si>
    <t>calea calarasi, nr 238, bl 238, bl 75, sc 1, parter, ap.1, interfon 01 C, sector 3, 
(intersectia cu agricultorilor)</t>
  </si>
  <si>
    <t>Whatsapp #04</t>
  </si>
  <si>
    <t>Cristina</t>
  </si>
  <si>
    <t>0720565891</t>
  </si>
  <si>
    <t>1 x tort ciocolata si rom 2 kg cu mesajul "La mulți ani Iosif!"</t>
  </si>
  <si>
    <t>Tort Ciocolata si Rom 1.8 kg</t>
  </si>
  <si>
    <t>Prelungirea Ghencea nr 262 magazin Mestesugari de Gusturi</t>
  </si>
  <si>
    <t>N/A</t>
  </si>
  <si>
    <t>oricand</t>
  </si>
  <si>
    <t>whatsapp #02</t>
  </si>
  <si>
    <t xml:space="preserve">Ema Bogoi
</t>
  </si>
  <si>
    <t>0726752016</t>
  </si>
  <si>
    <t>1 x citron 1.8 kg
Mesaj Personalizat: La multi ani, Lea! ❤️
1 x platou miniprajituri 5 persoane</t>
  </si>
  <si>
    <t>Platou Minipraji 5 Persoane
Tort Citron 1.8 kg</t>
  </si>
  <si>
    <t>Strada Oitelor 20, sector 4, Cresa Craiasa Zapezii
Bucharest,
---
(NEAPARAT 11:00-12:00)</t>
  </si>
  <si>
    <t>whatsapp #03</t>
  </si>
  <si>
    <t>katy Burla</t>
  </si>
  <si>
    <t>0727774506</t>
  </si>
  <si>
    <t>Tort cu Fistic si Zmeura
Greutate: 1.8 kg (12 persoane)
Mesaj Personalizat: La mulți ani, Kati!</t>
  </si>
  <si>
    <t>Tort Framboisier 1.8 kg</t>
  </si>
  <si>
    <t xml:space="preserve">Strada Vulturilor nr 25,etsj 6 ap.20, sector 3 Bucuresti
București, </t>
  </si>
  <si>
    <t>Website #17716</t>
  </si>
  <si>
    <t>Monica Dumitru</t>
  </si>
  <si>
    <t>0758088148</t>
  </si>
  <si>
    <t xml:space="preserve">1 x tort duo mousse visine stevia 1.2 kg cu mesajul "La Multi Ani, Mama!"
</t>
  </si>
  <si>
    <t>Tort Duo-Mousse Visine 1.4 kg cu Stevie</t>
  </si>
  <si>
    <t>sos Mihai Bravu, 132, bloc D22, et 5, ap 47, sector 2, Bucuresti</t>
  </si>
  <si>
    <t>Whatsapp #09</t>
  </si>
  <si>
    <t>Octavia
(Lara Sweets)</t>
  </si>
  <si>
    <t>0756042675</t>
  </si>
  <si>
    <t>Cresmnit- 3 buc
Monoportie tonka-3buc
Monoportie fistic- 3buc
Monoportie DMV -3buc
Amandina-3 buc
Opera-3buc
Mont blank-3 buc
Tarte capsuni-3 buc
Tarte citron-3 buc
Tarte ciocolată-4 buc
Tort DMV- 1 buc
Tort framboisier -1 buc
Tort tonka stevia -1 buc
Platou miniprajituri-2 buc</t>
  </si>
  <si>
    <t>Lara Sweets Victoriei,
Calea Victoriei 155 bl D1, mezanin, Tronson 8, Mezanin (intrare dinspre Buzesti)</t>
  </si>
  <si>
    <t>Lara Sweets</t>
  </si>
  <si>
    <t>Claudiu</t>
  </si>
  <si>
    <t>Comanda Cofetarie</t>
  </si>
  <si>
    <t>Rodica Calcatinge</t>
  </si>
  <si>
    <t>0737285245</t>
  </si>
  <si>
    <t>1 x platou miniprajituri 5 persoane
2 x prajitura tonka
2 x cheese cake</t>
  </si>
  <si>
    <t xml:space="preserve">Platou Minipraji 5 Persoane
Monoportie Tonka
Monoportie Tonka
Prajitura Cheese Cake
Prajitura Cheese Cake
</t>
  </si>
  <si>
    <t>Bulevardul Metalurgiei nr.81C-81D, Sc.2, Et.6, Ap.256, Sector 4</t>
  </si>
  <si>
    <t>Website #17720</t>
  </si>
  <si>
    <t xml:space="preserve">Stratulat Liliana </t>
  </si>
  <si>
    <t>0757245205</t>
  </si>
  <si>
    <t>1 x Cutie cu 4 Briose Tematice</t>
  </si>
  <si>
    <t>Alte Prajituri</t>
  </si>
  <si>
    <t>București sectorul 3,
strada Becaței 1-3
apartament 2, interfon 2</t>
  </si>
  <si>
    <t xml:space="preserve">cash cu bon </t>
  </si>
  <si>
    <t>Bogdan</t>
  </si>
  <si>
    <t>facebook</t>
  </si>
  <si>
    <t>Vornicu Radu</t>
  </si>
  <si>
    <t>0743164888</t>
  </si>
  <si>
    <t>1x tort dmv stevia 1.2 kg</t>
  </si>
  <si>
    <t>Str pictor Ștefan Dumitrescu,  nr 15, bl 13, sc 2, ap 52, interfon 52, sector 4</t>
  </si>
  <si>
    <t>whatsapp #18</t>
  </si>
  <si>
    <t>zzz Alina Negrila</t>
  </si>
  <si>
    <t>0762997767</t>
  </si>
  <si>
    <t>Tort Chocolate Delight
Greutate: 1.4 kg (9 persoane)
Mesaj Personalizat: La mulți ani, dragi părinți!</t>
  </si>
  <si>
    <t>Tort Chocolate Delight 1.4 kg</t>
  </si>
  <si>
    <t>Ridicare Cofetarie</t>
  </si>
  <si>
    <t>website #17687</t>
  </si>
  <si>
    <t>zzz Manda Eliza</t>
  </si>
  <si>
    <t>0734607797</t>
  </si>
  <si>
    <t>1 x 1x tort tonka 1.4 kg</t>
  </si>
  <si>
    <t>Tort Tonka 1.4 kg</t>
  </si>
  <si>
    <t>whatsapp #01</t>
  </si>
  <si>
    <t>zzz Raluca Stefanescu</t>
  </si>
  <si>
    <t>0761699069</t>
  </si>
  <si>
    <t>Pachet Cake &amp; Mini-Tarts:
1 x tort 1.4 kg framboisier
1 x platou mini-tarte</t>
  </si>
  <si>
    <t>Tort Framboisier 1.4 kg
Platou Mini Tarte (15 buc)</t>
  </si>
  <si>
    <t>website #17730</t>
  </si>
  <si>
    <t>ZZZDecor</t>
  </si>
  <si>
    <t xml:space="preserve"> 1 x tort clasic 2.1 kg pentru clarisa birlog 08.05</t>
  </si>
  <si>
    <t>Tort Decorat</t>
  </si>
  <si>
    <t>decor</t>
  </si>
  <si>
    <t>Decor</t>
  </si>
  <si>
    <t>1 x tort chocolate fiesta 2.1 kg pentru madalina 08.05</t>
  </si>
  <si>
    <t>Torturi Pentru Decor</t>
  </si>
  <si>
    <t>zzzdecor</t>
  </si>
  <si>
    <t>1 x tort clasic 3.5 kg dreptungiular pentru comanda Oana (Simona contabilitate) din 08.05</t>
  </si>
  <si>
    <t>ZZZPascu</t>
  </si>
  <si>
    <t>0722560606</t>
  </si>
  <si>
    <t>4 x cremsnit stevia</t>
  </si>
  <si>
    <t>Prajitura Cremshnit cu Stevie
Prajitura Cremshnit cu Stevie
Prajitura Cremshnit cu Stevie
Prajitura Cremshnit cu Stevie</t>
  </si>
  <si>
    <t xml:space="preserve">Ridicare </t>
  </si>
  <si>
    <t>Whatsapp #06</t>
  </si>
  <si>
    <t>Adam Simona</t>
  </si>
  <si>
    <t>0769205205</t>
  </si>
  <si>
    <t>Mille Feuille 2  buc
Tonka 2  buc
Ecler cocos 2  buc
Ecler fistic 2  buc
Ecler zmeura 2  buc
Ecler mango 2 buc
Red  2  buc
Cafina  2  buc
Mont blanc 2  buc
Toffee Profiterol 2  buc
Prajitura cu fistic și zmeura 2  buc
strawberry cake 4 buc</t>
  </si>
  <si>
    <t>Mille Feuille
Mille Feuille
Monoportie Tonka
Monoportie Tonka
Prajitura Ecler Cocos
Prajitura Ecler Cocos
Prajitura Ecler Fistic
Prajitura Ecler Fistic
Prajitura Ecler Zmeura
Prajitura Ecler Zmeura
Prajitura Ecler Mango
Prajitura Ecler Mango
Mini Red Velvet
Mini Red Velvet
Prajitura Cafina
Prajitura Cafina
Prajitura Mont Blanc
Prajitura Mont Blanc
Prajitura Profiterol
Prajitura Profiterol
Monoportie Fistic si Zmeura
Monoportie Fistic si Zmeura
Prajitura Strawberry Cake
Prajitura Strawberry Cake
Prajitura Strawberry Cake
Prajitura Strawberry Cake</t>
  </si>
  <si>
    <t>Strada Banul Antonache 41</t>
  </si>
  <si>
    <t>tudor</t>
  </si>
  <si>
    <t>whatsapp #25</t>
  </si>
  <si>
    <t>Alina Costin</t>
  </si>
  <si>
    <t>0732739201</t>
  </si>
  <si>
    <t>1 x felie chocolate fiesta
1 x felie tort clasic
1 x felie berry chocolate zmeura
1 x platou 5 persoane</t>
  </si>
  <si>
    <t>Alte Prajituri
Alte Prajituri
Alte Prajituri
Platou Minipraji 5 Persoane</t>
  </si>
  <si>
    <t xml:space="preserve">Strada Panait Cerna nr 2 bl m53 Sc 3 cu apel la sosire </t>
  </si>
  <si>
    <t>Alina Radulescu</t>
  </si>
  <si>
    <t>0726301054</t>
  </si>
  <si>
    <t>Tort cu Fistic si Zmeura cu Stevie
Greutate: 1.2 kg (8 persoane)
Mesaj Personalizat: La multi ani, Mami!</t>
  </si>
  <si>
    <t>Aleea Textilistilor nr 7, bl my12, sc 2, et 6, ap 52
Bucuresti,</t>
  </si>
  <si>
    <t>Website #17715</t>
  </si>
  <si>
    <t>Andra Gajevszky</t>
  </si>
  <si>
    <t>0744771348</t>
  </si>
  <si>
    <t xml:space="preserve">
'Tort Duo Mousse cu Visine
Greutate: 1.4 kg (9 persoane)
Mesaj Personalizat: La mulți ani, Mara! Te iubim enorm!
</t>
  </si>
  <si>
    <t>Str Solstițiului nr 2 F Sc B et 1 ap 13
Popesti-Leordeni</t>
  </si>
  <si>
    <t>website #17729</t>
  </si>
  <si>
    <t>1 x tort ca in Poza 1 (3 kg || clasic || 1 etaj) cu mesajul "La mulți ani Iosif!"</t>
  </si>
  <si>
    <t>Cristina Stoica</t>
  </si>
  <si>
    <t>0726271771</t>
  </si>
  <si>
    <t>1x tort fistic si zmeura 1.4 kg
1x monoportie cafina
1x monoportie mont blank
1x indiana
1x ciocolatina</t>
  </si>
  <si>
    <t>Tort Fistic si Zmeura 1.4 kg
Prajitura Cafina
Prajitura Mont Blanc
Prajitura Indiana
Prajitura Ciocolatina</t>
  </si>
  <si>
    <t>Calea Rahovei  ,nr 323, farmacia AIS</t>
  </si>
  <si>
    <t>whatsapp #08</t>
  </si>
  <si>
    <t>Elena Grigorescu</t>
  </si>
  <si>
    <t>0733324637</t>
  </si>
  <si>
    <t xml:space="preserve">
2 kg fursecuri
</t>
  </si>
  <si>
    <t>Fursecuri cu Vanilie (1 kg)
Fursecuri cu Vanilie (1 kg)</t>
  </si>
  <si>
    <t>strada drumul murgului,nr 42,bl 52 B, et 10, ap 44,interfon 44,
sector 3</t>
  </si>
  <si>
    <t>protocol</t>
  </si>
  <si>
    <t>laura</t>
  </si>
  <si>
    <t>whatsapp
#15</t>
  </si>
  <si>
    <t>Mantea Robertina</t>
  </si>
  <si>
    <t>0732403177</t>
  </si>
  <si>
    <t>1 x Tort Duo Mousse cu Visine cu Stevie
Greutate: 1.2 kg (8 persoane)</t>
  </si>
  <si>
    <t>Str marcu armasu nr 7 bl 26 ap 145 sector 2</t>
  </si>
  <si>
    <t>website #17727</t>
  </si>
  <si>
    <t>Mariana Constantin</t>
  </si>
  <si>
    <t>0722242029</t>
  </si>
  <si>
    <t>1 x tort carrot cake 1.4 kg</t>
  </si>
  <si>
    <t>Tort Carrot Cake 1.4 kg</t>
  </si>
  <si>
    <t>Sos. Alexandriei nr. 241, bl. P31, sc. 2, ap. 14.</t>
  </si>
  <si>
    <t>achitat prin link de plata</t>
  </si>
  <si>
    <t>whatsapp #07</t>
  </si>
  <si>
    <t>Mogos Cristina</t>
  </si>
  <si>
    <t>0724103351</t>
  </si>
  <si>
    <t>0.5 kg fursecuri mix</t>
  </si>
  <si>
    <t xml:space="preserve">Strada Covasna 7, bloc e1, scara 4, et 4, ap. 80 sector 4 </t>
  </si>
  <si>
    <t xml:space="preserve">Whatsapp #01 </t>
  </si>
  <si>
    <t>ROXANA CRISTEA</t>
  </si>
  <si>
    <t>0730003235</t>
  </si>
  <si>
    <t xml:space="preserve">
'Tort Elefantel
Alege Sortiment:: Carrot Cake
Gramaj Tort:: 3 kg (15 persoane)
Mesaj Personalizat: LA MULTI ANI, ARIS!
Alte Comentarii: Va rog ca tortul sa aiba un singur etaj si sa nu aiba decor cu body (imbracaminte), dar elefantii de pe margine sa apara, iar cel de pe tort neaparat sa fie acolo. :) Aris este fiul meu care implineste 2 ani si ii plac elefantii, deci tortul sa fie pentru baietei.
</t>
  </si>
  <si>
    <t xml:space="preserve">Tort Decorat
</t>
  </si>
  <si>
    <t>INTRAREA NICOLAE IORGA, NR. 37D
CHIAJNA</t>
  </si>
  <si>
    <t>achitat pe web</t>
  </si>
  <si>
    <t>website #17682</t>
  </si>
  <si>
    <t>Voinea Cristina</t>
  </si>
  <si>
    <t>0726489766</t>
  </si>
  <si>
    <t>1x tort citron 1.4 kg
Msj : la mulți ani mama!</t>
  </si>
  <si>
    <t>Tort Citron 1.4 kg</t>
  </si>
  <si>
    <t>Str Ion Maiorescu, nr 1, bl 40, sc 1, et 5, ap 20, sector 2</t>
  </si>
  <si>
    <t>plata cu cardul</t>
  </si>
  <si>
    <t>whatsapp #05</t>
  </si>
  <si>
    <t>zzz client lara sweets</t>
  </si>
  <si>
    <t>0734602181</t>
  </si>
  <si>
    <t>1 x Tort framboisier stevia 1.2 kg
mesaj: La multi ani, Costin!</t>
  </si>
  <si>
    <t>Tort Frambo 1.4 kg cu Stevia</t>
  </si>
  <si>
    <t>whatsapp #13</t>
  </si>
  <si>
    <t>zzz Pascu Magda</t>
  </si>
  <si>
    <t>1x tort bezea si ciocolata 1.4 kg
Msj:La mulți ani Mirela, Alexandra și Gabi!</t>
  </si>
  <si>
    <t>whatsapp #14</t>
  </si>
  <si>
    <t>zzz Violeta Dogaru</t>
  </si>
  <si>
    <t>0732381216</t>
  </si>
  <si>
    <t>Tort Oreo
Greutate: 1.4 kg (9 persoane)
Mesaj Personalizat: 3 luni minunate! La multe lunite Antonia !</t>
  </si>
  <si>
    <t>Tort Oreo 1.4 kg</t>
  </si>
  <si>
    <t>website #17486</t>
  </si>
  <si>
    <t>ZZZIuliana Laslau</t>
  </si>
  <si>
    <t>0768571033</t>
  </si>
  <si>
    <t>Carrot Cake
Greutate: 1.8 kg (12 persoane)
Mesaj Personalizat: La mulți ani!</t>
  </si>
  <si>
    <t>Tort Carrot Cake 1.8 kg</t>
  </si>
  <si>
    <t>Ridicare</t>
  </si>
  <si>
    <t>achitata cu cardul</t>
  </si>
  <si>
    <t>Website #17718</t>
  </si>
  <si>
    <t>ZZZMadalina</t>
  </si>
  <si>
    <t>0722717863</t>
  </si>
  <si>
    <t>1 x tort decorat ca in Poza 1 ( 3 kg || chocolate fiesta || 1 etaj)
Atentie:
1) fata sa fie blonda si cu ochii verzi
2) pe placa de surf sa scrie Emi)
3) in loc de pinterest pe gard sa fie tik-tok</t>
  </si>
  <si>
    <t>Ridciare</t>
  </si>
  <si>
    <t>Whatsapp #02</t>
  </si>
  <si>
    <t>AAA Comanda Victoriei</t>
  </si>
  <si>
    <t>0724255551</t>
  </si>
  <si>
    <t>4 x eclere cafea
4 x eclere cocos 
4 x eclere fistic 
4 x eclere ciocolata
4 x eclere zmeura
4 x eclere mango
------------------------------------------------
24 x tarte capsuni
--------------------------------------
4 x monoportii red velvet, 
4 x monoportii fistic cu zmeura, 
4 x monoportii Tonka, 
4 x monoportii cremsnit, 
4 x monoportii millefeuille 
4 x monoportii amandine
----------------------------------
1 x bax cutii 1 prăjitura (100 buc)
1 x bax cutii 4 prăjituri (100 buc)
1 x bax cutii 8 prăjituri (50 buc)
1 x bax cutii Maner torturi 1,4 kg( 50 buc)
1 x bax cutii Maner torturi 1,8 kg (50 buc)</t>
  </si>
  <si>
    <t>calea victoriei 155</t>
  </si>
  <si>
    <t>Claudiu 1</t>
  </si>
  <si>
    <t>whatsapp #31</t>
  </si>
  <si>
    <t xml:space="preserve">
de ales 4 torturi normale din livrarile de sambata
------------------------------------
3 x boluri in care se vor pune urmatoarele produse:
1 kg cornulete stevia
1 kg cookies stevia
1 kg trufe stevia
------------------------------------
3 x platouri de minipraji 5 persoane
---------------------------------------------
4 x tarte citron
4 x tarte ciocolata
4 x tarte zmeura 
4 x ciocolatina
4 x Mont blank, 
4 x cafina
--------------------------------------------
</t>
  </si>
  <si>
    <t>whatsapp #32</t>
  </si>
  <si>
    <t>De ales 1 tort stevia din livrarile de sambata
4 x monoportii duo mousse cu visine STEVIA , 4 monoportii fistic STEVIA, 4 x monoportii tonka STEVIA
----------------------------
avem următoarele torturi care dacă nu se vor vinde se vor baga la comenzile se sâmbătă:
1 x Tonka stevia de 1,2kg
1 x Framboisier de 1,4kg
1 x DMV 1,8 kg 1 x Fistoc cu zmeura de 1,4 kg
1 x Clasic de 1,4 kg (drip, macarons, fructe)
30 x macarons mixt
1 x bax cutii mici macarons</t>
  </si>
  <si>
    <t>AAA Mariana Glavan</t>
  </si>
  <si>
    <t>0728562562</t>
  </si>
  <si>
    <t>1 kg cookies cu STEVIA</t>
  </si>
  <si>
    <t xml:space="preserve">Cookie Stevia (1 kg)
</t>
  </si>
  <si>
    <t>ridicare VICTORIEI</t>
  </si>
  <si>
    <t>dan</t>
  </si>
  <si>
    <t>whatsapp #17</t>
  </si>
  <si>
    <t>Alexandra</t>
  </si>
  <si>
    <t>0770261127</t>
  </si>
  <si>
    <t>1 x tort ca in poza 1 (3 kg || berr chocolate ||1 etaj)
Atentie:
pe cuburile acelea albastru-inchis laterale, sa fie trecute litere PVB, in loc de ABC</t>
  </si>
  <si>
    <t>Calea Vitan 104,BL V42A, sc1, et8, ap25</t>
  </si>
  <si>
    <t>Alin Titea</t>
  </si>
  <si>
    <t>0737135635</t>
  </si>
  <si>
    <t>1 x tort ca in poza 1 (7 kg || oreo || 2 etaje) cu mesajul "Tudor"
+
1 x amenajare candy-bar
+
1 x candy-bar tematic (50 persoane):
23 x Choux a la Crème Fistic
23 x Macarons (tematic mickey albastru)
23 x Mini Tarta Ciocolata si Caramel
23 x Mini Tarta Lamaie si Bezea Flambata
23 x Mini Pavlova
23 x Mini Tarta Fructe
15 x Pahar Tiramisu
15 x Ecler Artizanal
15 x Cake Pops (tematic mickey albastru)
5 x Briose (tematic mickey albastru)</t>
  </si>
  <si>
    <t>Acandy-bar</t>
  </si>
  <si>
    <t>Restaurant Sole
11:00-13:40</t>
  </si>
  <si>
    <t>trimite tudor facturile</t>
  </si>
  <si>
    <t>whatsapp</t>
  </si>
  <si>
    <t>Alina Dobranici</t>
  </si>
  <si>
    <t>0741134903</t>
  </si>
  <si>
    <t>1 x tort duo-mousse visine 1.8 kg
Mesaj Personalizat: La multi ani Sabin ! 22 ani !
1 x platou miniprajituri 5 persoane</t>
  </si>
  <si>
    <t>Tort Duo Mousse Visine 1.8 kg
Platou Minipraji 5 Persoane</t>
  </si>
  <si>
    <t>Strada Anotimpului nr 26, vila 1, Bragadiru
Bragadiru, Ilfov
(pana in 13:30)</t>
  </si>
  <si>
    <t>Claduiu</t>
  </si>
  <si>
    <t>Website #17719</t>
  </si>
  <si>
    <t>Ana Pătrașcu</t>
  </si>
  <si>
    <t>0768466371</t>
  </si>
  <si>
    <t>Pachet Happy Birthday:
1 x Tort Duo-Mousse cu Visine 1.8 kg
1 x platou miniprajituri (28 buc)
Mesaj Personalizat: La mulți ani Radu !
+certificat conformitate!</t>
  </si>
  <si>
    <t>Strada Nicolae Filimon nr 1 etaj 4 ap 25</t>
  </si>
  <si>
    <t>website #17724</t>
  </si>
  <si>
    <t>Dumitrescu Viorela</t>
  </si>
  <si>
    <t>0744328074</t>
  </si>
  <si>
    <t>Tort Tonka
Greutate: 1.8 kg (12 persoane)
Mesaj Personalizat: LA MULTI ANI MAMI!
TE IUBIM!</t>
  </si>
  <si>
    <t>Tort Tonka 1.8 kg</t>
  </si>
  <si>
    <t>Aleea Salaj nr.13, Bloc 62A, ap.2, intf 02, Bucuresti</t>
  </si>
  <si>
    <t>website #17750</t>
  </si>
  <si>
    <t>Florentina Dinu</t>
  </si>
  <si>
    <t>0767797387</t>
  </si>
  <si>
    <t>Tort Clasic
Greutate: 1.4 kg (9 persoane)
Mesaj Personalizat: Mara
1 x tort 1.4 kg framboisier
1 x platou mini-tarte 
Mesaj Personalizat: Radu</t>
  </si>
  <si>
    <t>Tort clasic 1.4 kg
Tort Framboisier 1.4 kg
Platou Mini Tarte (15 buc)</t>
  </si>
  <si>
    <t>Aleea Zorelelor nr4a, bl M12, sc B, et 8, ap 118</t>
  </si>
  <si>
    <t>website</t>
  </si>
  <si>
    <t>Georgiana Spataru</t>
  </si>
  <si>
    <t>0724040499</t>
  </si>
  <si>
    <t>Tort Berry Chocolate
Greutate: 1.4 kg (9 persoane)
Mesaj Personalizat: La multi mami! ❤️</t>
  </si>
  <si>
    <t>Tort Berry Chocolate 1.4 kg</t>
  </si>
  <si>
    <t>Calea 13 Septembrie nr 118 bloc 60 scara 1 eraj 5 apartament 12 interfon 12</t>
  </si>
  <si>
    <t>website #17736</t>
  </si>
  <si>
    <t>Ionela Giuclea</t>
  </si>
  <si>
    <t>0730043761</t>
  </si>
  <si>
    <t>Tort Berry Chocolate
Greutate: 1.4 kg (9 persoane)
Mesaj Personalizat: La mulți ani, Mario!</t>
  </si>
  <si>
    <t>Strada Dreptății, nr.6,bloc O 4, scara 4,sector 6
București</t>
  </si>
  <si>
    <t>website #17733</t>
  </si>
  <si>
    <t>Iulian Sonel</t>
  </si>
  <si>
    <t>0724282129</t>
  </si>
  <si>
    <t xml:space="preserve">1 x tort Duo mousse cu visine
15 x tarte mixte </t>
  </si>
  <si>
    <t>Tort Duo Mousse Visine 1.4 kg
Platou Mini Tarte (15 buc)</t>
  </si>
  <si>
    <t>Emil Racovita 8 bloc U1 ap.49 sc.4 int 49
Bucuresti,</t>
  </si>
  <si>
    <t>whatsapp #19</t>
  </si>
  <si>
    <t>Loredana-Georgiana Vodinszki</t>
  </si>
  <si>
    <t>0721860058</t>
  </si>
  <si>
    <t>Pachet Happy Birthday:
1 x Tort Framboisier 1.8kg
1 x platou miniprajituri (28 buc)
Mesaj Personalizat: La multi ani Erika!</t>
  </si>
  <si>
    <t>Tort Framboisier 1.8 kg
Platou Minipraji 5 Persoane</t>
  </si>
  <si>
    <t>Fetesti nr 52 bl T3 sc 1 ap 4 parter sector 3
Bucuresti</t>
  </si>
  <si>
    <t>website #17726</t>
  </si>
  <si>
    <t>Marius Popa</t>
  </si>
  <si>
    <t>0736339230</t>
  </si>
  <si>
    <t>Tort cu Mango si Zmeura
Greutate: 1.4 kg (9 persoane)
Mesaj Personalizat: La multi ani Ancu!!!</t>
  </si>
  <si>
    <t>Tort Omnia Fistic/Mango/Zmeura 1.4 kg</t>
  </si>
  <si>
    <t>Splaiul Independentei 267, Bl.1, Sc.1, Ap6, Et 4
Bucharest</t>
  </si>
  <si>
    <t>website #17745</t>
  </si>
  <si>
    <t>varul lui Bogdan LPV</t>
  </si>
  <si>
    <t>1 x Tort noisette de max 2kg
cu poza 1 print</t>
  </si>
  <si>
    <t>Tort Noisette 1.8 kg</t>
  </si>
  <si>
    <t>Intrarea Uzinei nr. 7, Catelu</t>
  </si>
  <si>
    <t>Georgiana</t>
  </si>
  <si>
    <t>Viorel Badescu</t>
  </si>
  <si>
    <t>0741069245</t>
  </si>
  <si>
    <t>Tort cu Fistic si Zmeura cu Stevie
Greutate: 1.2 kg (8 persoane)</t>
  </si>
  <si>
    <t xml:space="preserve">
strada Chitila Padure nr. 12 bis
Mogosoaia, Ilfov 
</t>
  </si>
  <si>
    <t>Website #17717</t>
  </si>
  <si>
    <t xml:space="preserve">zzz Alexandru Florea </t>
  </si>
  <si>
    <t>0749519936</t>
  </si>
  <si>
    <t>1 x tort red velvet 1.8 kg
Msj: La mulți ani Ana!
12 x choux</t>
  </si>
  <si>
    <t>Tort Red Velvet 1.8 kg</t>
  </si>
  <si>
    <t>whatsapp #15</t>
  </si>
  <si>
    <t>zzz Iamandi Beatrice</t>
  </si>
  <si>
    <t>0743698235</t>
  </si>
  <si>
    <t>1 x Tort inima Vanilla Passion
Cu mesajul: La multi ani, mamaia Ina!</t>
  </si>
  <si>
    <t>Tort Inima Vanilla Passion</t>
  </si>
  <si>
    <t>ridicare cofetărie</t>
  </si>
  <si>
    <t>ora 17:00</t>
  </si>
  <si>
    <t>Dan</t>
  </si>
  <si>
    <t>zzz Olivia</t>
  </si>
  <si>
    <t>0726219695</t>
  </si>
  <si>
    <t>1 x tort tonka stevia 1.6 kg
 cu mesajul "La Multi Ani!"</t>
  </si>
  <si>
    <t>Tort Tonkka 1.8 kg cu Stevie</t>
  </si>
  <si>
    <t>whatsapp #04</t>
  </si>
  <si>
    <t>ZZZAlin Titea</t>
  </si>
  <si>
    <t>1 x cutie care sa contina:
5 x Choux a la Crème Fistic
5 x Macarons (tematic mickey albastru)
5 x Mini Tarta Ciocolata si Caramel
5 x Mini Tarta Lamaie si Bezea Flambata
5 x Mini Pavlova
5 x Mini Tarta Fructe
5 x Pahar Tiramisu
5 x Ecler Artizanal
5 x Cake Pops (tematic mickey albastru)
3 x Briose (tematic mickey albastru)
ATENTIE: le va ridica el pentru acasa dimineata. Mai are o comanda tot in aceeasi zi la sole cu livrare</t>
  </si>
  <si>
    <t>achitat prin factura</t>
  </si>
  <si>
    <t>ZZZMariana Ungureanu</t>
  </si>
  <si>
    <t>0786464249</t>
  </si>
  <si>
    <t>1 x tort fistic si zmeura 1.4 kg cu mesajul "La Multi Ani, Sofia!"</t>
  </si>
  <si>
    <t xml:space="preserve">Tort Fistic si Zmeura 1.4 kg
</t>
  </si>
  <si>
    <t>Whatsapp #01</t>
  </si>
  <si>
    <t>AAA comanda Victoriei</t>
  </si>
  <si>
    <t>1 x Tort Framboisier 1.8 kg
1 x duo mousse cu visine de 1,8 kg
Tort Clasic 1.4 kg
------------------------------------
1 x platouri de minipraji 5 persoane (se pun direct in vitrina fara cutie, daca vrea cineva le puneti apoi in cutie)
---------------------------------------------
3 x tarte citron
3 x tarte ciocolata
15 x tarte capsuni
--------------------------------------------
3 x monoportii duo mousse cu visine STEVIA , 
3 x monoportii fistic STEVIA, 
3 x monoportii tonka STEVIA
----------------------------------------------
2 x eclere cafea
2 x eclere cocos 
2 x eclere fistic 
2 x eclere ciocolata
2 x eclere zmeura
2 x eclere mango</t>
  </si>
  <si>
    <t>Tort Framboisier 1.8 kg
Tort Duo Mousse Visine 1.8 kg
Tort clasic 1.4 kg
Platou Minipraji 5 Persoane
Prajitura Tarta Citron
Prajitura Tarta Citron
Prajitura Tarta Citron
Prajitura Tarta Ciocolata
Prajitura Tarta Ciocolata
Prajitura Tarta Ciocolata
Prajitura Tarta Capsuni
Prajitura Tarta Capsuni
Prajitura Tarta Capsuni
Prajitura Tarta Capsuni
Prajitura Tarta Capsuni
Prajitura Tarta Capsuni
Prajitura Tarta Capsuni
Prajitura Tarta Capsuni
Prajitura Tarta Capsuni
Prajitura Tarta Capsuni
Prajitura Tarta Capsuni
Prajitura Tarta Capsuni
Prajitura Tarta Capsuni
Prajitura Tarta Capsuni
Prajitura Tarta Capsuni
Prajitura Duo-Mousse Visine Stevia
Prajitura Duo-Mousse Visine Stevia
Prajitura Duo-Mousse Visine Stevia
Monoportie Fistic si Zmeura cu Stevie
Monoportie Fistic si Zmeura cu Stevie
Monoportie Fistic si Zmeura cu Stevie
Monoportie Tonkka cu Stevie
Monoportie Tonkka cu Stevie
Monoportie Tonkka cu Stevie
Prajitura Ecler Cafea
Prajitura Ecler Cafea
Prajitura Ecler Cocos
Prajitura Ecler Cocos
Prajitura Ecler Fistic
Prajitura Ecler Fistic
Prajitura Ecler Ciocolata Prajitura Ecler Ciocolata Prajitura Ecler Zmeura
Prajitura Ecler Zmeura
Prajitura Ecler Mango
Prajitura Ecler Mango</t>
  </si>
  <si>
    <t>whatsapp #23</t>
  </si>
  <si>
    <t>2 x monoportii ciocolatina
2 x monoportii Mont blank
2 x monoportii cafina
2 x monoportii red velvet, 
2 x monoportii fistic cu zmeura, 
2 x monoportii Tonka, 
2 x monoportii cremsnit, 
2 x monoportii millefeuille 
2 x monoportii amandine</t>
  </si>
  <si>
    <t>Prajitura Ciocolatina
Prajitura Ciocolatina
Prajitura Mont Blanc
Prajitura Mont Blanc
Prajitura Cafina
Prajitura Cafina
Mini Red Velvet
Mini Red Velvet
Monoportie Fistic si Zmeura
Monoportie Fistic si Zmeura
Monoportie Tonka
Monoportie Tonka
Prajitura Cremsnit
Prajitura Cremsnit
Mille Feuille
Mille Feuille
Prajitura Amandina
Prajitura Amandina</t>
  </si>
  <si>
    <t>Ada Putineanu</t>
  </si>
  <si>
    <t>0724507334</t>
  </si>
  <si>
    <t>1 x Tort de Bezea cu Ciocolata
Greutate: 1.4 kg (9 persoane)</t>
  </si>
  <si>
    <t xml:space="preserve">Str danubiu nr 19 bl 31 SC a et 7 ap 44 int 544
București, </t>
  </si>
  <si>
    <t>website #17765</t>
  </si>
  <si>
    <t>Alina Peptenatu</t>
  </si>
  <si>
    <t>0770317174</t>
  </si>
  <si>
    <t xml:space="preserve">
Tort Cifra
Ce cifra va reprezenta tortuletul?: 18
Mesaj Personalizat: LA MULȚI ANI ANDREI!
(Vă rog dacă este posibil culoarea generală a aranjamentului de deasupra să nu fie în tonuri predominante de roșu. Fructele da, cu siguranță vor fi roșii, dar celelalte componente de decor (trandafirași, bombonele, etc) să nu fie roșii/roz/mov...)
</t>
  </si>
  <si>
    <t>Tort Cifra</t>
  </si>
  <si>
    <t>Strada Freamătului nr. 16
Bragadiru</t>
  </si>
  <si>
    <t>website #17743</t>
  </si>
  <si>
    <t>Ana Maria</t>
  </si>
  <si>
    <t>0722416512</t>
  </si>
  <si>
    <t>1 x tort Clasic ca in Poza 1 (7 kg final || identic ca in poza || 2 etaje reale + 1 butaforie) cu urmatoarele date pe el:
"DANIEL
06.11.2020 - data nastere
16:20 - ora nastere
4,090 kg
50 cm"
+ 1 x amenajare candy-bar 35 persoane
21 x Choux a la Crème Fistic
21 x Macarons Culori (Alb/Bleu)
21 x Mini Tarta Ciocolata si Caramel
21 x Mini Tarta Lamaie si Bezea Flambata
21 x Mini Pavlova
21 x Mini Tarta Fructe
13 x Pahar Tiramisu
13 x Ecler Artizanal (Alb/Bleu)
13 x Cake Pops ursulet
7 x Briose ursulet</t>
  </si>
  <si>
    <t>Il Calcio, Clucerului 7, Bucuresti
Candy-Bar'ul se amenajeaza intre 15:00 si 15:45</t>
  </si>
  <si>
    <t>Andrei Urucu</t>
  </si>
  <si>
    <t>0724536054</t>
  </si>
  <si>
    <t>Pachet Stevia For All:
1 x tort framboisier stevia 1.8 kg
2 x tarta mure stevia
2 x cremsnit stevia
2 x felie tarta mere stevia</t>
  </si>
  <si>
    <t>Tort Frambo 1.8 kg cu Stevia
Prajitura Tarta Mure
Prajitura Tarta Mure
Prajitura Cremshnit cu Stevie
Prajitura Cremshnit cu Stevie
Felie Tarta cu Mere cu Stevie
Felie Tarta cu Mere cu Stevie</t>
  </si>
  <si>
    <t>Aleea Barajul Dunării 2A, Bloc 21C, Scară B, Et 8, Apartament 77, Interfon 77</t>
  </si>
  <si>
    <t>website #17757</t>
  </si>
  <si>
    <t>Aura Alexe</t>
  </si>
  <si>
    <t>0735710754</t>
  </si>
  <si>
    <t>1 x tort carrot cake stevia 1.8
Mesaj; La Multi ani, Maria!
1 x platou de 5 pers</t>
  </si>
  <si>
    <t>Tort Carot Cake 1.8 kg cu Stevia
Platou Minipraji 5 Persoane</t>
  </si>
  <si>
    <t>Soseaua Alexandriei 88, bloc PC10, scara A, etaj 2, ap 5, interfon 5C</t>
  </si>
  <si>
    <t>whatsapp #21</t>
  </si>
  <si>
    <t>Bianca
0766704349</t>
  </si>
  <si>
    <t>0768903953</t>
  </si>
  <si>
    <t>1 x dmv stevia 1.2 kg</t>
  </si>
  <si>
    <t>Fabrica de chibrituri, nr 34, et 2, ap 11, sector 5</t>
  </si>
  <si>
    <t>whatsapp #12</t>
  </si>
  <si>
    <t>Bratu Adela</t>
  </si>
  <si>
    <t>0723195354</t>
  </si>
  <si>
    <t>Tort Duo Mousse cu Visine cu Stevie
Greutate: 1.8 kg (12 persoane)</t>
  </si>
  <si>
    <t>Tort Duo-Mousse Visine 1.8 kg cu Stevie</t>
  </si>
  <si>
    <t>Calea Vacaresti 302, bl 1C, sc A, et 5, ap 14. int 14</t>
  </si>
  <si>
    <t>website #17731</t>
  </si>
  <si>
    <t>Camelia Costache</t>
  </si>
  <si>
    <t>0723223191</t>
  </si>
  <si>
    <t>Tort Minecraft
Alege Sortiment:: Chocolate Fiesta
Gramaj Tort:: 3 kg (15 persoane)
Mesaj Personalizat: La multi ani, Bogdan!
Alte Comentarii: Sa apară undeva pe tort si cifra 10, pe langa mesajul cu " La multi ani!"</t>
  </si>
  <si>
    <t>Sos Giurgiului nr 131, bl 1, sc 4, ap 139, int 139
Bucuresti</t>
  </si>
  <si>
    <t>whatsapp #17734</t>
  </si>
  <si>
    <t>Clarisa Birlog</t>
  </si>
  <si>
    <t>0743192403</t>
  </si>
  <si>
    <t>Tort cu Fistic si Zmeura cu Stevie
Greutate: 2.5 kg (16 persoane)
Mesaj Personalizat: La multi ani, Amza!
+
Tort Hot Wheels
Alege Sortiment:: Clasic
Gramaj Tort:: 3 kg (15 persoane)
Mesaj Personalizat: Amza 5 ani</t>
  </si>
  <si>
    <t>Monoportie Fistic si Zmeura cu Stevie</t>
  </si>
  <si>
    <t>Strada Gladiolelor nr 17 sector 4
Bucuresti
('pana in 12:00)</t>
  </si>
  <si>
    <t>Website #17712</t>
  </si>
  <si>
    <t>Claudia Dumitru</t>
  </si>
  <si>
    <t>0723548199</t>
  </si>
  <si>
    <t>Tort Framboisier
Greutate: 1.8 kg (12 persoane)
Mesaj Personalizat: La multi ani Irina !</t>
  </si>
  <si>
    <t>Str Viitorului Nr 22-24, Comuna Chiajna, Sat Rosu</t>
  </si>
  <si>
    <t>website #17741</t>
  </si>
  <si>
    <t>Claudia Falca</t>
  </si>
  <si>
    <t>0768058642</t>
  </si>
  <si>
    <t>1 x Tort Framboisier cu Stevie
Greutate: 1.2 kg (8 persoane)
Mesaj Personalizat: LA MULTI ANI, MISU!!!
1 x Tort Duo Mousse cu Visine cu Stevie
Greutate: 1.8 kg (12 persoane)
Mesaj Personalizat: LA MULTI ANI, SERBAN!!!</t>
  </si>
  <si>
    <t>Tort Frambo 1.4 kg cu Stevia
Tort Duo-Mousse Visine 1.8 kg cu Stevie</t>
  </si>
  <si>
    <t>Strada Vasile Conta nr 9A-15, Sector 2
Bucuresti</t>
  </si>
  <si>
    <t>website #17725</t>
  </si>
  <si>
    <t>Claudius Soare</t>
  </si>
  <si>
    <t>0722587589</t>
  </si>
  <si>
    <t>1 x tort ca in Poza 1 (2 kg final || clasic || 1 etaj) cu mesajul "11 luni"</t>
  </si>
  <si>
    <t>Restaurant Sole</t>
  </si>
  <si>
    <t>Client Lara Sweets</t>
  </si>
  <si>
    <t>0724134113</t>
  </si>
  <si>
    <t>1 x tort cu Ciocolată și Rom de 2,5kg
cu print poza 1.</t>
  </si>
  <si>
    <t>Tort Ciocolata si Rom 2.5 kg</t>
  </si>
  <si>
    <t>Strada Traian 103
(Hala Traian - salile de evenimente)</t>
  </si>
  <si>
    <t>Laura</t>
  </si>
  <si>
    <t>client Laura</t>
  </si>
  <si>
    <t>0729378653</t>
  </si>
  <si>
    <t>1 x felie tort Chocolate Fiesta
1 x felie de tort Berry Chocolate
1 x felie de tort Rom si Ciocolata
1 x felie de tort Carrot Cake
1 x felie de tort Oreo
1 x felie de tort Raspberry Vanilla
1 x felie de tort Clasic
1 x felie de tort Krantz
1 x platou de 5 pers
1 x punguta fursecuri vanilie
1 x punguta fursecuri cacao
1 x ecler cocos
1 x ecler ciocolata
1 x ecler cafea
1 x ecler mango
1 x ecler fistic
1 x ecler zmeura</t>
  </si>
  <si>
    <t>Alte Prajituri
Alte Prajituri
Alte Prajituri
Alte Prajituri
Alte Prajituri
Alte Prajituri
Alte Prajituri
Alte Prajituri
Platou Minipraji 5 Persoane
Prajitura Ecler Cocos
Prajitura Ecler Ciocolata Prajitura Ecler Cafea
Prajitura Ecler Mango
Prajitura Ecler Fistic
Prajitura Ecler Zmeura</t>
  </si>
  <si>
    <t>Strada Tîrgu Jiu Nr 23A Sector 5</t>
  </si>
  <si>
    <t>whatsapp #06</t>
  </si>
  <si>
    <t>0723933407</t>
  </si>
  <si>
    <t xml:space="preserve">
'1 x carrot cake 1.8 kg cu mesajul "La multi ani, Cristina!"
</t>
  </si>
  <si>
    <t>Camil ressu nr 4 bloc 5</t>
  </si>
  <si>
    <t>datorie ralcom</t>
  </si>
  <si>
    <t>Diana Dragulin</t>
  </si>
  <si>
    <t>0731844844</t>
  </si>
  <si>
    <t>Platou Mini Prajituri 5 persoane x 1
Toffee Profiterol 3
Mille Feuille 2
Ecler Cocos 2
Ecler Fistic 2
Ecler Cafea 2
Indiana 3</t>
  </si>
  <si>
    <t>Platou Minipraji 5 Persoane
Prajitura Profiterol
Prajitura Profiterol
Prajitura Profiterol
Mille Feuille
Mille Feuille
Prajitura Ecler Cocos
Prajitura Ecler Cocos
Prajitura Ecler Fistic
Prajitura Ecler Fistic
Prajitura Ecler Cafea
Prajitura Ecler Cafea
Prajitura Indiana
Prajitura Indiana
Prajitura Indiana</t>
  </si>
  <si>
    <t>Miraslau 45,
Popesti Leordeni</t>
  </si>
  <si>
    <t>website #17755</t>
  </si>
  <si>
    <t>doina ispas</t>
  </si>
  <si>
    <t>0747984146</t>
  </si>
  <si>
    <t>Tort Duo Mousse cu Visine cu Stevie
Greutate: 1.2 kg (8 persoane)</t>
  </si>
  <si>
    <t>str Dorohoi nr 8, bloc E 19, scara 1, etaj 2, apart 10, interfon 10</t>
  </si>
  <si>
    <t>website #17749</t>
  </si>
  <si>
    <t>Elena Mocanu</t>
  </si>
  <si>
    <t>0727376678</t>
  </si>
  <si>
    <t>Tort Framboisier
Greutate: 1.4 kg (9 persoane)
Mesaj Personalizat: La multi ani, Ionut!</t>
  </si>
  <si>
    <t>Aleea Moinesti, nr1,bloc15,scara1,etaj3,apart15
Bucuresti</t>
  </si>
  <si>
    <t>website #17756</t>
  </si>
  <si>
    <t>Gabriela Dragne</t>
  </si>
  <si>
    <t>0723024457'</t>
  </si>
  <si>
    <t>Tort Red Passion
Alege Sortiment:: Krantz
Gramaj Tort:: 3 kg (15 persoane)
Mesaj Personalizat: "La multi ani celor doua flori la inceput de mai!. Sa fiti sanatoase si fericite!"</t>
  </si>
  <si>
    <t>Strada Creata 2-4, Sector 5, Bucuresti</t>
  </si>
  <si>
    <t>Whatsapp
#04</t>
  </si>
  <si>
    <t>Georgiana Vlad</t>
  </si>
  <si>
    <t>0744403713</t>
  </si>
  <si>
    <t xml:space="preserve">1 x framboisier 1.4 kg
1 x platou minitarte 15 buc
</t>
  </si>
  <si>
    <t xml:space="preserve">Strada Bradetului, nr. 24A, sc. 5, et. 6, ap. 131, int. 131
Bucuresti, </t>
  </si>
  <si>
    <t>Website #17714</t>
  </si>
  <si>
    <t>hotel Caro</t>
  </si>
  <si>
    <t>0723844966</t>
  </si>
  <si>
    <t>1 tort Oreo 3 kg decorat ca in poza 1
Mesajul sa fie : Sa treci prin viata cu inima deschisa si zambetul pe buze! La multi ani!</t>
  </si>
  <si>
    <t>Hotel Caro
(ora 11:00)</t>
  </si>
  <si>
    <t>card</t>
  </si>
  <si>
    <t>Mari Luiz Dinu</t>
  </si>
  <si>
    <t>0728915376</t>
  </si>
  <si>
    <t xml:space="preserve">1 x tort decorat ca in Poza 1 (framboisier stevia || 3 kg || 2 torturi suprapuse cu sustinere) </t>
  </si>
  <si>
    <t>Strada Ardealului nr 7, Voluntari, Ilfov</t>
  </si>
  <si>
    <t>Marinela Sturz</t>
  </si>
  <si>
    <t>0766624043</t>
  </si>
  <si>
    <t>Tort Duo Mousse cu Visine
Greutate: 1.8 kg (12 persoane)
Mesaj Personalizat: LA MULTI ANI TRAIAN!</t>
  </si>
  <si>
    <t>Tort Duo Mousse Visine 1.8 kg</t>
  </si>
  <si>
    <t>Str Aurel Florescu Nr 13 Sect 5
Bucuresti</t>
  </si>
  <si>
    <t>website #17737</t>
  </si>
  <si>
    <t>Mirela</t>
  </si>
  <si>
    <t>0764507996</t>
  </si>
  <si>
    <t>1 x tort clasic 3 kg in total, pe 1 etaj, decorat cu elemente cu Olaf si Ana (jumatate Olaf/ jumatate Ana), poza 1 este pentru inspiratie.
Mesajul: La multi ani! Evelin</t>
  </si>
  <si>
    <t>Strada Iași, nr. 22, sect. 5, Bucuresti</t>
  </si>
  <si>
    <t>achita Simona Contabilitate</t>
  </si>
  <si>
    <t>whatsapp #20</t>
  </si>
  <si>
    <t>Oana Olteanu</t>
  </si>
  <si>
    <t>0746422027</t>
  </si>
  <si>
    <t>1 x Tort cu Fistic si Zmeura
Greutate: 1.4 kg (9 persoane)</t>
  </si>
  <si>
    <t>Tort Fistic si Zmeura 1.4 kg</t>
  </si>
  <si>
    <t xml:space="preserve">Strada Tina Petre 2, Bloc L9B, Scara B, Etaj 2, Ap 68, Interfon 68, Bucuresti
</t>
  </si>
  <si>
    <t>whatsapp #16</t>
  </si>
  <si>
    <t>Oana Sporis</t>
  </si>
  <si>
    <t>0766344702</t>
  </si>
  <si>
    <t>5 x Macarons cu Vanilie si Capsuni
2 x Mont Blanc
2 x Indiana
1 x Mini Choux Fistic (5 Buc)
2 x Ecler Cafea</t>
  </si>
  <si>
    <t>Prajitura Macarons Vanilie &amp; Capsuni
Prajitura Macarons Vanilie &amp; Capsuni
Prajitura Macarons Vanilie &amp; Capsuni
Prajitura Macarons Vanilie &amp; Capsuni
Prajitura Macarons Vanilie &amp; Capsuni
Prajitura Mont Blanc
Prajitura Mont Blanc
Prajitura Indiana
Prajitura Indiana
Prajitura Choux Fistic
Prajitura Ecler Cafea
Prajitura Ecler Cafea</t>
  </si>
  <si>
    <t>Sos.Vitan-Barzesti nr.7D, bl.4, sc.A, et.6, ap.456
Bucuresti sector 4</t>
  </si>
  <si>
    <t>website #17721</t>
  </si>
  <si>
    <t>Radu 
0724519914</t>
  </si>
  <si>
    <t>0720109894</t>
  </si>
  <si>
    <t xml:space="preserve">Pachetul happy birday 
1x tort  dmv 1.8 kg
1x platou miniprajituri 
1x tort framboisier stevia 1.8 kg </t>
  </si>
  <si>
    <t>Tort Duo Mousse Visine 1.8 kg
Platou Minipraji 5 Persoane
Tort Framboisier 1.8 kg</t>
  </si>
  <si>
    <t>Str caisului, nr 70, dobroesti</t>
  </si>
  <si>
    <t>Ramona Radulescu</t>
  </si>
  <si>
    <t>0721913268</t>
  </si>
  <si>
    <t>Tort Golden Unicorn
Alege Sortiment:: Clasic
Gramaj Tort:: 3 kg (15 persoane)
Mesaj Personalizat: La Multi Ani Dariuca - 7 Ani!!</t>
  </si>
  <si>
    <t>Strada Viselor nr 1, Vila 32
Balotesti,</t>
  </si>
  <si>
    <t>whatsapp #17735</t>
  </si>
  <si>
    <t>Rita Cinca</t>
  </si>
  <si>
    <t>0754058583</t>
  </si>
  <si>
    <t>1x Chocolate Fiesta2 kg  decorat
ornamentul urmator: ca tortul din prima poza doar ca in loc de numarul 20 sa fie numarul
18 si numele Ingrid dedesuptul numarului 
si pe tort coroana din a doua poza din aceeasi culoare (rose gold) ca numarul.</t>
  </si>
  <si>
    <t>Drumul Gura Putnei , nr111 T, sector 3</t>
  </si>
  <si>
    <t>whatsapp
#16</t>
  </si>
  <si>
    <t>Simona Stefan</t>
  </si>
  <si>
    <t>0769308271</t>
  </si>
  <si>
    <t>1 x tort compozitie personalizata 1.4 kg
Compozitie Personalizata (de jos in sus) ca in poezele de mai jos si decorat cu multe fructe.
(de jos in sus)
1. Blat Migdale
2. Mousse Ciocolata Lapte cu Bucati de Zmeura
3. Blat Migdale
4. Mousse Mango &amp; Fistic (Omnia)
5. Jeleu Zmeura (omnia)</t>
  </si>
  <si>
    <t>Strada Izbiceni 163, Sector 1, Bucuresti</t>
  </si>
  <si>
    <t>zz Larisa</t>
  </si>
  <si>
    <t>0754571747</t>
  </si>
  <si>
    <t xml:space="preserve">1 x tort ca in Poza 1 (6 kg || 2 etaje || red velvet) 
+ amenajare
1 x candy-bar tematic 30 persoane:
18 x Choux a la Crème Fistic
18 x Macarons Culori Tematice (alb/albastru)
18 x Mini Tarta Ciocolata si Caramel
18 x Mini Tarta Lamaie si Bezea Flambata
18 x Mini Pavlova
18 x Mini Tarta Fructe
12 x Pahar Tiramisu
12 x Ecler Artizanal (Alb/Albastru)
12 x Cake Pops Tematice (Ursulet)
6 x Briose Tematice (Ursulet)
</t>
  </si>
  <si>
    <t>Strada Tudor Vlaidimirescu 54, Corabia, Judetul Olt (160 km)
(Se pleaca de la ora 9:00 fara nici o alta comanda. Se amenajeaza de la 12:00 la 13:00)</t>
  </si>
  <si>
    <t>trimite Tudor R. factura</t>
  </si>
  <si>
    <t>Florin</t>
  </si>
  <si>
    <t>zzz Adina Iordache</t>
  </si>
  <si>
    <t>0766523003</t>
  </si>
  <si>
    <t>1 x duo mousse visine STEVIA 1.2 kg</t>
  </si>
  <si>
    <t>ridicare cofetarie</t>
  </si>
  <si>
    <t>whatsapp #22</t>
  </si>
  <si>
    <t>0769889100</t>
  </si>
  <si>
    <t>1 x duo visine Stevia 1,8</t>
  </si>
  <si>
    <t>zzz Cristina Antonescu</t>
  </si>
  <si>
    <t>0728302981</t>
  </si>
  <si>
    <t>Tort Chocolate Delight
Greutate: 1.6 kg (10 persoane)
Mesaj Personalizat: La multi ani, BOSSU!</t>
  </si>
  <si>
    <t>Tort Chocolate Delight 1.8 kg</t>
  </si>
  <si>
    <t>website #17760</t>
  </si>
  <si>
    <t>zzz Laura WTs</t>
  </si>
  <si>
    <t>0761612572</t>
  </si>
  <si>
    <t>1 x tonka 1,8,
 mesajul La multi ani!</t>
  </si>
  <si>
    <t>ridicare</t>
  </si>
  <si>
    <t>whatsapp 6</t>
  </si>
  <si>
    <t>zzz Peanca</t>
  </si>
  <si>
    <t>0722792612</t>
  </si>
  <si>
    <t>6 x cremsnit stevia</t>
  </si>
  <si>
    <t>Prajitura Cremshnit cu Stevie
Prajitura Cremshnit cu Stevie
Prajitura Cremshnit cu Stevie
Prajitura Cremshnit cu Stevie
Prajitura Cremshnit cu Stevie
Prajitura Cremshnit cu Stevie</t>
  </si>
  <si>
    <t>zzz Robert Chiric</t>
  </si>
  <si>
    <t>0749167027</t>
  </si>
  <si>
    <t xml:space="preserve">1 x tort tonka cu stevie, de 1.2 kg. Cu mesajul “La multi ani suflet drag!”
</t>
  </si>
  <si>
    <t>Tort Tonkka 1.4 kg cu Stevie</t>
  </si>
  <si>
    <t>whatsapp #09</t>
  </si>
  <si>
    <t>1 x tort trio mousse 1.4
1 x tort krantz 1.4
1 x tort clasic 1.4
------------------------------------
1 x platouri de minipraji 5 persoane (se pun direct in vitrina fara cutie, daca vrea cineva le puneti apoi in cutie)
1 x platou de 30 macaron
---------------------------------------------
3 x tarte citron
3 x tarte ciocolata
5 x tarte capsuni
--------------------------------------------
2 x eclere cafea
2 x eclere cocos 2 x eclere fistic 2 x eclere ciocolata
2 x eclere zmeura
2 x eclere mango</t>
  </si>
  <si>
    <t>Platou Minipraji 5 Persoane
Prajitura Tarta Citron
Prajitura Tarta Citron
Prajitura Tarta Citron
Prajitura Tarta Ciocolata
Prajitura Tarta Ciocolata
Prajitura Tarta Ciocolata
Prajitura Tarta Capsuni
Prajitura Tarta Capsuni
Prajitura Tarta Capsuni
Prajitura Tarta Capsuni
Prajitura Tarta Capsuni
Prajitura Ecler Cafea
Prajitura Ecler Cafea
Prajitura Ecler Cocos
Prajitura Ecler Cocos
Prajitura Ecler Fistic
Prajitura Ecler Fistic
Prajitura Ecler Ciocolata Prajitura Ecler Ciocolata Prajitura Ecler Zmeura
Prajitura Ecler Zmeura
Prajitura Ecler Mango
Prajitura Ecler Mango
Platou Macarons 30 Buc
Tort Trio Mousse 1.4 kg
Tort Krantz 1.4 kg
Tort clasic 1.4 kg</t>
  </si>
  <si>
    <t xml:space="preserve">Laurentiu </t>
  </si>
  <si>
    <t>2 x monoportii ciocolatina
2 x monoportii Mont blank
2 x monoportii cafina
2 x monoportii red velvet, 
2 x monoportii fistic cu zmeura, 
2 x monoportii Tonka, 
2 x monoportii cremsnit, 
2 x monoportii millefeuille 
2 x monoportii amandine
1 x SUPORT ARGINTIU PENTRU PRAJITURI</t>
  </si>
  <si>
    <t>Alexandra Axinte</t>
  </si>
  <si>
    <t>0723915415</t>
  </si>
  <si>
    <t>1 x Tort Framboisier 1.8 kg
Mesaj Personalizat: La multi ani, Alexandra!
1 x platou miniprajituri (28 buc)</t>
  </si>
  <si>
    <t>Str pictor stefan dimitrescu 58</t>
  </si>
  <si>
    <t xml:space="preserve">website </t>
  </si>
  <si>
    <t>Alexandra Fagarasanu</t>
  </si>
  <si>
    <t>0745062215</t>
  </si>
  <si>
    <t>Tort Framboisier cu Stevie
Greutate: 1.2 kg (8 persoane)
Mesaj Personalizat: La mulți ani, buniculetule!</t>
  </si>
  <si>
    <t>Tort Frambo 1.8 kg cu Stevia</t>
  </si>
  <si>
    <t>Strada Drumul Valea Cricovului,nr.58B
Bucuresti</t>
  </si>
  <si>
    <t>website #17752</t>
  </si>
  <si>
    <t>Ana Maria Mirea</t>
  </si>
  <si>
    <t>0744441787</t>
  </si>
  <si>
    <t>1 x tort fistic si zmeura 4 kg (dreptunghiular) decorat cu foarte multe fructe</t>
  </si>
  <si>
    <t>Parcul Lumea Copiilor</t>
  </si>
  <si>
    <t>whatsapp #11</t>
  </si>
  <si>
    <t>Anca</t>
  </si>
  <si>
    <t>0751111039</t>
  </si>
  <si>
    <t>1 x tarta mere 2.5 kg</t>
  </si>
  <si>
    <t>Tarta Mere (2.5 kg)</t>
  </si>
  <si>
    <t>Strada Fetesti nr 5, Bl H27 Sc b, Ap 18</t>
  </si>
  <si>
    <t>achita la tudor r. in cont</t>
  </si>
  <si>
    <t>Whatsapp 1</t>
  </si>
  <si>
    <t>Bianca Radacineanu</t>
  </si>
  <si>
    <t>0723362204</t>
  </si>
  <si>
    <t>1 x tort decorat ca in Poza 1 (3 kg || clasic || 1 etaj) cu mesajul “Happy birthday, Gracie”</t>
  </si>
  <si>
    <t>Intrarea Codrii Cosminului 13, Ghermanesti, Ilfov</t>
  </si>
  <si>
    <t>se trece direct la tudor in Cash Flow</t>
  </si>
  <si>
    <t>whatsapp #10</t>
  </si>
  <si>
    <t>Catalin Tamas</t>
  </si>
  <si>
    <t>0721315576</t>
  </si>
  <si>
    <t>1 x platou Mini Prajituri 10 persoane</t>
  </si>
  <si>
    <t>Platou Minipraji 5 Persoane
Platou Minipraji 5 Persoane</t>
  </si>
  <si>
    <t xml:space="preserve">str. Nazarcea, nr. 76, sect. 1
Bucuresti, </t>
  </si>
  <si>
    <t xml:space="preserve">achitat pe webiste </t>
  </si>
  <si>
    <t>website #17769</t>
  </si>
  <si>
    <t>client lara sweets</t>
  </si>
  <si>
    <t>0720769894</t>
  </si>
  <si>
    <t>1 x tort decorat ca in Poza 1 (Oreo ||2 etaje || 5 kg) pe care sa scrie "Levin Mihai" in loc de "Loris" si cifra "3" in loc de "5"</t>
  </si>
  <si>
    <t>Baneasa Mall, (Kiddo Play Academy)</t>
  </si>
  <si>
    <t>Factura Fan Co SRL</t>
  </si>
  <si>
    <t>Constanta Zurini</t>
  </si>
  <si>
    <t>0723315055</t>
  </si>
  <si>
    <t>1 x tort berry chocolate 3 kg decorat ca in poza 1
Numele de pe tort sa fie Emma Natalia 
Vasta 5 ani</t>
  </si>
  <si>
    <t>strada Pajistei nr 32, ap 10, Bucuresti</t>
  </si>
  <si>
    <t>Dana Danga</t>
  </si>
  <si>
    <t>0786306350</t>
  </si>
  <si>
    <t>1 x tort ca in Poza 1 (6 kg || 2 etaj || Berry Chocolate) cu mesajul Luca Andrei
+ vesela candy-bar fara amenajare
+Praijturi Tematice Candy-Bar 30 persoane:
18 x Choux a la Crème Fistic
18 x Macarons Culori Tematice
18 x Mini Tarta Ciocolata si Caramel
18 x Mini Tarta Lamaie si Bezea Flambata
18 x Mini Pavlova
18 x Mini Tarta Fructe
12 x Pahar Tiramisu
12 x Ecler Artizanal
12 x Cake Pops Tematice
6 x Briose Tematice</t>
  </si>
  <si>
    <t>Bulevardul Unirii 22, Restaurant Karta
(Pana in ora 12:00)</t>
  </si>
  <si>
    <t>Diana Anghel</t>
  </si>
  <si>
    <t>0722796298</t>
  </si>
  <si>
    <t>Tort Citron
Greutate: 1.4 kg (9 persoane)
Mesaj Personalizat: La mulți ani, tati!</t>
  </si>
  <si>
    <t>Bld. Constantin Brâncoveanu, nr 13, bl B16, sc 4, ap 102, interfon 12</t>
  </si>
  <si>
    <t>website #17732</t>
  </si>
  <si>
    <t>Dutu Ana</t>
  </si>
  <si>
    <t>0721064649</t>
  </si>
  <si>
    <t>Tort Among Us
Alege Sortiment:: Rom si Ciocolata
Gramaj Tort:: 3 kg (15 persoane)
Mesaj Personalizat: Eduard 8</t>
  </si>
  <si>
    <t>Mircea Zorileanu 5
Bucureşti,</t>
  </si>
  <si>
    <t>website #17722</t>
  </si>
  <si>
    <t>Gavanescu</t>
  </si>
  <si>
    <t>0762577347</t>
  </si>
  <si>
    <t>1 x duomousse cu visine 1.8 kg cu mesajul "La mulți ani, Claudiu Alexandru!"</t>
  </si>
  <si>
    <t>Adresa: Str spinului nr 12 sec 2 
(pana in 13:00)</t>
  </si>
  <si>
    <t>Irina-Daniela Petrovici</t>
  </si>
  <si>
    <t>0726638662</t>
  </si>
  <si>
    <t>Ecler Fistic Stevia 1
Ecler Ciocolata Stevia 1
Cremsnit cu Stevie 1
Carrot Cake cu Stevie 1.4 kg (9 persoane) 1</t>
  </si>
  <si>
    <t xml:space="preserve">Prajitura Ecler Fistik Stevia
Prajitura Ecler Ciocolat Stevia
Prajitura Cremshnit cu Stevie
Tort Carot Cake 1.4 kg cu Stevia
</t>
  </si>
  <si>
    <t>Strada Dantelei nr 36A sector 5 Bucharest Romania
Bucharest,</t>
  </si>
  <si>
    <t>website #17767</t>
  </si>
  <si>
    <t>Maria Burada</t>
  </si>
  <si>
    <t>0742089822</t>
  </si>
  <si>
    <t>Tort Framboisier
Greutate: 1.4 kg (9 persoane)
Mesaj Personalizat: La mulți ani, Maria!</t>
  </si>
  <si>
    <t>Ṣoseaua Olteniţei 188, Bloc 1, Scara 1, Etaj 5, ap. 20
București</t>
  </si>
  <si>
    <t>website #17766</t>
  </si>
  <si>
    <t>Mariana</t>
  </si>
  <si>
    <t>0744833185</t>
  </si>
  <si>
    <t>1 x tort decorat in martipan alb (4 kg final || 2 nivele || krantz) cu mesajul "La mulți ani, Mara!"
Observatie 1:
- La imbinarea celor de etaje sa fie montate 3 figurine:
1) unicorn cu funda
2) ursulet prinț
3) maimutica george
Observatie 2:
- Tortuletul este pentru o fetita de 3 ani. Orice idee pentru imbunatatirea decorului astfel incat tortul sa fie spectaculos este bine venita (fara culori stridente - doar pale)</t>
  </si>
  <si>
    <t>Strada Dumbravei Nr 49 A, Bragadiru, Ilfov</t>
  </si>
  <si>
    <t>cash la livrare</t>
  </si>
  <si>
    <t>whatsapp #33</t>
  </si>
  <si>
    <t>Matei Ramnoa</t>
  </si>
  <si>
    <t>0727569007</t>
  </si>
  <si>
    <t>1 x tort decorat ca in Poza 1 (8 kg || 1 etaj || clasic || drepunghiular) cu mesajul "La Multi Ani, Achim Teodor!”
Atentie: ochii bebelusului trebuie sa fie verzi</t>
  </si>
  <si>
    <t>Strada Icoanei nr 86</t>
  </si>
  <si>
    <t>Neagu Bianca</t>
  </si>
  <si>
    <t xml:space="preserve">0738726820 </t>
  </si>
  <si>
    <t>1 x tort dreptunghiular fistic si zmeura 2 kg cu mesajul "La Mulți Ani, Andreea Loredana!"</t>
  </si>
  <si>
    <t>Tort Fistic si Zmeura 1.8 kg</t>
  </si>
  <si>
    <t>Strada Jean steriadi, nr. 29,blV1,sc.A,etj.1,ap.7 sector 3</t>
  </si>
  <si>
    <t>Whatsapp #05</t>
  </si>
  <si>
    <t>Oana</t>
  </si>
  <si>
    <t>0765941315</t>
  </si>
  <si>
    <t>1 x tort ca in Poza 1 (1 etaj || 3 kg || chocolate fiesta) cu cifra 30</t>
  </si>
  <si>
    <t xml:space="preserve">
Strada Duminicii 14, sector 4
</t>
  </si>
  <si>
    <t>Violeta</t>
  </si>
  <si>
    <t>0747483396</t>
  </si>
  <si>
    <t>1x tort tonka 1.8 cu glazura galbena
32 x monoportii tonka</t>
  </si>
  <si>
    <t>Tort Tonka 1.8 kg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t>
  </si>
  <si>
    <t>strada lalelelor, nr 4, tartasesti
---
Dupa ora 17:00</t>
  </si>
  <si>
    <t>Whatsapp #07</t>
  </si>
  <si>
    <t>zzz Client Lara Sweets</t>
  </si>
  <si>
    <t>1 x 1 tarta capsuni STEVIA</t>
  </si>
  <si>
    <t>Prajitura Tarta Capsune cu Stevie</t>
  </si>
  <si>
    <t>zzz Client Laura wts</t>
  </si>
  <si>
    <t>0740007722</t>
  </si>
  <si>
    <t>1 x tort 1,4 Noisette, 
1 x tort de 1,4 Red Velvet</t>
  </si>
  <si>
    <t>Tort Noisette 1.4 kg
Tort Red Velvet 1.4 kg</t>
  </si>
  <si>
    <t>whatsapp #1</t>
  </si>
  <si>
    <t>zzz Cristina Ivănescu</t>
  </si>
  <si>
    <t>0731374655</t>
  </si>
  <si>
    <t>1 x duo mousse cu visine de 1,8 kg
Mesaj: “La mulți ani, tati!”</t>
  </si>
  <si>
    <t>zzz Jeny</t>
  </si>
  <si>
    <t>0726522364</t>
  </si>
  <si>
    <t>1 x tort fistic si zmeura 1,4
La multi ani, Mama!</t>
  </si>
  <si>
    <t>Cofetarie</t>
  </si>
  <si>
    <t>aaa Adam Simona</t>
  </si>
  <si>
    <t>Ecler fistic 2 
Ecler zmeura 2
Cafina 4 
Mont blanc 2
Choux a la creme  2
Prajitura cu fistic și zmeură 2 buc
Tonka 2</t>
  </si>
  <si>
    <t>Prajitura Ecler Fistic
Prajitura Ecler Fistic
Prajitura Ecler Zmeura
Prajitura Ecler Zmeura
Prajitura Cafina
Prajitura Cafina
Prajitura Cafina
Prajitura Cafina
Prajitura Mont Blanc
Prajitura Mont Blanc
Prajitura Choux Vanilie
Prajitura Choux Vanilie
Monoportie Fistic si Zmeura
Monoportie Fistic si Zmeura
Monoportie Tonka
Monoportie Tonka</t>
  </si>
  <si>
    <t>Strada Banul Antonache 41
(pana in 8:30)</t>
  </si>
  <si>
    <t>pana in 08:30</t>
  </si>
  <si>
    <t>Whatsapp 5</t>
  </si>
  <si>
    <t>aaa client lara sweets</t>
  </si>
  <si>
    <t>1x tort dmv 1.4 kg
2x tarte capsuni 1x miniredvelvet
1x monoportie tonka</t>
  </si>
  <si>
    <t>Tort Duo Mousse Visine 1.4 kg
Prajitura Tarta Capsuni
Prajitura Tarta Capsuni
Mini Red Velvet
Monoportie Tonka</t>
  </si>
  <si>
    <t>Datorie ralcom</t>
  </si>
  <si>
    <t>AAA client lara sweets</t>
  </si>
  <si>
    <t>1 x Tort fistic zmeura STEVIA 1.8 kg
Mesaj "la multi ani 75"</t>
  </si>
  <si>
    <t>RO2835636</t>
  </si>
  <si>
    <t>AAA Victoriei</t>
  </si>
  <si>
    <t>2x eclere cioco
2x eclere cocos
2x eclere zmeura 
2x eclere cafea
2x eclere fistic
2x eclere mango
2x amandina
2x cremsnit
2x red velvet
2x tonka
2x fistic si zmeura
2x cafina
2x mont blank
2x millefeuile
----------
1x tort framboisier
1x tort dmv
----------
2x cremsnit stevia
2x dmv stevia
2x tonka stevia
----------
2x platou miniprajituri 
1x platou minitarte
1 x platou de macarons deluxe
2x tarte citron
2x tarte ciocolata
5x tarte capsuni</t>
  </si>
  <si>
    <t>Prajitura Ecler Ciocolata Prajitura Ecler Ciocolata Prajitura Ecler Cocos
Prajitura Ecler Cocos
Prajitura Ecler Zmeura
Prajitura Ecler Zmeura
Prajitura Ecler Cafea
Prajitura Ecler Cafea
Prajitura Ecler Fistic
Prajitura Ecler Fistic
Prajitura Ecler Mango
Prajitura Ecler Mango
Prajitura Amandina
Prajitura Amandina
Prajitura Cremsnit
Prajitura Cremsnit
Mini Red Velvet
Mini Red Velvet
Monoportie Tonka
Monoportie Tonka
Monoportie Fistic si Zmeura
Monoportie Fistic si Zmeura
Prajitura Cafina
Prajitura Cafina
Prajitura Mont Blanc
Prajitura Mont Blanc
Mille Feuille
Mille Feuille
Tort Framboisier 1.4 kg
Tort Duo Mousse Visine 1.4 kg
Prajitura Cremshnit cu Stevie
Prajitura Cremshnit cu Stevie
Prajitura Duo-Mousse Visine Stevia
Prajitura Duo-Mousse Visine Stevia
Monoportie Tonkka cu Stevie
Monoportie Tonkka cu Stevie
Platou Minipraji 5 Persoane
Platou Minipraji 5 Persoane
Platou Mini Tarte (15 buc)
Prajitura Tarta Citron
Prajitura Tarta Citron
Prajitura Tarta Ciocolata
Prajitura Tarta Ciocolata
Prajitura Tarta Capsuni
Prajitura Tarta Capsuni
Prajitura Tarta Capsuni
Prajitura Tarta Capsuni
Prajitura Tarta Capsuni
Platou Macarons Deluxe</t>
  </si>
  <si>
    <t xml:space="preserve">Calea Victoriei 155 </t>
  </si>
  <si>
    <t xml:space="preserve">whatsapp 7 </t>
  </si>
  <si>
    <t>0723333553</t>
  </si>
  <si>
    <t>1 x felie red velvet
1 x felie chocolate fiesta
1 x felie clasic
1 x felie berry chocolate
+ 
1 x platou miniprajituri degustare</t>
  </si>
  <si>
    <t>Platou Minipraji 5 Persoane</t>
  </si>
  <si>
    <t>Strada Tuzla nr 39, bloc Estia, sc B, etaj 4, Ap 18, interfon 118clopotel, intrarea la sc</t>
  </si>
  <si>
    <t>degustare</t>
  </si>
  <si>
    <t>Whatsapp 4</t>
  </si>
  <si>
    <t>Andra Antoche</t>
  </si>
  <si>
    <t>0751139283</t>
  </si>
  <si>
    <t>Tort Duo Mousse cu Visine cu Stevie
Greutate: 1.2 kg (8 persoane)
Mesaj Personalizat: Orice zi e potrivita pentru a sarbatori un eveniment important. La multi ani (intarziati) si toate gandurile bune !</t>
  </si>
  <si>
    <t>Intr Serg Ion Pantaru nr 1, Ap 2
Bucuresti,</t>
  </si>
  <si>
    <t xml:space="preserve">achitat pe website </t>
  </si>
  <si>
    <t>website #17763</t>
  </si>
  <si>
    <t>0729937641</t>
  </si>
  <si>
    <t>1 x felie ore
1 x felie clasic
1 x felie krantz
1 x felie berry chocolate
+
platou degustare miniprajituri</t>
  </si>
  <si>
    <t>Platou Minipraji 5 Persoane
Alte Prajituri
Alte Prajituri
Alte Prajituri
Alte Prajituri</t>
  </si>
  <si>
    <t>Bd Iuliu Maniu 6E, scara 2, etaj 6, ap 192, interfon 192.</t>
  </si>
  <si>
    <t>Whatsapp</t>
  </si>
  <si>
    <t>Cristina U.</t>
  </si>
  <si>
    <t>0736395989</t>
  </si>
  <si>
    <t>1 x Platou 5 persoane</t>
  </si>
  <si>
    <t>Strada Amurgului 73c bis Popesti Leordeni IF</t>
  </si>
  <si>
    <t>Whatsapp 6</t>
  </si>
  <si>
    <t>Diana Fotea</t>
  </si>
  <si>
    <t>0744329031</t>
  </si>
  <si>
    <t>Tort Krantz
Greutate: 1.4 kg (9 persoane)
Mesaj Personalizat: La Mulți Ani Tavi!</t>
  </si>
  <si>
    <t>Tort Krantz 1.4 kg</t>
  </si>
  <si>
    <t>Str. Emil Racoviță, nr.35-39, vila AP 04
Voluntari</t>
  </si>
  <si>
    <t>website #17762</t>
  </si>
  <si>
    <t>Gabriela Nistor</t>
  </si>
  <si>
    <t>0723178065</t>
  </si>
  <si>
    <t>1 x Tort cu Mango si Zmeura
Greutate: 1.8 kg (12 persoane)</t>
  </si>
  <si>
    <t>Tort Omnia Fistic/Mango/Zmeura 1.8 kg</t>
  </si>
  <si>
    <t>Strada Drumul Crăițelor nr 258( zona Strada Dantelei)
Bucuresti,</t>
  </si>
  <si>
    <t>website #17764</t>
  </si>
  <si>
    <t>Maxim Boret</t>
  </si>
  <si>
    <t>0755118535</t>
  </si>
  <si>
    <t xml:space="preserve">
Tort Clasic
Greutate: 1.4 kg (9 persoane)
Mesaj Personalizat: Dear Maxim,
We are lucky and grateful having you colleague like you , now also part of our big family in Global Support!
We appreciate all your hard work, help and availability and we hope our collaboration will only grow looking ahead!
Enjoy your Bday!
Global Customer Support
</t>
  </si>
  <si>
    <t>Tort clasic 1.4 kg</t>
  </si>
  <si>
    <t>Blv. Iuliu Maniu 15H, bloc 3, scara 2, et. 5, ap. 153 Sector 6</t>
  </si>
  <si>
    <t>factura pe ORTEC CEE</t>
  </si>
  <si>
    <t>website #17744</t>
  </si>
  <si>
    <t>Silviu Radu</t>
  </si>
  <si>
    <t>0743569989</t>
  </si>
  <si>
    <t>2 x Prajitura Tonka cu Stevie
2 x Cremsnit cu Stevie
2 x Prajitura cu Fistic si Zmeura cu Stevie
2 x Felie Tort Raw Vegan Fistic
3 x Felie Tort Raw-Vegan Tiramisu</t>
  </si>
  <si>
    <t>Monoportie Tonkka cu Stevie
Monoportie Tonkka cu Stevie
Prajitura Cremshnit cu Stevie
Prajitura Cremshnit cu Stevie
Monoportie Fistic si Zmeura cu Stevie
Monoportie Fistic si Zmeura cu Stevie
Prajitura Ecler Ciocolat Stevia
Prajitura Ecler Kafea Stevia
Alte Prajituri
Alte Prajituri
Alte Prajituri</t>
  </si>
  <si>
    <t>Cupolei Nr 5B, Corp 1, Sc 1, Ap 9, Interfon 9, Sector 6</t>
  </si>
  <si>
    <t>Beefast</t>
  </si>
  <si>
    <t>website #17781</t>
  </si>
  <si>
    <t>Silviu Stere</t>
  </si>
  <si>
    <t>0727651000</t>
  </si>
  <si>
    <t>1 x Platou Mini Prajituri 5 persoane</t>
  </si>
  <si>
    <t>str. Batiște 1-3, scara C, apartament 3, Sector 2
București,</t>
  </si>
  <si>
    <t>website #17772</t>
  </si>
  <si>
    <t>Simona Spataru</t>
  </si>
  <si>
    <t>0742104764</t>
  </si>
  <si>
    <t>1 x Tort Chocolate Fiesta
Greutate: 1.4 kg (9 persoane)
Mesaj Personalizat: La mulți ani, Bogdan!</t>
  </si>
  <si>
    <t>Tort Chocolate Fiesta 1.4 kg</t>
  </si>
  <si>
    <t xml:space="preserve">Drumul Valea Doftanei Nr 9
Bucuresti, </t>
  </si>
  <si>
    <t>achitat pe webiste</t>
  </si>
  <si>
    <t>website #17771</t>
  </si>
  <si>
    <t>Toma Honorina</t>
  </si>
  <si>
    <t>0721835948</t>
  </si>
  <si>
    <t>1 x felie red velvet
1 x  felie tort chocolate fiesta
1 x felie teort krantz
1 x felie berry chocolate</t>
  </si>
  <si>
    <t>Alte Prajituri
Alte Prajituri
Alte Prajituri
Alte Prajituri</t>
  </si>
  <si>
    <t>Bulevardul Ramnicu sarat, nr 25, bl 11a, sc c, et 1, ap 115</t>
  </si>
  <si>
    <t>zzz Georgiana Voicu</t>
  </si>
  <si>
    <t>0744378385</t>
  </si>
  <si>
    <t>Choux à la Crème 1
Tarta Fructe de Padure 1
Indiana 1
Savarina 1
Mont Blanc 1</t>
  </si>
  <si>
    <t>Prajitura Choux Vanilie
Prajitura Tarta Fructe de Padure
Prajitura Indiana
Prajitura Savarina
Prajitura Mont Blanc</t>
  </si>
  <si>
    <t>website #17773</t>
  </si>
  <si>
    <t>zzz Mariana Virginia Ionica</t>
  </si>
  <si>
    <t>0732753219</t>
  </si>
  <si>
    <t>Tort Chocolate Fiesta
Greutate: 2 kg (13 persoane)
Mesaj Personalizat:
La multi ani ,Daria Yasmine!
Aceasta zi ,cand implinesti 10 ani, sa-ti dechida poarta unui viitor plin de succese. Bunul Dumnezeu sa-ti dea un curcubeu la fiecare furtuna, un zambet la fiecare lacrima, sanatate, impliniri si multa iubire!
Te iubim!</t>
  </si>
  <si>
    <t>Tort Chocolate Fiesta 2.5</t>
  </si>
  <si>
    <t>website #17761</t>
  </si>
  <si>
    <t>décor</t>
  </si>
  <si>
    <t>1 x tort oreo de 2.1 kg pentru comanda Anca din 16.05</t>
  </si>
  <si>
    <t>3 etaje carrot cake. Tortul final are 12 kg si va fi acoperit in crema de branza. Uitati va in departament décor pentru a aproxima greutatea</t>
  </si>
  <si>
    <t>aaa Camelia Spataru Teleleu</t>
  </si>
  <si>
    <t>0722625400</t>
  </si>
  <si>
    <t xml:space="preserve">Amenajare Candy Bar
+
vesela
+
26 x Choux a la Crème Fistic
26 x Macarons Culori Tematice
26 x Mini Tarta Ciocolata si Caramel
26 x Mini Tarta Lamaie si Bezea Flambata
26 x Mini Pavlova
26 x Mini Tarta Fructe
17 x Pahar Tiramisu
17 x Ecler Artizanal
17 x Cake Pops Tematice
9 x Briose Tematice
Atentie: sa fie puse cateva platouri extra pentru produsele sarate care sunt deja la locatie
</t>
  </si>
  <si>
    <t xml:space="preserve">Acandy-bar
</t>
  </si>
  <si>
    <t>Calea Victoriei 151
amenajarea intre 08:00 si 08:45</t>
  </si>
  <si>
    <t>amenajarea intre 08:00 si 08:45</t>
  </si>
  <si>
    <t>factura trimisa de Tudor</t>
  </si>
  <si>
    <t>aaa Comanda victoriei</t>
  </si>
  <si>
    <t>Monoportii:
2x red velvet
2x millefeuile
2x amandina
2x cremsnit
2x mont blank
2x ciocolatina
2x cafina
2x fistic zmeura
2x tonka
-----------
Monoportii stevia 2x dmv stevia
2x tonka stevia
2x cremsnit stevia
----------------
Torturi
1x tort dmv 1.4 kg
1x tort oreo 1.4 kg</t>
  </si>
  <si>
    <t>Mini Red Velvet
Mini Red Velvet
Mille Feuille
Mille Feuille
Prajitura Amandina
Prajitura Amandina
Prajitura Cremsnit
Prajitura Cremsnit
Prajitura Mont Blanc
Prajitura Mont Blanc
Prajitura Ciocolatina
Prajitura Ciocolatina
Prajitura Cafina
Prajitura Cafina
Monoportie Fistic si Zmeura
Monoportie Fistic si Zmeura
Monoportie Tonka
Monoportie Tonka
Prajitura Duo-Mousse Visine Stevia
Prajitura Duo-Mousse Visine Stevia
Monoportie Tonkka cu Stevie
Monoportie Tonkka cu Stevie
Prajitura Cremshnit cu Stevie
Prajitura Cremshnit cu Stevie
Tort Duo Mousse Visine 1.4 kg
Tort Oreo 1.4 kg</t>
  </si>
  <si>
    <t>Dl Apostol</t>
  </si>
  <si>
    <t>2x tarte citron
2x tarte delight
4x tarte capsuni
-----------
2x eclere ciocolată 2x eclere cocos
2x eclere mango
2x eclere fistic
2x eclere zmeura 2x eclere cafea
---------
2x platou miniprajituri 2x platou minitarte
---------
2 kg x fursecuri sau cookies</t>
  </si>
  <si>
    <t>Prajitura Tarta Citron
Prajitura Tarta Citron
Golden Egg Delight Monoportie
Golden Egg Delight Monoportie
Prajitura Tarta Capsuni
Prajitura Tarta Capsuni
Prajitura Tarta Capsuni
Prajitura Tarta Capsuni
Prajitura Ecler Ciocolata Prajitura Ecler Ciocolata Prajitura Ecler Cocos
Prajitura Ecler Cocos
Prajitura Ecler Mango
Prajitura Ecler Mango
Prajitura Ecler Fistic
Prajitura Ecler Fistic
Prajitura Ecler Zmeura
Prajitura Ecler Zmeura
Prajitura Ecler Cafea
Prajitura Ecler Cafea
Platou Minipraji 5 Persoane
Platou Minipraji 5 Persoane
Platou Mini Tarte (15 buc)
Platou Mini Tarte (15 buc)
Fursecuri cu Vanilie (1 kg)
Fursecuri cu Vanilie (1 kg)</t>
  </si>
  <si>
    <t>Whatsapp 2</t>
  </si>
  <si>
    <t>Andrei Rusu</t>
  </si>
  <si>
    <t>0723688729</t>
  </si>
  <si>
    <t>Tort Tonka cu Stevie
Greutate: 1.2 kg (8 persoane)
Mesaj Personalizat: La multi ani,Andrei!</t>
  </si>
  <si>
    <t>Telega 6
Bucuresti</t>
  </si>
  <si>
    <t>website #17784</t>
  </si>
  <si>
    <t>Cristina Toader</t>
  </si>
  <si>
    <t>0743473396</t>
  </si>
  <si>
    <t>1 x Chocolate delight 1,4kg 
Mesajul:“la mulți ani, Dani”</t>
  </si>
  <si>
    <t>Ion Maiorescu nr 7
Sector 2</t>
  </si>
  <si>
    <t>website #17728</t>
  </si>
  <si>
    <t>Dorina Frunzulica</t>
  </si>
  <si>
    <t>0727021203</t>
  </si>
  <si>
    <t>1 x tort decorat identic ca in Poza 1 (3 kg || berry chocolate || 1 etaj)
Atentie:
Fara cifra, semnul alb sau numele de pe suport</t>
  </si>
  <si>
    <t>str. Sold. Sebe T. Nicolae, nr. 15, bl. V11, sc.1, et. 4, ap. 20, interfon 20</t>
  </si>
  <si>
    <t>Georgiana Solomon</t>
  </si>
  <si>
    <t>0766281732</t>
  </si>
  <si>
    <t>Cate o felie din Framboisier, Berry chocolate, mango &amp; zmeura, tort fistic &amp; zmeura
+
Pltou miniprajuri 5 persoane</t>
  </si>
  <si>
    <t>Felie frambo
Alte Prajituri
Alte Prajituri
Alte Prajituri
Platou Minipraji 5 Persoane</t>
  </si>
  <si>
    <t>Strada Crisu Repede 24 A, Bragdiru</t>
  </si>
  <si>
    <t>Goran Ianosev</t>
  </si>
  <si>
    <t>0722638493</t>
  </si>
  <si>
    <t xml:space="preserve">pachet stevia for all:
'1 x Tort Framboisier STEVIA 1,8 kg  
2 x Tarte cu mure STEVIA
2 x monoportii Tonka STEVIA
2 x Felie tarta cu MERE STEVIA
</t>
  </si>
  <si>
    <t>Tort Frambo 1.8 kg cu Stevia
Prajitura Tarta de Mure cu Stevie
Prajitura Tarta de Mure cu Stevie
Monoportie Tonkka cu Stevie
Monoportie Tonkka cu Stevie
Felie Tarta cu Mere cu Stevie
Felie Tarta cu Mere cu Stevie</t>
  </si>
  <si>
    <t>Adresa: Aleea Raul Targului, 4, bloc D9, sc1, ap11, sector 4, Bucuresti
 (DUPA ORA 15:00)</t>
  </si>
  <si>
    <t>Raluca Boldescu</t>
  </si>
  <si>
    <t>0724304658</t>
  </si>
  <si>
    <t>Tort Noisette
Greutate: 1.4 kg (9 persoane)</t>
  </si>
  <si>
    <t>Strada Balții nr.20, Dobroești
Dobroești</t>
  </si>
  <si>
    <t>website #17759</t>
  </si>
  <si>
    <t>Ridicare prajituri Victoriei</t>
  </si>
  <si>
    <t>Silvia Sanda</t>
  </si>
  <si>
    <t>0772263367</t>
  </si>
  <si>
    <t>Tort Chocolate Fiesta
Greutate: 1.4 kg (9 persoane)
Mesaj Personalizat: La doi ani și la multi ani ! Bunicii</t>
  </si>
  <si>
    <t xml:space="preserve">Tort Chocolate Fiesta 1.4 kg
</t>
  </si>
  <si>
    <t>Str.Drumul Homorod Nr.4 sector 1
Bucuresti</t>
  </si>
  <si>
    <t>website #17779</t>
  </si>
  <si>
    <t>zzz Burghelea LPV</t>
  </si>
  <si>
    <t xml:space="preserve">1 x Duo mousse visine 1.4 kg
4 x prajituri vitrina
</t>
  </si>
  <si>
    <t>Tort Duo Mousse Visine
Alte Prajituri
Alte Prajituri
Alte Prajituri
Alte Prajituri</t>
  </si>
  <si>
    <t>Amenajare Candy Bar
+
vesela
+
Prajituri Candy-Bar 25 persoane
14 x Choux a la Crème Fistic
14 x Macarons Culori Tematice
14 x Mini Tarta Ciocolata si Caramel
14 x Mini Tarta Lamaie si Bezea Flambata
14 x Mini Pavlova
14 x Mini Tarta Fructe
9 x Pahar Tiramisu
9 x Ecler Artizanal
9 x Cake Pops Tematice
5 x Briose Tematice
Atentie: sa fie puse cateva platouri extra pentru produsele sarate care sunt deja la locatie</t>
  </si>
  <si>
    <t>0748112651</t>
  </si>
  <si>
    <t>1 x duo mouse stevia 1.2 kg
4 x cremsnit cu stevia
(de scris pe cutii 'ridicare victoriei' ca nu cumva sa fie puse de Octavia in vitrina)</t>
  </si>
  <si>
    <t>Tort Duo-Mousse Visine 1.4 kg cu Stevie
Prajitura Cremshnit cu Stevie
Prajitura Cremshnit cu Stevie
Prajitura Cremshnit cu Stevie
Prajitura Cremshnit cu Stevie</t>
  </si>
  <si>
    <t>ridicare Victoriei</t>
  </si>
  <si>
    <t>Monoportii stevia 
2x dmv stevia
2x tonka stevia
2x cremsnit stevia
----------------
 Torturi
1x tort redvelvet 1.4 kg
1x tort clasic 1.4 kg
-----------
2x platou miniprajituri 
(daca nu este ceva nu se pune)</t>
  </si>
  <si>
    <t>Prajitura Duo-Mousse Visine Stevia
Prajitura Duo-Mousse Visine Stevia
Monoportie Tonkka cu Stevie
Monoportie Tonkka cu Stevie
Prajitura Cremshnit cu Stevie
Prajitura Cremshnit cu Stevie
Tort Red Velvet 1.4 kg
Tort clasic 1.4 kg
Platou Minipraji 5 Persoane
Platou Minipraji 5 Persoane</t>
  </si>
  <si>
    <t>2x tarte citron
2x tarte delight
4x tarte capsuni
-----------
2x eclere ciocolată 
2x eclere cocos
2x eclere mango
2x eclere fistic
2x eclere zmeura 
2x eclere cafea
---------
Monoportii 
3x Chocolisimo
3x tiramisu
3Xprofiterol
2x cremsnit
2x mont blank
2x ciocolatina
2x cafina
2x fistic
2x tonka
(daca nu este ceva nu se pune)</t>
  </si>
  <si>
    <t>Prajitura Tarta Citron
Prajitura Tarta Citron
Golden Egg Delight Monoportie
Golden Egg Delight Monoportie
Prajitura Tarta Capsuni
Prajitura Tarta Capsuni
Prajitura Tarta Capsuni
Prajitura Tarta Capsuni
Prajitura Ecler Ciocolata Prajitura Ecler Ciocolata Prajitura Ecler Cocos
Prajitura Ecler Cocos
Prajitura Ecler Mango
Prajitura Ecler Mango
Prajitura Ecler Fistic
Prajitura Ecler Fistic
Prajitura Ecler Zmeura
Prajitura Ecler Zmeura
Prajitura Ecler Cafea
Prajitura Ecler Cafea
Prajitura Chocolissimo
Prajitura Chocolissimo
Prajitura Chocolissimo
Prajitura Tiramisu
Prajitura Tiramisu
Prajitura Tiramisu
Prajitura Profiterol
Prajitura Profiterol
Prajitura Profiterol
Prajitura Cremsnit
Prajitura Cremsnit
Prajitura Mont Blanc
Prajitura Mont Blanc
Prajitura Ciocolatina
Prajitura Ciocolatina
Prajitura Cafina
Prajitura Cafina
Monoportie Fistic si Zmeura
Monoportie Fistic si Zmeura
Monoportie Tonka
Monoportie Tonka</t>
  </si>
  <si>
    <t>Adina Adanur</t>
  </si>
  <si>
    <t>0724254204</t>
  </si>
  <si>
    <t>Tort Chocolate Passion
Mesaj Personalizat: Have a Blessed Ramadan, my dear girls! Ramadan Mubarak! Love you! 🌹
Have a Blessed Eid! Va iubesc! Emilia ❤️</t>
  </si>
  <si>
    <t>SOS. Giurgiului nr. 96-102, bl. H-1, sc. 1, et. 6, apt. 25, sect. 4</t>
  </si>
  <si>
    <t>website #17738</t>
  </si>
  <si>
    <t>Adina Gabriela Iriza</t>
  </si>
  <si>
    <t>0725860357</t>
  </si>
  <si>
    <t>Tort Duo Mousse cu Visine cu Stevie
Greutate: 1.2 kg (8 persoane)
Mesaj Personalizat: La mulți ani Cosmin! 15 ani</t>
  </si>
  <si>
    <t xml:space="preserve">Aleea Postavarul nr 6 Bl.D2 Sc.1 et.7 apt 252 int 252
București </t>
  </si>
  <si>
    <t>website #17776</t>
  </si>
  <si>
    <t>Anisia Flavia Ocolisan</t>
  </si>
  <si>
    <t>0765146743</t>
  </si>
  <si>
    <t xml:space="preserve">1 x Platou Mini Prajituri 10 persoane
</t>
  </si>
  <si>
    <t>Sos Nicolae Titulescu nr 39-31
Bucuresti</t>
  </si>
  <si>
    <t xml:space="preserve">Codrina Lupu
</t>
  </si>
  <si>
    <t>0730706272</t>
  </si>
  <si>
    <t>Tort Golden Unicorn
Alege Sortiment:: Berry Chocolate
Gramaj Tort:: 3 kg (15 persoane)
Mesaj Personalizat: La multi ani, Irina!</t>
  </si>
  <si>
    <t>Bulevardul Constantin Brâncoveanu 7D,  la scoala Elefantelul Curios</t>
  </si>
  <si>
    <t>website #17746</t>
  </si>
  <si>
    <t>Iacobescu Alina</t>
  </si>
  <si>
    <t>0721577188</t>
  </si>
  <si>
    <t>4 x felii rawvegan tiramisu</t>
  </si>
  <si>
    <t>Splaiul independentei,nr 277,sector 6,sediul electrocentralei Elcen</t>
  </si>
  <si>
    <t>Iulia Ifrim</t>
  </si>
  <si>
    <t>0738864960</t>
  </si>
  <si>
    <t>1 x Tort Cifra
Ce cifra va reprezenta tortuletul?: 43
Mesaj Personalizat: La multi ani tati!</t>
  </si>
  <si>
    <t xml:space="preserve">Str tepes voda nr 37-39
Bucuresti, </t>
  </si>
  <si>
    <t>Mariana Sora</t>
  </si>
  <si>
    <t>0722362342</t>
  </si>
  <si>
    <t xml:space="preserve">1 x Platou 30 macarons
</t>
  </si>
  <si>
    <t>Platou Macarons 30 Buc</t>
  </si>
  <si>
    <t>B-dul Iancu de Hunedoara nr. 3-5, sector 1, poarta H
București,</t>
  </si>
  <si>
    <t>website #17790</t>
  </si>
  <si>
    <t>website #17780</t>
  </si>
  <si>
    <t>Mihaela Popescu</t>
  </si>
  <si>
    <t>0722842765</t>
  </si>
  <si>
    <t>1 x Tort Clasic
Greutate: 1.8 kg (12 persoane)
Mesaj Personalizat: La mulți ani Adelina!
Decorat ca pe site!!!
2 x Amandina
2 x Tarta Zmeura</t>
  </si>
  <si>
    <t>Tort clasic 1.4 kg
Prajitura Amandina
Prajitura Amandina
Prajitura Tarta Zmeura
Prajitura Tarta Zmeura</t>
  </si>
  <si>
    <t>Str. Scolii, nr. 52
Chitila, Ilfov</t>
  </si>
  <si>
    <t>website #17770</t>
  </si>
  <si>
    <t>Rodica Costache</t>
  </si>
  <si>
    <t>0722660806</t>
  </si>
  <si>
    <t>Tort Chocolate Fiesta
Greutate: 2 kg (13 persoane)
Mesaj Personalizat: La multi ani!</t>
  </si>
  <si>
    <t>Tort Chocolate Fiesta 1.8 kg
Tort Chocolate Fiesta 1.8 kg</t>
  </si>
  <si>
    <t>Piata Alba-Iulia nr.4.bl I3, sc A et 12, ap60
București ,sector 3</t>
  </si>
  <si>
    <t>website #17751</t>
  </si>
  <si>
    <t>Silviu Vintila</t>
  </si>
  <si>
    <t>0721501344</t>
  </si>
  <si>
    <t>Tort Framboisier cu Stevie
Greutate: 1.2 kg (8 persoane)
Mesaj Personalizat: La multi ani Mami!
Te iubim!</t>
  </si>
  <si>
    <t>Grigore Ionescu 69, Bl.T25, sc.1, ap.46, et.7
Bucuresti</t>
  </si>
  <si>
    <t>website #17787</t>
  </si>
  <si>
    <t>Ecler fistic 2
Ecler zmeura 2
Cafina 2
Mont blanc 2
Choux a la creme 2
Prăjitură cu fistic și zmeura. 2
Tonka 2
montblanc 1</t>
  </si>
  <si>
    <t>Prajitura Ecler Fistic
Prajitura Ecler Fistic
Prajitura Ecler Zmeura
Prajitura Ecler Zmeura
Prajitura Cafina
Prajitura Cafina
Prajitura Mont Blanc
Prajitura Mont Blanc
Prajitura Choux Vanilie
Prajitura Choux Vanilie
Monoportie Fistic si Zmeura
Monoportie Fistic si Zmeura
Monoportie Tonka
Monoportie Tonka
Prajitura Mont Blanc</t>
  </si>
  <si>
    <t>0723141616</t>
  </si>
  <si>
    <t>1 x Carrot cake 1,4 kg
cu mesajul "La multi ani"</t>
  </si>
  <si>
    <t>aaa comanda victoriei</t>
  </si>
  <si>
    <t>0756166662</t>
  </si>
  <si>
    <t>Tort Chocolate Delight
Greutate: 1.4 kg (9 persoane)
Tort Duo Mousse cu Visine cu Stevie
Greutate: 1.2 kg (8 persoane)
Tort Framboisier
Greutate: 1.4 kg (9 persoane)</t>
  </si>
  <si>
    <t>Tort Chocolate Delight 1.4 kg
Tort Duo-Mousse Visine 1.4 kg cu Stevie
Tort Framboisier 1.4 kg</t>
  </si>
  <si>
    <t>website #17821</t>
  </si>
  <si>
    <t>Prajitura Duo Mousse Visine Stevia 4
Prajitura Tonka cu Stevie 4
Cremsnit cu Stevie 4
Platou Mini Prajituri 10 persoane 1
Tarta Citron 4
Tarta cu Ciocolata si Caramel 4
Tarta Capsuni 6
Ecler Cocos 4
Ecler Fistic 4
Ecler Zmeura 4
Ecler Cafea 4
Ecler Mango 4
Ecler Ciocolata 4
Tiramisu 3
Toffee Profiterol 3
Cremsnit 4
Mont Blanc 4
Ciocolatina 4
Cafina 4
Prajitura cu Fistic si Zmeura 4
Prajitura Tonka 4</t>
  </si>
  <si>
    <t>Prajitura Duo-Mousse Visine Stevia
Prajitura Duo-Mousse Visine Stevia
Prajitura Duo-Mousse Visine Stevia
Prajitura Duo-Mousse Visine Stevia
Monoportie Tonkka cu Stevie
Monoportie Tonkka cu Stevie
Monoportie Tonkka cu Stevie
Monoportie Tonkka cu Stevie
Prajitura Cremshnit cu Stevie
Prajitura Cremshnit cu Stevie
Prajitura Cremshnit cu Stevie
Prajitura Cremshnit cu Stevie
Platou Minipraji 5 Persoane
Platou Minipraji 5 Persoane
Prajitura Tarta Citron
Prajitura Tarta Citron
Prajitura Tarta Citron
Prajitura Tarta Citron
Prajitura Tarta Ciocolata
Prajitura Tarta Ciocolata
Prajitura Tarta Ciocolata
Prajitura Tarta Ciocolata
Prajitura Tarta Capsuni
Prajitura Tarta Capsuni
Prajitura Tarta Capsuni
Prajitura Tarta Capsuni
Prajitura Tarta Capsuni
Prajitura Tarta Capsuni
Prajitura Ecler Cocos
Prajitura Ecler Cocos
Prajitura Ecler Cocos
Prajitura Ecler Cocos
Prajitura Ecler Fistic
Prajitura Ecler Fistic
Prajitura Ecler Fistic
Prajitura Ecler Fistic
Prajitura Ecler Zmeura
Prajitura Ecler Zmeura
Prajitura Ecler Zmeura
Prajitura Ecler Zmeura
Prajitura Ecler Cafea
Prajitura Ecler Cafea
Prajitura Ecler Cafea
Prajitura Ecler Cafea
Prajitura Ecler Mango
Prajitura Ecler Mango
Prajitura Ecler Mango
Prajitura Ecler Mango
Prajitura Ecler Ciocolata Prajitura Ecler Ciocolata Prajitura Ecler Ciocolata Prajitura Ecler Ciocolata Prajitura Tiramisu
Prajitura Tiramisu
Prajitura Tiramisu
Prajitura Profiterol
Prajitura Profiterol
Prajitura Profiterol
Prajitura Cremsnit
Prajitura Cremsnit
Prajitura Cremsnit
Prajitura Cremsnit
Prajitura Mont Blanc
Prajitura Mont Blanc
Prajitura Mont Blanc
Prajitura Mont Blanc
Prajitura Ciocolatina
Prajitura Ciocolatina
Prajitura Ciocolatina
Prajitura Ciocolatina
Prajitura Cafina
Prajitura Cafina
Prajitura Cafina
Prajitura Cafina
Monoportie Fistic si Zmeura
Monoportie Fistic si Zmeura
Monoportie Fistic si Zmeura
Monoportie Fistic si Zmeura
Monoportie Tonka
Monoportie Tonka
Monoportie Tonka
Monoportie Tonka</t>
  </si>
  <si>
    <t>website #17820</t>
  </si>
  <si>
    <t>Alexandra Tanase</t>
  </si>
  <si>
    <t>0764185736</t>
  </si>
  <si>
    <t>Strawberry Cake 2
Prajitura Lara 2
Cakesicle 2
Toffee Profiterol 2
Tiramisu 2
Mille Feuille 2
Prajitura Tonka 2</t>
  </si>
  <si>
    <t>Prajitura Strawberry Cake
Prajitura Strawberry Cake
Easter Cakesicle
Easter Cakesicle
Golden Egg Delight Monoportie
Golden Egg Delight Monoportie
Prajitura Profiterol
Prajitura Profiterol
Prajitura Tiramisu
Prajitura Tiramisu
Mille Feuille
Mille Feuille
Monoportie Tonka
Monoportie Tonka</t>
  </si>
  <si>
    <t xml:space="preserve">Pecineaga nr 90
Bucuresti, </t>
  </si>
  <si>
    <t>website #17835</t>
  </si>
  <si>
    <t>Andra Sforoi</t>
  </si>
  <si>
    <t>0730014622</t>
  </si>
  <si>
    <t>Red Velvet
Greutate: 1.4 kg (9 persoane)</t>
  </si>
  <si>
    <t>Tort Red Velvet 1.4 kg</t>
  </si>
  <si>
    <t>Intrarea Busuiocului 4F, Chiajna, Ilfov
Chiajna</t>
  </si>
  <si>
    <t>website #17792</t>
  </si>
  <si>
    <t>Aurelia Alexe</t>
  </si>
  <si>
    <t>0774072812</t>
  </si>
  <si>
    <t>Tort Duo Mousse cu Visine cu Stevie
Greutate: 1.2 kg (8 persoane)
Mesaj Personalizat: La mulți ani TATAIE!</t>
  </si>
  <si>
    <t>Sinești 20A
BUCURESTI</t>
  </si>
  <si>
    <t>website #17816</t>
  </si>
  <si>
    <t>Camelia Iacob</t>
  </si>
  <si>
    <t>0731768998</t>
  </si>
  <si>
    <t>Tort cu Fistic si Zmeura
Greutate: 1.8 kg (12 persoane)
Mesaj Personalizat: La multi ani Maria!
(Tortul sa fie ornat cu macarons diferite culori pe toata suprafata.
Mesajul de " La multi ani Maria!" sa fie pozitionat pe lateral.)</t>
  </si>
  <si>
    <t>Str intrarea Cosmina, nr 54-62, bl 1, sc 2, parte, ap 10. interfon 10. sector 5</t>
  </si>
  <si>
    <t xml:space="preserve">Camelia spătarul </t>
  </si>
  <si>
    <t xml:space="preserve">Ridicare vase:
12 vase total:
-8 vase Candy bar 
-4 vase extra </t>
  </si>
  <si>
    <t>Str. arhitect ion Mincu, nr 29 bis</t>
  </si>
  <si>
    <t>ridicare vase</t>
  </si>
  <si>
    <t>Cristina Alkhulaifi</t>
  </si>
  <si>
    <t>0736666777</t>
  </si>
  <si>
    <t>5 x Prajitura Duo Mousse Visine Stevia
1 x Tort Framboisier cu Stevie
Greutate: 1.2 kg (8 persoane)</t>
  </si>
  <si>
    <t xml:space="preserve">Prajitura Duo-Mousse Visine Stevia
Prajitura Duo-Mousse Visine Stevia
Prajitura Duo-Mousse Visine Stevia
Prajitura Duo-Mousse Visine Stevia
Prajitura Duo-Mousse Visine Stevia
Tort Frambo 1.4 kg cu Stevia
</t>
  </si>
  <si>
    <t xml:space="preserve">Blvd. Pipera, nr. 86-88, vila 5,
Voluntari </t>
  </si>
  <si>
    <t>website #17805</t>
  </si>
  <si>
    <t>Cristina Tatulescu</t>
  </si>
  <si>
    <t>0722193159</t>
  </si>
  <si>
    <t>Tort cu Ciocolata si Rom
Greutate: 1.4 kg (9 persoane)</t>
  </si>
  <si>
    <t>Tort Ciocolata si Rom 1.4 kg</t>
  </si>
  <si>
    <t>Aleea Ghimeș nr 10, bl 29, sc B, et 1, ap21.
București</t>
  </si>
  <si>
    <t>website #17802</t>
  </si>
  <si>
    <t>Elvira Cable</t>
  </si>
  <si>
    <t>0722296142</t>
  </si>
  <si>
    <t>1 x tort 1.4 kg framboisier
Mesaj Personalizat: La multi ani Stefan!
15 ani
1 x platou mini-tarte</t>
  </si>
  <si>
    <t>Platou Mini Tarte (15 buc)
Tort Framboisier 1.4 kg</t>
  </si>
  <si>
    <t>Petre Aurelian, No 72- Scoala King's Oak
Bucuresti</t>
  </si>
  <si>
    <t>website #17817</t>
  </si>
  <si>
    <t>emanuel</t>
  </si>
  <si>
    <t>0722100333</t>
  </si>
  <si>
    <t>1 x prajitura duo mousse visine stevia
1 x prajitura fistic zmeura stevia
1 x prajitura tonka stevie
3 x cremsnit stevia
1 x ecler zmeura stevia
1 x tarta mure stevia</t>
  </si>
  <si>
    <t>Prajitura Duo-Mousse Visine Stevia
Monoportie Fistic si Zmeura cu Stevie
Monoportie Tonkka cu Stevie
Prajitura Cremshnit cu Stevie
Prajitura Cremshnit cu Stevie
Prajitura Cremshnit cu Stevie
Prajitura Ecler Zmeur Stevia
Prajitura Tarta de Mure cu Stevie</t>
  </si>
  <si>
    <t>str. Gheorghe demetriade, nr 7, et 1, ap 3, interfon 3.
(pana la 12:30
de respectat ora)</t>
  </si>
  <si>
    <t>Eugenia Isvan</t>
  </si>
  <si>
    <t>0722369975</t>
  </si>
  <si>
    <t>Tort de Bezea cu Ciocolata
Greutate: 1.8 kg (12 persoane)
Mesaj Personalizat: Raluca și Cristi = LOVE</t>
  </si>
  <si>
    <t>Tort Bezea cu Ciocolata 1.8 kg</t>
  </si>
  <si>
    <t>Strada Plesul nr. 30, sector 6
Bucureşti (Sectorul 6)</t>
  </si>
  <si>
    <t>website #17819</t>
  </si>
  <si>
    <t>Florentina Dragan</t>
  </si>
  <si>
    <t>0744499479</t>
  </si>
  <si>
    <t>1 x Tort Mickey Star
Alege Sortiment:: Raspberry Vanilla
Gramaj Tort:: 3 kg (15 persoane)
Mesaj Personalizat: La
Multi ani Ana Sofia!</t>
  </si>
  <si>
    <t xml:space="preserve">Strada Intrarea Galenei 4
Bucuresti, </t>
  </si>
  <si>
    <t>website #17775</t>
  </si>
  <si>
    <t>Neli Laudat</t>
  </si>
  <si>
    <t>0730212219</t>
  </si>
  <si>
    <t>Tort Framboisier cu Stevie
Greutate: 1.2 kg (8 persoane)
Mesaj Personalizat: La multi ani, Emicu!</t>
  </si>
  <si>
    <t>Intrarea Prundeni nr. 5c, sector 5,
Bucuresti</t>
  </si>
  <si>
    <t>website #17813</t>
  </si>
  <si>
    <t xml:space="preserve">Popa Florin </t>
  </si>
  <si>
    <t>0764440609</t>
  </si>
  <si>
    <t>Amenajare Candy-Bar 50 persoane + Vesela
28 x Choux a la Crème Fistic
28 x Macarons Culori tematice:
-15 verde deschis (fistic)
-10 roz
-3 albastre
28 x Mini Tarta Ciocolata si Caramel
28 x Mini Tarta Lamaie si Bezea Flambata
28 x Mini Pavlova
28 x Mini Tarta Fructe
18 x Pahar Tiramisu
18 x Ecler Artizanal
18 x Cake Pops Tematice
9 x Briose Tematice</t>
  </si>
  <si>
    <t>Calea Dorobanti 33A, Bucuresti
se amenajeaza intre 12:00 si 12:45</t>
  </si>
  <si>
    <t>12:00 - 12:45</t>
  </si>
  <si>
    <t>whatsapp #24</t>
  </si>
  <si>
    <t>Radu</t>
  </si>
  <si>
    <t>0722101097</t>
  </si>
  <si>
    <t>10 amandine, 
4 ciocolatina,
 4 cafina, 
4 tarte capsuni, 
2 platouri de 5pers</t>
  </si>
  <si>
    <t>Prajitura Amandina
Prajitura Amandina
Prajitura Amandina
Prajitura Amandina
Prajitura Amandina
Prajitura Amandina
Prajitura Amandina
Prajitura Amandina
Prajitura Amandina
Prajitura Amandina
Prajitura Ciocolatina
Prajitura Ciocolatina
Prajitura Ciocolatina
Prajitura Ciocolatina
Prajitura Cafina
Prajitura Cafina
Prajitura Cafina
Prajitura Cafina
Prajitura Tarta Capsuni
Prajitura Tarta Capsuni
Prajitura Tarta Capsuni
Prajitura Tarta Capsuni
Platou Minipraji 5 Persoane
Platou Minipraji 5 Persoane</t>
  </si>
  <si>
    <t>Bd. Octavian Goga 10, bl. M60, SC. A, ET. 6 AP. 21, INT 21</t>
  </si>
  <si>
    <t>Ridicare topper</t>
  </si>
  <si>
    <t xml:space="preserve">
Ridicare topper 
</t>
  </si>
  <si>
    <t>Drumul Gilăului, nr. 148</t>
  </si>
  <si>
    <t>Reta</t>
  </si>
  <si>
    <t>zzz Marius Nistor</t>
  </si>
  <si>
    <t>0722305992</t>
  </si>
  <si>
    <t>Tort Clasic
Greutate: 1.4 kg (9 persoane)
Mesaj Personalizat: La multi ani mami!</t>
  </si>
  <si>
    <t xml:space="preserve">Tort clasic 1.4 kg
</t>
  </si>
  <si>
    <t>website #17778</t>
  </si>
  <si>
    <t>zzz Preda Andreea</t>
  </si>
  <si>
    <t>0720817420</t>
  </si>
  <si>
    <t>1 x Tort Duo mousse cu visine de 3 kg
(tortul sa fie dreptunghiular)
Mesajele scrise sa fie:
La mulţi ani, Andreea!
La mulţi ani, Gabi!
La mulţi ani, Miki!</t>
  </si>
  <si>
    <t>Tort Duo Mousse Visine 2.5 kg</t>
  </si>
  <si>
    <t>Prajitura Duo Mousse Visine Stevia 4
Prajitura Tonka cu Stevie 4
Cremsnit cu Stevie 4
Platou Mini Prajituri 10 persoane 1
Tarta Citron 4
Tarta cu Ciocolata si Caramel 4
Tarta Capsuni 6
Ecler Cocos 4
Ecler Fistic 4
Ecler Zmeura 4
Ecler Cafea 4
Ecler Mango 4
Ecler Ciocolata 4
Tiramisu 3
Toffee Profiterol 3
Cremsnit 4
Mont Blanc 4
Ciocolatina 4
Cafina 4
Prajitura cu Fistic si Zmeura 4
Prajitura Tonka 4
1 x tort 1.4 kg framboisier
1 x Tort cu Ciocolata si Rom
1 x Carrot Cake cu Stevie 1.4</t>
  </si>
  <si>
    <t>Prajitura Duo-Mousse Visine Stevia
Prajitura Duo-Mousse Visine Stevia
Prajitura Duo-Mousse Visine Stevia
Prajitura Duo-Mousse Visine Stevia
Monoportie Tonkka cu Stevie
Monoportie Tonkka cu Stevie
Monoportie Tonkka cu Stevie
Monoportie Tonkka cu Stevie
Prajitura Cremshnit cu Stevie
Prajitura Cremshnit cu Stevie
Prajitura Cremshnit cu Stevie
Prajitura Cremshnit cu Stevie
Platou Minipraji 5 Persoane
Platou Minipraji 5 Persoane
Prajitura Tarta Citron
Prajitura Tarta Citron
Prajitura Tarta Citron
Prajitura Tarta Citron
Prajitura Tarta Ciocolata
Prajitura Tarta Ciocolata
Prajitura Tarta Ciocolata
Prajitura Tarta Ciocolata
Prajitura Tarta Capsuni
Prajitura Tarta Capsuni
Prajitura Tarta Capsuni
Prajitura Tarta Capsuni
Prajitura Tarta Capsuni
Prajitura Tarta Capsuni
Prajitura Ecler Cocos
Prajitura Ecler Cocos
Prajitura Ecler Cocos
Prajitura Ecler Cocos
Prajitura Ecler Fistic
Prajitura Ecler Fistic
Prajitura Ecler Fistic
Prajitura Ecler Fistic
Prajitura Ecler Zmeura
Prajitura Ecler Zmeura
Prajitura Ecler Zmeura
Prajitura Ecler Zmeura
Prajitura Ecler Cafea
Prajitura Ecler Cafea
Prajitura Ecler Cafea
Prajitura Ecler Cafea
Prajitura Ecler Mango
Prajitura Ecler Mango
Prajitura Ecler Mango
Prajitura Ecler Mango
Prajitura Ecler Ciocolata Prajitura Ecler Ciocolata Prajitura Ecler Ciocolata Prajitura Ecler Ciocolata Prajitura Tiramisu
Prajitura Tiramisu
Prajitura Tiramisu
Prajitura Profiterol
Prajitura Profiterol
Prajitura Profiterol
Prajitura Cremsnit
Prajitura Cremsnit
Prajitura Cremsnit
Prajitura Cremsnit
Prajitura Mont Blanc
Prajitura Mont Blanc
Prajitura Mont Blanc
Prajitura Mont Blanc
Prajitura Ciocolatina
Prajitura Ciocolatina
Prajitura Ciocolatina
Prajitura Ciocolatina
Prajitura Cafina
Prajitura Cafina
Prajitura Cafina
Prajitura Cafina
Monoportie Fistic si Zmeura
Monoportie Fistic si Zmeura
Monoportie Fistic si Zmeura
Monoportie Fistic si Zmeura
Monoportie Tonka
Monoportie Tonka
Monoportie Tonka
Monoportie Tonka
Tort Framboisier 1.4 kg
Tort Ciocolata si Rom 1.4 kg
Tort Carot Cake 1.4 kg cu Stevia</t>
  </si>
  <si>
    <t>Adela Baicu</t>
  </si>
  <si>
    <t>0734013321</t>
  </si>
  <si>
    <t>Tort Duo Mousse cu Visine cu Stevie
Greutate: 1.2 kg (8 persoane)
Mesaj Personalizat: La multi ani! &lt;3</t>
  </si>
  <si>
    <t>Strada Herta, nr 9, bloc B 17, scara A, interfon 16, etaj 2, ap 16</t>
  </si>
  <si>
    <t>website #17794</t>
  </si>
  <si>
    <t>Adrian Vladu</t>
  </si>
  <si>
    <t>0768535779</t>
  </si>
  <si>
    <t>Tort Duo Mousse cu Visine
Greutate: 1.4 kg (9 persoane)
Mesaj Personalizat: La multi ani!!!</t>
  </si>
  <si>
    <t>Anton bacalbasa nr. 5, bl 55, sc. 1, et. 8, ap 53, sector 4</t>
  </si>
  <si>
    <t>website #17828</t>
  </si>
  <si>
    <t>Alexandra Ghebaur</t>
  </si>
  <si>
    <t>0766255495</t>
  </si>
  <si>
    <t>Tort Krantz
Greutate: 1.8 kg (12 persoane)
Mesaj Personalizat: La mulți ani, tataie!</t>
  </si>
  <si>
    <t>Tort Krantz 1.8 kg</t>
  </si>
  <si>
    <t>Strada Victoriei Nr 157
Dascalu, Ilfov</t>
  </si>
  <si>
    <t>website #17782</t>
  </si>
  <si>
    <t>Anca Toropu</t>
  </si>
  <si>
    <t>0732307148</t>
  </si>
  <si>
    <t>1 x tort framboisier de 2 kg in total in forma de inima si decorat ca in poza 1
Mesajul: Happy birthday, Ana!
(TORTUL NU ESTE IMBRACAT IN PASTA DE ZAHAR)</t>
  </si>
  <si>
    <t>Ing dumitru tacu 28 bl1 scB ap52 et 5 interfon 052</t>
  </si>
  <si>
    <t>Andrei Veronica</t>
  </si>
  <si>
    <t>0749817628</t>
  </si>
  <si>
    <t>str. Oituz 5a,
Popești-Leordeni</t>
  </si>
  <si>
    <t>website #17800</t>
  </si>
  <si>
    <t>Catalina Tudose</t>
  </si>
  <si>
    <t>0745755865</t>
  </si>
  <si>
    <t>1 x tort clasic 6 kg in total, pe 3 etaje imbracat in martipan alb
(sa fie decaorat ca in pozele din departametul decor)
( pe fiecare etaj scris cate un nume din pasta de zahar Ama, Edu, Ali)
(tortul sa arata ca untr-una dintre cele 3 poze - IMPORTANT tematica sa fie Lavada, adica florile de pe tort sa fie naturale (proaspete sau uscate, cum reusim sa gasim)
------------------
Candy Bar - 30 persoane
18 x Choux a la Crème Fistic
18 x Macarons Culori 18 x Mini Tarta Ciocolata
18 x Mini Tarta Lamaie
18 x Mini Pavlova
18 x Mini Tarta Fructe
12 x Ecler Artizanal
12 x Cake Pops 12 x Mousse la Pahar
6 x Briose</t>
  </si>
  <si>
    <t>Tort Decorat
Acandy-bar</t>
  </si>
  <si>
    <t>Restaurant Comana, Parcul de Aventuri Comana
(Amenajare candy bar-ului sa fie in intre 13:00-13:30)</t>
  </si>
  <si>
    <t>cash cu bon, a achitat avans de 700 lei cu cardul in cofetarie 21.03, rst de plata 865 lei.
 S-a achitat si diferenta de 488 RON astazi 6.05 cu cardul in cofetarie.</t>
  </si>
  <si>
    <t>Claudia Catrinescu</t>
  </si>
  <si>
    <t>0744756861</t>
  </si>
  <si>
    <t>Tort Duo Mousse cu Visine cu Stevie
Greutate: 1.8 kg (12 persoane)
Mesaj Personalizat: Felicitări pentru întreaga carieră.
Cu drag, Colegii</t>
  </si>
  <si>
    <t>Campia Libertatii nr. 36
Bucuresti</t>
  </si>
  <si>
    <t>website #17827</t>
  </si>
  <si>
    <t>0747290564</t>
  </si>
  <si>
    <t>1 x Chocolate Fiesta 1.4 kg
Il faceti exact cum este pe site cu o placuta pe care sa scrieti " La multi ani Tudor!".</t>
  </si>
  <si>
    <t>str.Coralului, nr.11, bloc 6, etaj 5, ap.59. Bragadiru
(16:00-17:00)</t>
  </si>
  <si>
    <t>0761362270</t>
  </si>
  <si>
    <t>1 x tort Chocolate Delight 1.4kg
1 x tort 1.4 kg framboisier
1 x platou mini-tarte</t>
  </si>
  <si>
    <t>Tort Chocolate Delight 1.4 kg
Tort Framboisier 1.4 kg
Platou Mini Tarte (15 buc)</t>
  </si>
  <si>
    <t>str. Fântânica nr 22A în incinta Clinicii Hipocrat.</t>
  </si>
  <si>
    <t>0721289340</t>
  </si>
  <si>
    <t>1 x un platou de 10 persoane</t>
  </si>
  <si>
    <t>Str. Viilor nr 6, Chiajna, Jud. Ilfov</t>
  </si>
  <si>
    <t>Client Laura</t>
  </si>
  <si>
    <t>0721166309</t>
  </si>
  <si>
    <t xml:space="preserve">1 x tort oreo 3 kg in total, pe un singur etaj, decorat ca in poza din departamentul decor
Atentie: se pastreaza toate elementele din poza, inclusiv cifra 4, mai putin cele 4 figurine
</t>
  </si>
  <si>
    <t>Tort Decorat
Tort Decorat</t>
  </si>
  <si>
    <t>Pantelimon, strada Drumul Garii 51, Ilfov!</t>
  </si>
  <si>
    <t>Comanda Laura wts
+41764835771</t>
  </si>
  <si>
    <t>0765621768</t>
  </si>
  <si>
    <t>1 x tort chocolate Fiesta 1,4 cu poza print din departamentul decor
mesaj: Wish you to have a lovely life princess
lumanari cu cifre 1 si 3</t>
  </si>
  <si>
    <t>Str Boian Nr 69  Sector 4</t>
  </si>
  <si>
    <t>laurentiu</t>
  </si>
  <si>
    <t>Cristina Ivan</t>
  </si>
  <si>
    <t>0731040893</t>
  </si>
  <si>
    <t>1 x Tort Tonka
Greutate: 1.8 kg (12 persoane)
Mesaj Personalizat: La multi ani Cati!
1 x Tort Clasic
Greutate: 2.5 kg (16 persoane)
Mesaj Personalizat: La multi ani Cati!
1 x Tort Noisette
Greutate: 1.4 kg (9 persoane)
Mesaj Personalizat: La multi ani Andrei si Cati!</t>
  </si>
  <si>
    <t>Tort Tonka 1.8 kg
Tort Noisette 1.4 kg
Tort clasic 2.5 kg</t>
  </si>
  <si>
    <t>Str. Bradetului 24A, Bloc OCTOPUS, scara 5, et 5 apt 129 interfon 129</t>
  </si>
  <si>
    <t>website #17818</t>
  </si>
  <si>
    <t>Daniela Diaconu</t>
  </si>
  <si>
    <t>0744523929</t>
  </si>
  <si>
    <t>1 x Tort Berry Chocolate
Greutate: 1.4 kg (9 persoane)</t>
  </si>
  <si>
    <t>str Vladeasa nr 4, Bl C75, Sc. A, Et 3, Ap 20
Bucuresti sect 6</t>
  </si>
  <si>
    <t>website #17824</t>
  </si>
  <si>
    <t>diana van belle</t>
  </si>
  <si>
    <t>0726375124</t>
  </si>
  <si>
    <t>1 x Tort Duo-Mousse cu Visine 1.8 kg
Mesaj Personalizat: La multi ani sora scumpa !!! Domnul sa te binecuvinteze mult mult
1 x platou miniprajituri (28 buc)</t>
  </si>
  <si>
    <t xml:space="preserve">IULIU MANIU , NR 15 H , BL C3 , SC 2 ,AP 114 , ET 4
bucuresti </t>
  </si>
  <si>
    <t>website #17823</t>
  </si>
  <si>
    <t>Florinela Pirvu</t>
  </si>
  <si>
    <t>0766490043</t>
  </si>
  <si>
    <t xml:space="preserve">1 x tort 1.4 kg framboisier
Mesaj Personalizat: Pentru cel mai curajos baietel!
La multi ani Bogdan-Mihai!
1 x platou mini-tarte </t>
  </si>
  <si>
    <t>Str Cetatea Histria Nr 3 Bl M14 Sc B Ap 69 Sector 6
Bucuresti,</t>
  </si>
  <si>
    <t>website #17799</t>
  </si>
  <si>
    <t>GABRIELA GHEORGHIU</t>
  </si>
  <si>
    <t>0744237278</t>
  </si>
  <si>
    <t>2 x Platou 30 macarons</t>
  </si>
  <si>
    <t>Platou Macarons 30 Buc
Platou Macarons 30 Buc</t>
  </si>
  <si>
    <t>SOS VERGULUI NR 57
BUCURESTI</t>
  </si>
  <si>
    <t>website #17829</t>
  </si>
  <si>
    <t>Iliescu Mihaela</t>
  </si>
  <si>
    <t>0742142207</t>
  </si>
  <si>
    <t>1 x tort mousse cu visine cu STEVIA de 1,2 kg.
Sa scrie: "la multi ani!".</t>
  </si>
  <si>
    <t>str. Brailita, nr 5, bloc V10,  scara 2, etaj 4, apt 41, interfon 41C.</t>
  </si>
  <si>
    <t>Ion Gabriela</t>
  </si>
  <si>
    <t>0741509064</t>
  </si>
  <si>
    <t xml:space="preserve">
1 x tort bezea cu ciocolata 1.4 kg
</t>
  </si>
  <si>
    <t>Strada Resita 20, bloc A19, scara A, etaj 2, ap 7, sector 4</t>
  </si>
  <si>
    <t>Laura Banica 0770100559</t>
  </si>
  <si>
    <t>0721165125</t>
  </si>
  <si>
    <t>14 x monoportie Tonka STEVIE
4 x RAW VEGAN cheese cake si zmeura
(ambalate individual si insotite de certificatul de conformitate pe care scoala l-a solicitat)</t>
  </si>
  <si>
    <t>Monoportie Tonkka cu Stevie
Monoportie Tonkka cu Stevie
Monoportie Tonkka cu Stevie
Monoportie Tonkka cu Stevie
Monoportie Tonkka cu Stevie
Monoportie Tonkka cu Stevie
Monoportie Tonkka cu Stevie
Monoportie Tonkka cu Stevie
Monoportie Tonkka cu Stevie
Monoportie Tonkka cu Stevie
Monoportie Tonkka cu Stevie
Monoportie Tonkka cu Stevie
Monoportie Tonkka cu Stevie
Monoportie Tonkka cu Stevie
Alte Prajituri
Alte Prajituri
Alte Prajituri
Alte Prajituri</t>
  </si>
  <si>
    <t>Str. Primaverii nr.14, Bragdiru, la scoala PRO INGENIO
(pana la 14:00)</t>
  </si>
  <si>
    <t>a fost achitata pe Pam</t>
  </si>
  <si>
    <t>Lupu Andreea</t>
  </si>
  <si>
    <t>0761531070</t>
  </si>
  <si>
    <t>1 x tort Framboisier 1.8 kg 
Mesaj Personalizat: La multi ani!
1 x platou miniprajituri (28 buc)</t>
  </si>
  <si>
    <t>Sos. Iancului nr 59 Bl 101A Sc A Et 2 Ap 6 Interfon 6</t>
  </si>
  <si>
    <t>Maria Andrei</t>
  </si>
  <si>
    <t>0726017968</t>
  </si>
  <si>
    <t>1 x Ecler Fistic Stevia
1 x Ecler Zmeura Stevia
1 x Cremsnit cu Stevie
1 x Prajitura cu Fistic si Zmeura cu Stevie
1 x Prajitura Tonka cu Stevie</t>
  </si>
  <si>
    <t>Prajitura Ecler Fistik Stevia
Prajitura Ecler Zmeur Stevia
Prajitura Cremshnit cu Stevie
Monoportie Fistic si Zmeura cu Stevie
Monoportie Tonkka cu Stevie</t>
  </si>
  <si>
    <t>Alexandru Serbanescu 58B, bl.B, et.6, ap.B602
Bucuresti,</t>
  </si>
  <si>
    <t>website #17803</t>
  </si>
  <si>
    <t>Mitran Georgiana</t>
  </si>
  <si>
    <t>0771630331</t>
  </si>
  <si>
    <t>1 x tort framboisier 1.8
Mesaj: Sa traiasca taurii!
1 x platou de 5 pers</t>
  </si>
  <si>
    <t>strada TINERETULUI 35, CHIAJNA, Com. Dudu</t>
  </si>
  <si>
    <t>Nectara Birsan</t>
  </si>
  <si>
    <t>0754227366</t>
  </si>
  <si>
    <t>1 x Cornulete Cu Dulceata si Nuci Stevia .
1 x Cookies cu Stevia
2 x Cremsnit cu Stevie</t>
  </si>
  <si>
    <t>Cookie Stevia (1 kg)
Prajitura Cremshnit cu Stevie
Prajitura Cremshnit cu Stevie</t>
  </si>
  <si>
    <t>soldat Ilie Mihail, Nr 11, Bl M132, Sc A, Ap 11
Bucuresti,</t>
  </si>
  <si>
    <t>website #17831</t>
  </si>
  <si>
    <t>Oana Furdui</t>
  </si>
  <si>
    <t>0732403330</t>
  </si>
  <si>
    <t>Tort Oreo
Greutate: 2.5 kg (16 persoane)
Mesaj Personalizat: La mulți ani, Robert!</t>
  </si>
  <si>
    <t>Tort Oreo 2.5 kg</t>
  </si>
  <si>
    <t>Str. Odei nr. 154, bl. 154, ap. 2
București</t>
  </si>
  <si>
    <t>website #17796</t>
  </si>
  <si>
    <t>Paraschiv elena</t>
  </si>
  <si>
    <t>0770543166</t>
  </si>
  <si>
    <t>1 x tort clasic 2,5-3kg
(Etajul de joz, roz, botosei, fundă și figurina)</t>
  </si>
  <si>
    <t>str. 1 mai, nr. 32, Otopeni</t>
  </si>
  <si>
    <t>Ioana</t>
  </si>
  <si>
    <t>0734850806</t>
  </si>
  <si>
    <t>Comanda:
Culori: crem, roz,mov,corai
14 x cake pops
15 x choux vanilie
14 x mousse fructe de padure
15 x mini briose 
14 x rasberry vanilla 
15 x mini pavlova</t>
  </si>
  <si>
    <t>Restaurant Sole
(livrare 10:00-12:30)</t>
  </si>
  <si>
    <t>datorie Sole</t>
  </si>
  <si>
    <t>Ridicare Vase Candy Bar</t>
  </si>
  <si>
    <t>Ridicare vase candy bar</t>
  </si>
  <si>
    <t>Calea dorobanti 33a</t>
  </si>
  <si>
    <t xml:space="preserve">Florin </t>
  </si>
  <si>
    <t>Tudor Adina</t>
  </si>
  <si>
    <t>0752094700</t>
  </si>
  <si>
    <t>1 x Tort tonka de 1.8 kg cu GLAZURA ROSIE, fara inelul de fructe, pe tort se va pune stema cu steaua din poza atasata.
Stema sa fie decupată. Nu va mai complicați cu alea 2 stelute de sus.
Sub stema steaua se pune inca o placuta cu mesaj: La multi ani, șefu ăl mic 😃!
(De predat cu certificat de conformitate)</t>
  </si>
  <si>
    <t xml:space="preserve">Tort Tonka 1.8 kg
</t>
  </si>
  <si>
    <t>Prelungirea Ghencea, nr 95 C (pana in ora 12:00)</t>
  </si>
  <si>
    <t>Tudor Ionescu</t>
  </si>
  <si>
    <t>0721145757</t>
  </si>
  <si>
    <t>2 x Amandina
1 x Cafina
1 x Savarina
1 x Cremsnit
1 x Ciocolatina
1 x Choux à la Crème</t>
  </si>
  <si>
    <t>Prajitura Amandina
Prajitura Amandina
Prajitura Cafina
Prajitura Savarina
Prajitura Cremsnit
Prajitura Ciocolatina
Prajitura Choux Vanilie</t>
  </si>
  <si>
    <t>Str. PARÂNG 56, SAT CREATA, COMUNA DASCALU, JUD. ILFOV</t>
  </si>
  <si>
    <t>website #17804</t>
  </si>
  <si>
    <t>zzz Andreea Burtan</t>
  </si>
  <si>
    <t>0765522020</t>
  </si>
  <si>
    <t>Tort Chocolate Delight
Greutate: 1.4 kg (9 persoane)
Mesaj Personalizat: LA MULTI ANI TATA !</t>
  </si>
  <si>
    <t>website #17811</t>
  </si>
  <si>
    <t>zzz Daniela Petrache</t>
  </si>
  <si>
    <t>0762344807</t>
  </si>
  <si>
    <t xml:space="preserve">1 x Platou Mini Prajituri 5 persoane
</t>
  </si>
  <si>
    <t>website #17843</t>
  </si>
  <si>
    <t>zzz Mocanu Mihaela</t>
  </si>
  <si>
    <t>0725161829</t>
  </si>
  <si>
    <t>Tort Duo Mousse cu Visine cu Stevie
Greutate: 1.2 kg (8 persoane)
Mesaj Personalizat: La Multi Ani Petrica!</t>
  </si>
  <si>
    <t>website #17791</t>
  </si>
  <si>
    <t>zzz Niculina Dache</t>
  </si>
  <si>
    <t>0787365875</t>
  </si>
  <si>
    <t>2 x Cremsnit cu Stevie
2 x Prajitura Tonka cu Stevie
2 x Prajitura Duo Mousse Visine Stevia</t>
  </si>
  <si>
    <t>Prajitura Cremshnit cu Stevie
Prajitura Cremshnit cu Stevie
Monoportie Tonkka cu Stevie
Monoportie Tonkka cu Stevie
Prajitura Duo-Mousse Visine Stevia
Prajitura Duo-Mousse Visine Stevia</t>
  </si>
  <si>
    <t>website #17840</t>
  </si>
  <si>
    <t>zzz Roxana Negoi Nita</t>
  </si>
  <si>
    <t>0745499297</t>
  </si>
  <si>
    <t>1 x Tort Oreo
Greutate: 1.4 kg (9 persoane)
La mulți ani, honey!</t>
  </si>
  <si>
    <t>website #17774</t>
  </si>
  <si>
    <t>aaa Anca Mamant</t>
  </si>
  <si>
    <t>0767898008</t>
  </si>
  <si>
    <t>1 x Berry Chocolate, 1,4 kg
mesaj personalizat: La multi ani, Calin!
Biscuitii macarons din decor sa fie de ciocolata, sau o culoare "de baieti".</t>
  </si>
  <si>
    <t>aleea Negru Voda 4, bloc C3, scara 2, etaj 2</t>
  </si>
  <si>
    <t>4 x Prajitura Duo Mousse Visine Stevia 
4 x Prajitura Tonka cu Stevie  
4 x Cremsnit cu Stevie 
1 x Platou Mini Prajituri 10 persoane 
4 x Tarta Citron 
4 x Tarta cu Ciocolata si Caramel 
10 x Tarta Capsuni 
3 x Ecler Cocos 
3 x Ecler Fistic 
3 x Ecler Zmeura 
3 x Ecler Cafea 
3 x Ecler Mango 
3 x Ecler Ciocolata 
4 x Cremsnit
10 x Mont Blanc 
10 x Ciocolatina 
10 x Cafina 
4 x Prajitura cu Fistic si Zmeura 
4 x Prajitura Tonka 
1 x tort 1.4 kg framboisier 
1 x Tort Duo mousse 1.8 
1 x Tort berry chocolate 1.4 
1 x tort tonka 1.8 
1 x Duo mousse Stevie 1.2</t>
  </si>
  <si>
    <t>Prajitura Duo-Mousse Visine Stevia
Prajitura Duo-Mousse Visine Stevia
Prajitura Duo-Mousse Visine Stevia
Prajitura Duo-Mousse Visine Stevia
Monoportie Tonkka cu Stevie
Monoportie Tonkka cu Stevie
Monoportie Tonkka cu Stevie
Monoportie Tonkka cu Stevie
Prajitura Cremshnit cu Stevie
Prajitura Cremshnit cu Stevie
Prajitura Cremshnit cu Stevie
Prajitura Cremshnit cu Stevie
Platou Minipraji 5 Persoane
Platou Minipraji 5 Persoane
Prajitura Tarta Citron
Prajitura Tarta Citron
Prajitura Tarta Citron
Prajitura Tarta Citron
Prajitura Tarta Ciocolata
Prajitura Tarta Ciocolata
Prajitura Tarta Ciocolata
Prajitura Tarta Ciocolata
Prajitura Tarta Capsuni
Prajitura Tarta Capsuni
Prajitura Tarta Capsuni
Prajitura Tarta Capsuni
Prajitura Tarta Capsuni
Prajitura Tarta Capsuni
Prajitura Tarta Capsuni
Prajitura Tarta Capsuni
Prajitura Tarta Capsuni
Prajitura Tarta Capsuni
Prajitura Ecler Cocos
Prajitura Ecler Cocos
Prajitura Ecler Cocos
Prajitura Ecler Fistic
Prajitura Ecler Fistic
Prajitura Ecler Fistic
Prajitura Ecler Zmeura
Prajitura Ecler Zmeura
Prajitura Ecler Zmeura
Prajitura Ecler Cafea
Prajitura Ecler Cafea
Prajitura Ecler Cafea
Prajitura Ecler Mango
Prajitura Ecler Mango
Prajitura Ecler Mango
Prajitura Ecler Ciocolata Prajitura Ecler Ciocolata Prajitura Ecler Ciocolata Prajitura Cremsnit
Prajitura Cremsnit
Prajitura Cremsnit
Prajitura Cremsnit
Prajitura Mont Blanc
Prajitura Mont Blanc
Prajitura Mont Blanc
Prajitura Mont Blanc
Prajitura Mont Blanc
Prajitura Mont Blanc
Prajitura Mont Blanc
Prajitura Mont Blanc
Prajitura Mont Blanc
Prajitura Mont Blanc
Prajitura Ciocolatina
Prajitura Ciocolatina
Prajitura Ciocolatina
Prajitura Ciocolatina
Prajitura Ciocolatina
Prajitura Ciocolatina
Prajitura Ciocolatina
Prajitura Ciocolatina
Prajitura Ciocolatina
Prajitura Ciocolatina
Prajitura Cafina
Prajitura Cafina
Prajitura Cafina
Prajitura Cafina
Prajitura Cafina
Prajitura Cafina
Prajitura Cafina
Monoportie Fistic si Zmeura
Monoportie Fistic si Zmeura
Monoportie Fistic si Zmeura
Monoportie Fistic si Zmeura
Monoportie Tonka
Monoportie Tonka
Monoportie Tonka
Monoportie Tonka
Tort Framboisier 1.4 kg
Tort Duo Mousse Visine 1.8 kg
Tort Berry Chocolate 1.4 kg Tort Tonka 1.8 kg
Tort Duo-Mousse Visine 1.4 kg cu Stevie</t>
  </si>
  <si>
    <t>Alex Ionescu</t>
  </si>
  <si>
    <t>0747444007</t>
  </si>
  <si>
    <t>1 x Carrot Cake cu Stevie
Greutate: 1.4 kg (9 persoane)</t>
  </si>
  <si>
    <t>str Trapezului nr 9 bl G2 sc 5 etj 3 ap 48 intf 48
Bucharest,</t>
  </si>
  <si>
    <t>website #17810</t>
  </si>
  <si>
    <t>Alexandra Anghel</t>
  </si>
  <si>
    <t>0729074144</t>
  </si>
  <si>
    <t>2 x Mini Red Velvet
2 x Cheese Cake
1 x Platou Mini Prajituri 5 persoane</t>
  </si>
  <si>
    <t>Mini Red Velvet
Mini Red Velvet
Prajitura Cheese Cake
Prajitura Cheese Cake
Platou Minipraji 5 Persoane</t>
  </si>
  <si>
    <t>Stanjeneilor nr 4 bl 62 sc 2 et 7 ap 98 int 98
Bucuresti,</t>
  </si>
  <si>
    <t>website #17848</t>
  </si>
  <si>
    <t>Anca Zamfirescu</t>
  </si>
  <si>
    <t>0746088597</t>
  </si>
  <si>
    <t xml:space="preserve">1 x tort Berry chocolate de 5 kg total, pe 2 etaje, decorat ca in poza 1
Fetita sa fie satena  ca in poza 2, iar rochia fetiteti sa fie ca cea din poza 3
Baloanele sa fi in nuante de galben, portocaliu, verde, crem si ivoire la fel ca rochita
Pe tort sa fie scris "La multi ani, Teodora !" si sa apara si cifra 1 pe tort
Floricelele si verdeata sa fie si ele in nuantele rochitei
Pe baloane sa fie scrise urmatoarele urari:
Fericire
Încredere
Iubire
Zâmbete
Bucurie
Curaj
Istețime
Noroc
Sănătate
1 x turta mot decorata cu bezele verzi </t>
  </si>
  <si>
    <t>Str Gladiolelor nr 17 (Amai Garden)</t>
  </si>
  <si>
    <t>Andreea</t>
  </si>
  <si>
    <t>0721953257</t>
  </si>
  <si>
    <t>1x red velvet de 2,5 kg
1x Raspberry Vanilla 2.5 kg Decorat ca in poza
“Anais” sa scrie pe Tort</t>
  </si>
  <si>
    <t>Vadul moldovei nr. 17 
vis a vis de zoo. Restaurant LAZZO
(14.30-15.00)</t>
  </si>
  <si>
    <t>Antonescu Cristina</t>
  </si>
  <si>
    <t>0720912378</t>
  </si>
  <si>
    <t>1 x tort decorat ca in Poza 1 (3 kg || 1 etaj || krantz). Alte poze de referinta sunta Poza2, Poza 3
Atentie: trebuie tinut cont de indicatiile de pe Poza 1</t>
  </si>
  <si>
    <t>Drumul garii nr 5 bl 2 sc 2 et 3 ap 40, Fundeni Ilfov</t>
  </si>
  <si>
    <t>Blaj Larisa</t>
  </si>
  <si>
    <t>0733407201</t>
  </si>
  <si>
    <t xml:space="preserve">
1 x tort Raspberry vanilla 3 kg total decorat ca in poza 1
Mesajul:  La mulți ani, David!
Pe tort sa apara si cifra 10
</t>
  </si>
  <si>
    <t xml:space="preserve">Str. astrelor Nr 13, Domnesti </t>
  </si>
  <si>
    <t>Camelia Sorir</t>
  </si>
  <si>
    <t>0724573547</t>
  </si>
  <si>
    <t>1 x tort 1.4 kg framboisier
Mesaj Personalizat: La mulți ani, tati!
Te iubim!
❤️40❤️
1 x platou miniprajituri</t>
  </si>
  <si>
    <t>Platou Minipraji 5 Persoane
Tort Framboisier 1.4 kg</t>
  </si>
  <si>
    <t>Lacul Amara nr.1A, sector 2
BUCURESTI</t>
  </si>
  <si>
    <t>website #17833</t>
  </si>
  <si>
    <t>Carstica Ana Maria</t>
  </si>
  <si>
    <t>0772148987</t>
  </si>
  <si>
    <t>1 x Tort decorat 2,5 kg compozitia clasic cu urmatoarele detalii:
- 1 etaj, imbarcat in pasta de zahar roz ca in poza - pe fata tortului se pune cifra 8 cu roz, incadrat in rama neagra ca in poza - la baza torului unde este imbinarea cu suportul tortului se pune o dunga neagra
- se pun stelute roz pe bat pe tort ca in poza (se lasa mijlocul liber pentru a fi pusa o papusa de catre client)
- se scrie pe suportul tortului cu litere roz “ La mulți ani, Sofia!”
De predat cu certificat de conformitate.</t>
  </si>
  <si>
    <t>Str. Cernavoda, nr. 9, sector 5, este strada perpendiculara pe str Dantelei (pana in ora 14:00)</t>
  </si>
  <si>
    <t>Cl Laura Whatsapp</t>
  </si>
  <si>
    <t>0756161168</t>
  </si>
  <si>
    <t>1 x Tort Framboisier cu stevia, de 2,5 kg dreptunghiular decorat ca pentru botez, imbracat in alb sa nu se vada blatul, si atasam si figurina din poza 2
Pe tort sa fie scris ca in poza 1, pe o placuta infipta in tort:
Botez
Andrei Mihail</t>
  </si>
  <si>
    <t>Soseaua Mihai Bravu, nr 311-313, Bl. SB1, Sc.B, Et.5, Ap.50, sector 3 Bucuresti</t>
  </si>
  <si>
    <t>Claudia Tudor</t>
  </si>
  <si>
    <t>0724202642</t>
  </si>
  <si>
    <t>1 x tort Among Us || sortiment rom si ciocolata || 4 kg
Mesaj: Octav 8 ani 5 x platouri mini prajituri de 5 persoane</t>
  </si>
  <si>
    <t>Tort Decorat
Platou Minipraji 5 Persoane
Platou Minipraji 5 Persoane
Platou Minipraji 5 Persoane
Platou Minipraji 5 Persoane
Platou Minipraji 5 Persoane</t>
  </si>
  <si>
    <t>Str. Panait Istrati Nr. 47 Sector 1 Bucuresti (zona Piata Domenii)
(in jurul orei 14.00)</t>
  </si>
  <si>
    <t>0746229991</t>
  </si>
  <si>
    <t>1 x Tort botez Baby Balerina (modelul cu ornament pantofiori)
compozitie carrot cake / greutate 5kg, mesaj personalizat: ‘Ema Maria’
(+ certificat de conformitate)</t>
  </si>
  <si>
    <t>Hanul Berarilor Casa Lupescu
(pana la 12:00)</t>
  </si>
  <si>
    <t>va plati OP</t>
  </si>
  <si>
    <t>Client Laura Wts 2</t>
  </si>
  <si>
    <t>0744305020</t>
  </si>
  <si>
    <t>1 x tort clasic 3.5 kg total decorat ca in poza din departamentul décor
Atentie: sa contina si figurina!!!</t>
  </si>
  <si>
    <t xml:space="preserve"> Str Drumul Potcoavei nr 63F, Voluntari, Ilfov, 
(maxim ora 13 30)</t>
  </si>
  <si>
    <t>Cristi Savu</t>
  </si>
  <si>
    <t>0766811227</t>
  </si>
  <si>
    <t>Tort Oreo
Greutate: 1.4 kg (9 persoane)
Mesaj Personalizat: La mulți ani Alexandru !</t>
  </si>
  <si>
    <t>Libertății ,Nr. 35 A
Chiajna</t>
  </si>
  <si>
    <t>website #17826</t>
  </si>
  <si>
    <t>Cristina U.
0722510584 Florin, persoana de contact la locatie</t>
  </si>
  <si>
    <t xml:space="preserve">1 x amenajare
+
prajituri 35 persoane:
24 x Choux a la Crème Fistic
24 x Macarons Mix
24 x Mini Tarta Ciocolata si Caramel
24 x Mini Tarta Lamaie si Bezea Flambata
24 x Mini Pavlova
24 x Mini Tarta Fructe
16 x Pahar Tiramisu
16 x Ecler Artizanal
16 x Cake Pops 
8 x Briose 
</t>
  </si>
  <si>
    <t>Strada  Ion Creangă nr 17 Comuna Berceni Ilfov
(se amenajeaza intre 12:00 si 12:45)</t>
  </si>
  <si>
    <t>Dana Velcea</t>
  </si>
  <si>
    <t>0743519349</t>
  </si>
  <si>
    <t>1 x tort ca in Poza 1 (6 kg || chocolate fiesta || 2 etaje) cu mesajul "Petra Clara" (cu roz numele)
Atentie: Tortul este pentru o fetita. Ursuletii sa aiba toti accesorii roz :)</t>
  </si>
  <si>
    <t>bdul. Lacul Tei, nr. 84, Restaurant Quartiere, sector 2, Bucuresti</t>
  </si>
  <si>
    <t>factura trimisa</t>
  </si>
  <si>
    <t>Florentina Soare</t>
  </si>
  <si>
    <t>0722374976</t>
  </si>
  <si>
    <t>Tort Clasic
Greutate: 1.4 kg (9 persoane)
Mesaj Personalizat: La mulți ani ELI!</t>
  </si>
  <si>
    <t>Drumul Taberei nr 30 bl OD3 SC 5 etaj 3 ap 160
București sector 6</t>
  </si>
  <si>
    <t>website #17855</t>
  </si>
  <si>
    <t>Ionut Draghici</t>
  </si>
  <si>
    <t>0765946839</t>
  </si>
  <si>
    <t>Tort Bear Balloons
Alege Sortiment:: Oreo
Gramaj Tort:: 4 kg (20 persoane)
Mesaj Personalizat: Alexandru Matei</t>
  </si>
  <si>
    <t>Str Victor Brauner, nr 34-38, sc T4, et 4, ap 23, sector 3</t>
  </si>
  <si>
    <t>website #17758</t>
  </si>
  <si>
    <t>Isabela Manea</t>
  </si>
  <si>
    <t>0758043000</t>
  </si>
  <si>
    <t>1 x Tort decorat 2,2 kg compozitia Clasic cu crema de unt si drip exact ca poza cu aceleasi culori + topper auriu La mulți ani, Teodora
Aveti poze cu personajele de pe tort.
De predat cu certificat de conformitate!</t>
  </si>
  <si>
    <t xml:space="preserve">
Drumul Gura Fagetului nr.26-28, vila 8, sector 3. 
(Ajuta daca pe waze/google maps scrieti cartierul austriac)
</t>
  </si>
  <si>
    <t>IULIA URSACHI</t>
  </si>
  <si>
    <t>0726317170</t>
  </si>
  <si>
    <t>Tort Clasic
Greutate: 2.5 kg (16 persoane)
Mesaj Personalizat: LA MULTI ANI!</t>
  </si>
  <si>
    <t>Tort clasic 2.5 kg</t>
  </si>
  <si>
    <t>ALEEA BOTORANI NR.8 BL.V84 SC.1 ET.2 AP.9
BUCURESTI</t>
  </si>
  <si>
    <t>website #17809</t>
  </si>
  <si>
    <t>Minciu Florian Alexandru</t>
  </si>
  <si>
    <t>0727764631</t>
  </si>
  <si>
    <t>1 x Tort Olaf Frozen (raspberry vanila - 3kg; decorat ca pe site)
(numele de pe tort sa fie: Alessia)
(cu fira 2, in loc de 5)
(La culorile tortului: in loc de albastru deschis- sa fie ROZ pal; in loc de albastru inchis- sa fie MOV)</t>
  </si>
  <si>
    <t>Str. Verii, nr 36H, Bragadiru</t>
  </si>
  <si>
    <t>cofetarie</t>
  </si>
  <si>
    <t>Monica Stefanescu</t>
  </si>
  <si>
    <t>0755666422</t>
  </si>
  <si>
    <t>1 × tort chocolate fiesta 3 kg
Mesajul La multi ani, Cori!
1 x platou de 5 persoane</t>
  </si>
  <si>
    <t>Adresa: Strada Zborului nr 8 etaj 6 ap 18 interfon 18</t>
  </si>
  <si>
    <t>Nistor Alexandra (Reta)</t>
  </si>
  <si>
    <t>0731544594</t>
  </si>
  <si>
    <t xml:space="preserve">1 x tort vanilla passion </t>
  </si>
  <si>
    <t>Str. Carpati 53, Voluntari, Ilfov</t>
  </si>
  <si>
    <t>Oana (Simona contabilitate)</t>
  </si>
  <si>
    <t>0774009782</t>
  </si>
  <si>
    <t>1 x Tort Minecraft 5 kg (se poate face si pe dreptunghi)
Matei Stefan 7 ani
Compozitie: tort clasic
tortul sa fie "spectaculos"!!
Ne putem inspira din torturile minecraft pe care le-am mai facut</t>
  </si>
  <si>
    <t>strada Migdalilor 53A, Pantelimon, Ilfov
(13:00-14:00)</t>
  </si>
  <si>
    <t>discount 30% (achita simona de la contabilitate)</t>
  </si>
  <si>
    <t>Raluca Pastia</t>
  </si>
  <si>
    <t>0723489899</t>
  </si>
  <si>
    <t>1 x Tort Framboisier de 1.4 kg</t>
  </si>
  <si>
    <t>Adresa: Maior Ion Coravu nr 4 ap 4 et 3, Interfon 4, sector 2 Bucurest
 (pana in ora 16:00)</t>
  </si>
  <si>
    <t>Roxana Calimaceanu</t>
  </si>
  <si>
    <t>0730681308</t>
  </si>
  <si>
    <t xml:space="preserve">
1 x Tort Clasic decorat 2 kg (este o comanda solicitata din Ianuarie, gresita si va trebui facut la gramajul acesta)
 (Exterior: crema de unt, nu doreste imbracat in zahar)
-culoarea ar fi un roz mai pal, iar ornamentele asemănătoare cu cele din poza, câțiva nori, câteva steluțe, răzlețe, nu multe. Asta în cazul în care se pot lipi pe crema de unt. 
- pe tort as dori steluțele acelea pe băț ca în cea de-a doua poză, tot asa câteva, nu la fel de multe ca în poza, iar baloanele sa fie înlocuite cu semilună. 
- fetița ca cea din a treia poza sa aibă parul roșcat, iar în brațe sa țină o vulpiță. Dimensiunea fetiței o stabiliți dvs. 
</t>
  </si>
  <si>
    <t>str Rinocerului, nr. 3, sector 5 </t>
  </si>
  <si>
    <t>Rusu Denisa</t>
  </si>
  <si>
    <t>0765251353</t>
  </si>
  <si>
    <t>1 x tort ca in Poza 1 (5 kg || tort clasic || 1 etaj) Atentie:
- este pentru o fetita, tematica trebuie sa fie roz
- trebuie sa includem cuburile din Poza 2. Informatiile sunt mai jos
MARIA ALEXIA
12.02.2021
9:16
3.240 kg
50 cm</t>
  </si>
  <si>
    <t>Ambery Home Pipera str. Drumul potcoavei nr 23
15.05.2021
(pana in ora 12:00)</t>
  </si>
  <si>
    <t>Factura trimisa si achitata
 (750 tort
- 15 transport
+ 15% discount)</t>
  </si>
  <si>
    <t>2 x Platou Mini Prajituri 10 persoane
Tort cu Mango si Zmeura
Greutate: 1.4 kg (9 persoane)
Mesaj Personalizat: La multi ani, Bogdan!
Tort cu Mango si Zmeura
Greutate: 1.8 kg (12 persoane)
Mesaj Personalizat: La multi ani, Bogdan!</t>
  </si>
  <si>
    <t>Platou Minipraji 5 Persoane
Platou Minipraji 5 Persoane
Platou Minipraji 5 Persoane
Platou Minipraji 5 Persoane
Tort Omnia Fistic/Mango/Zmeura 1.4 kg
Tort Omnia Fistic/Mango/Zmeura 1.8 kg</t>
  </si>
  <si>
    <t>Drumul Valea Doftanei Nr 9
Bucuresti,</t>
  </si>
  <si>
    <t>website #17838</t>
  </si>
  <si>
    <t xml:space="preserve">Stanca Irina </t>
  </si>
  <si>
    <t>0742033446</t>
  </si>
  <si>
    <t>1 x tort clasic 1.4 kg
Mesaj: La multi ani, Maria!
1 x Platou mini prajituri</t>
  </si>
  <si>
    <t>Tort clasic 1.4 kg
Platou Minipraji 5 Persoane</t>
  </si>
  <si>
    <t>Str Grigore Moisil nr 2 bl 6 ap 2</t>
  </si>
  <si>
    <t>Valentin Iacubovici</t>
  </si>
  <si>
    <t>0730014397</t>
  </si>
  <si>
    <t>1 x Tort cu Ciocolata si Rom
Greutate: 1.4 kg (9 persoane)
Mesaj Personalizat: La multi ani!</t>
  </si>
  <si>
    <t>Sos.Pantelimon nr.247 bloc 54 ap.97 sector 2
Bucuresti</t>
  </si>
  <si>
    <t>zzz Adina Gheorghiu</t>
  </si>
  <si>
    <t>0721238788</t>
  </si>
  <si>
    <t>1 x Amandina
1 x Indiana
1 x Opera
1 x Mont Blanc</t>
  </si>
  <si>
    <t>Prajitura Amandina
Prajitura Indiana
Prajitura Opera
Prajitura Mont Blanc</t>
  </si>
  <si>
    <t>website #17808</t>
  </si>
  <si>
    <t>zzz Andreea Albinoiu</t>
  </si>
  <si>
    <t>0724752902</t>
  </si>
  <si>
    <t>1 x tort ca in Poza 1( 3 kg || 1 etaj || krantz) cu leul si maimutica din Poza 2
mesajul este: "La multi ani, Matei-Achim!"</t>
  </si>
  <si>
    <t>whatsapp 9</t>
  </si>
  <si>
    <t>zzz andreea Manea</t>
  </si>
  <si>
    <t>0722694097</t>
  </si>
  <si>
    <t>Tort Ben 10
Alege Sortiment:: Berry Chocolate
Gramaj Tort:: 3 kg (15 persoane)
Mesaj Personalizat: La mulți ani, Andrei!</t>
  </si>
  <si>
    <t>website #17785</t>
  </si>
  <si>
    <t>zzz Arapalea Mariana</t>
  </si>
  <si>
    <t>0744924373</t>
  </si>
  <si>
    <t>2 x Tonka x 1.8 kg
Mesaj : La multi ani, Ella (doar 1 placuta)
1 x Tort Chocolate Fiesta 1,8 kg(poate fi de 2 kg)
Mesaj: La multi ani, Ella</t>
  </si>
  <si>
    <t>Tort Tonka 1.8 kg
Tort Tonka 1.8 kg
Tort Chocolate Fiesta 1.8 kg</t>
  </si>
  <si>
    <t>cash cu bon
(a achitat avans 500ron in cofetarie 10.05.2021)</t>
  </si>
  <si>
    <t>zzz Bogdan</t>
  </si>
  <si>
    <t>0745567627</t>
  </si>
  <si>
    <t xml:space="preserve">1 x Framboisier de 1,2 kg STEVIA
</t>
  </si>
  <si>
    <t>Ridicare cofetarie</t>
  </si>
  <si>
    <t>zzz Diana Alexandrescu</t>
  </si>
  <si>
    <t>0731898183</t>
  </si>
  <si>
    <t>1 x Tort Tonka
Greutate: 1.4 kg (9 persoane)
2 x Prajitura Lara .
3 x Strawberry Cake</t>
  </si>
  <si>
    <t>Tort Tonka 1.4 kg
Prajitura Strawberry Cake
Prajitura Strawberry Cake
Prajitura Strawberry Cake</t>
  </si>
  <si>
    <t>website #17857</t>
  </si>
  <si>
    <t>zzz Florentina Bică</t>
  </si>
  <si>
    <t>0766249388</t>
  </si>
  <si>
    <t>4 x Chocolissimo
2 x Strawberry Cake
1 x Mont Blanc
2 x Opera
1 x Cremsnit</t>
  </si>
  <si>
    <t>Prajitura Chocolissimo
Prajitura Chocolissimo
Prajitura Chocolissimo
Prajitura Chocolissimo
Prajitura Strawberry Cake
Prajitura Strawberry Cake
Prajitura Mont Blanc
Prajitura Opera
Prajitura Opera
Prajitura Cremsnit</t>
  </si>
  <si>
    <t>website #17786</t>
  </si>
  <si>
    <t>2 x Prajitura Duo Mousse Visine Stevia 
2 x Prajitura Tonka cu Stevie  
2 x Cremsnit cu Stevie 
1 x cookies stevia 1 kg
1 x Platou Mini Prajituri 10 persoane 
1 x platou de 30 macarons
2 x Tarta Citron 
2 x Tarta cu Ciocolata si Caramel 
2 x Tarta Capsuni 
2 x Ecler Cocos 
2 x Ecler Fistic 
2 x Ecler Zmeura 
2 x Ecler Cafea 
2 x Ecler Mango 
2 x Ecler Ciocolata 
2 x Cremsnit
2 x Mont Blanc 
2 x Ciocolatina 
2 x Cafina 
2 x Prajitura cu Fistic si Zmeura 
2 x Prajitura Tonka 
1 xTort Chocolate Delight 1.4
'1 x Tort Duo Mousse cu Visine cu Stevie 1.2
'1 x Tort framboisier de 1,8</t>
  </si>
  <si>
    <t>Prajitura Duo-Mousse Visine Stevia
Prajitura Duo-Mousse Visine Stevia
Monoportie Tonkka cu Stevie
Monoportie Tonkka cu Stevie
Prajitura Cremshnit cu Stevie
Prajitura Cremshnit cu Stevie
Platou Minipraji 5 Persoane
Platou Minipraji 5 Persoane
Platou Macarons 30 Buc
Prajitura Tarta Citron
Prajitura Tarta Citron
Prajitura Tarta Ciocolata
Prajitura Tarta Ciocolata
Prajitura Tarta Capsuni
Prajitura Tarta Capsuni
Prajitura Ecler Cocos
Prajitura Ecler Cocos
Prajitura Ecler Fistic
Prajitura Ecler Fistic
Prajitura Ecler Zmeura
Prajitura Ecler Zmeura
Prajitura Ecler Zmeura
Prajitura Ecler Zmeura
Prajitura Ecler Cafea
Prajitura Ecler Cafea
Prajitura Ecler Mango
Prajitura Ecler Mango
Prajitura Ecler Ciocolata Prajitura Ecler Ciocolata Prajitura Cremsnit
Prajitura Cremsnit
Prajitura Mont Blanc
Prajitura Mont Blanc
Prajitura Ciocolatina
Prajitura Ciocolatina
Prajitura Cafina
Prajitura Cafina
Monoportie Fistic si Zmeura
Monoportie Fistic si Zmeura
Monoportie Tonka
Monoportie Tonka
Tort Chocolate Delight 1.4 kg
Tort Duo-Mousse Visine 1.4 kg cu Stevie
Tort Framboisier 1.8 kg
Cookie Stevia (1 kg)</t>
  </si>
  <si>
    <t>camanda Victoriei</t>
  </si>
  <si>
    <t>Whstapp</t>
  </si>
  <si>
    <t>aaa Radulescu Roxana</t>
  </si>
  <si>
    <t>0753058008</t>
  </si>
  <si>
    <t>Tort Carrot Cake STEVIA 1,8 kg Mesaj: La mulți ani, Buburuză! 😍 (cu diacritice si cu smiley face exact cum e aici)
1 x 1,4 kg Berry Chocolate,
Mesajul: La multi ani, matusica! (Cu diacritice) + certificat de conformitate la ambele torturi.</t>
  </si>
  <si>
    <t>Tort Carot Cake 1.8 kg cu Stevia
Tort Berry Chocolate 1.4 kg</t>
  </si>
  <si>
    <t xml:space="preserve">VICTORIEI </t>
  </si>
  <si>
    <t>whatsapp #2</t>
  </si>
  <si>
    <t>Adela Ciucioi</t>
  </si>
  <si>
    <t>0745124456</t>
  </si>
  <si>
    <t>1 x tort citron 1.8
La multi ani!</t>
  </si>
  <si>
    <t>Tort Citron 1.8 kg</t>
  </si>
  <si>
    <t>Str Parcului 83C
Bucharest</t>
  </si>
  <si>
    <t xml:space="preserve">cash cu  bon </t>
  </si>
  <si>
    <t>website #17866</t>
  </si>
  <si>
    <t>Alexandra Dumitrescu</t>
  </si>
  <si>
    <t>0727787776</t>
  </si>
  <si>
    <t xml:space="preserve">1 x tort 1.4 kg framboisier
Mesaj Personalizat: Hello 30
1 x platou mini-tarte 
</t>
  </si>
  <si>
    <t>Drumul Taberei 98, bl.C2, sc.B, et.7, ap.68, int.268
Bucuresti,</t>
  </si>
  <si>
    <t>website #17850</t>
  </si>
  <si>
    <t>Alina Andreescu</t>
  </si>
  <si>
    <t>0763337389</t>
  </si>
  <si>
    <t>1 x tort chocolate fiesta de 3.5 kg total decoarat ca in poza 1, mesajul sa fie La multi ani Pisi!</t>
  </si>
  <si>
    <t>Intrarea Smardan, nr.13, Bragadiru</t>
  </si>
  <si>
    <t>Anca Teiusanu</t>
  </si>
  <si>
    <t>0727030366</t>
  </si>
  <si>
    <t>1 x tort Bambi - Poza 1 (Duo Mousse Visine STEVIA || 3.5 KG - 30pers) 
cu mesajul "La multi ani, Anastasia!"
(scris ca in poza in partea de jos a tortului)
(sa fie inclusiv cifra 1 pe tort ca in poza)
(figurinele sa fie asezate: 
-sus: 1 iepuras si 1 caprioara
-jos: 1 sconcs)</t>
  </si>
  <si>
    <t>strada Livezilor III, nr. 3, Pantelimon, ilfov</t>
  </si>
  <si>
    <t>Arpasanu Maria</t>
  </si>
  <si>
    <t>0747355768</t>
  </si>
  <si>
    <t>1 x Framboaisier 2,5 kg</t>
  </si>
  <si>
    <t>Kaufland bucurestii noi magazin sibianul</t>
  </si>
  <si>
    <t>whatsapp 2</t>
  </si>
  <si>
    <t>Badoi Elena</t>
  </si>
  <si>
    <t>0722505391</t>
  </si>
  <si>
    <t>1 x tort frambosier 1.8 kg</t>
  </si>
  <si>
    <t xml:space="preserve">Tort Framboisier 1.8 kg
</t>
  </si>
  <si>
    <t>ridicare din cofetarie</t>
  </si>
  <si>
    <t>a achitat cu cardul in cofetarie pe 15.05</t>
  </si>
  <si>
    <t>Bidil Daniel</t>
  </si>
  <si>
    <t>0730487509</t>
  </si>
  <si>
    <t xml:space="preserve">1 x tort duo mousse cu visine 1.8
Mesaj: La multi ani!
</t>
  </si>
  <si>
    <t xml:space="preserve">strada Pajurei 2, bloc 1, scara B, etaj 1, ap 22 </t>
  </si>
  <si>
    <t>Cl Laura Wts</t>
  </si>
  <si>
    <t>0722637733</t>
  </si>
  <si>
    <t>1 x tort Framboisie 1.4
La multi ani, Alex!
1 x tarta cu zmeura cu stevia
2 x felii tarta mere</t>
  </si>
  <si>
    <t>Tort Framboisier 1.4 kg
Felie Tarta Mere
Felie Tarta Mere</t>
  </si>
  <si>
    <t>Strada Radului, nr.60, sector 4</t>
  </si>
  <si>
    <t>whatsapp 1</t>
  </si>
  <si>
    <t>1 x tort ciocolata si portocale 2.5 kg
Mesaj:  "La multi ani!"</t>
  </si>
  <si>
    <t>str. Lacul-Orza, nr.13, 'Bucuresti</t>
  </si>
  <si>
    <t>Corina Stanciu</t>
  </si>
  <si>
    <t>0751102183</t>
  </si>
  <si>
    <t>Candy bar 60 persoane
Tematica: Micul Print 35 x Choux a la Crème Fistic
35 x Macarons Culori Tematice
35 x Mini Tarta Ciocolata
35 x Mini Tarta Lamaie
35 x Mini Pavlova
35 x Mini Tarta Fructe
23 x Ecler Artizanal
23 x Cake Pops Tematic
23 x Mousse la Pahar
12 x Briose Tematice
60 x monoportii de tort clasic frumos decorate
1 x tort cu 3 etaje macheta plus unul real, cel real este tort clasic
trebuie integrat tortul cu candy bar-ul tematica Micul Print
Numele bebelusului este Karim
Atentie tematica Micul Print, toate miniprajiturile vor fi cu aceasta tematica si tortul la fel
Etajele inferioare sa aiba vulpita, trandafirul (poza 1) si avionul(poza 2)
Atentie: in departamentul decor sunt poza pentru inspiratie (candy bar si tort)!!!!!
Tortul poate fi in genul celui din poza 3, dar mult mai colorat si cu mai multe figurine pe etaje</t>
  </si>
  <si>
    <t>locatia Ambient Lake Events
se amenajeaza intre 14:30-15:30</t>
  </si>
  <si>
    <t xml:space="preserve">Achitat cu OP
2780 plus 300 lei garantie pentru vesela.
</t>
  </si>
  <si>
    <t>Florica Barbuceanu</t>
  </si>
  <si>
    <t>0744342113</t>
  </si>
  <si>
    <t>Tarta Fructe Exotice 1
Cafina 1
Amandina 2
Tarta Capsuni 1 Buc 1</t>
  </si>
  <si>
    <t xml:space="preserve">Prajitura Tarta Fructe Exotice
Prajitura Cafina
Prajitura Amandina
Prajitura Amandina
Prajitura Tarta Capsuni
</t>
  </si>
  <si>
    <t>Strada Soldat Stelian N. Mihale nr 7, bloc PM95, sc A, et 1, ap 7, sector 3
Bucuresti,</t>
  </si>
  <si>
    <t>website #17873</t>
  </si>
  <si>
    <t>0726348591</t>
  </si>
  <si>
    <t xml:space="preserve">
1 x Tort Fistic cu zmeura de 3 kg cu urmatoarele detalii:
-Glasaj oglida verde, normal cum facem noi
- pe tort de pus un curcubeu in genul pozei 1 dar in forma de potcoava cum avem noi millefeule de 01 iunie (poza 2)
- Mesaj “La multi ani, Olivia!”
- cifra 5 din pasta de zahar pusa undeva 
</t>
  </si>
  <si>
    <t>Str Albitei 2K, Sect 6
 (preferabil interval 12:00 -  16:00)</t>
  </si>
  <si>
    <t>MADY MANESCU</t>
  </si>
  <si>
    <t>0741285678</t>
  </si>
  <si>
    <t>1x Cremsnit cu Stevie
1 x Ecler Cafea Stevia
1 x Tarta Capsune cu Stevie
1 x Amandina
1 x Savarina</t>
  </si>
  <si>
    <t>Prajitura Cremshnit cu Stevie
Prajitura Ecler Kafea Stevia
Prajitura Tarta Capsune cu Stevie
Prajitura Amandina
Prajitura Savarina</t>
  </si>
  <si>
    <t>STR. DR. PETRINI, NR.9</t>
  </si>
  <si>
    <t>website #17851</t>
  </si>
  <si>
    <t>Maria Nica</t>
  </si>
  <si>
    <t>0744756177</t>
  </si>
  <si>
    <t>1 x Tort Oreo
Greutate: 1.4 kg (9 persoane)
1 x Tort Tonka
Greutate: 1.4 kg (9 persoane)</t>
  </si>
  <si>
    <t>Tort Oreo 1.4 kg
Tort Tonka 1.4 kg</t>
  </si>
  <si>
    <t xml:space="preserve">Drumul murgului nr.1, bloc S33, Sc 1, ap11, sector 3.
Bucuresti, </t>
  </si>
  <si>
    <t>website #17862</t>
  </si>
  <si>
    <t>Raluca Andreea Petre</t>
  </si>
  <si>
    <t>0747696029</t>
  </si>
  <si>
    <t>1 x tort 1.8 kg (jumatate framboisier/jumatatea Duo mousse cu visine)
La mulți ani, Chința! 
 37
1 x platou de 5 persoane .</t>
  </si>
  <si>
    <t>Adresa Str. Calea Călărași, nr. 321, bl. 202, sc. 1, et. 9, ap. 42, sector 3, București</t>
  </si>
  <si>
    <t>achitata factura pe pers fizica</t>
  </si>
  <si>
    <t>Raluca Nica</t>
  </si>
  <si>
    <t>0724522810</t>
  </si>
  <si>
    <t xml:space="preserve">1 x tort 1.4 kg framboisier
1 x platou mini-tarte </t>
  </si>
  <si>
    <t>str. 'Tigrului 8,
Bucharest</t>
  </si>
  <si>
    <t>website #17853</t>
  </si>
  <si>
    <t>Raluca Wilhelm</t>
  </si>
  <si>
    <t>0742920600</t>
  </si>
  <si>
    <t>1 x tort oreo de 3 kg decorat ca in poza 1, culorile sa fie bleu in loc de roz si semiluna galbena
Numele de pe tort sa fie "Edward"</t>
  </si>
  <si>
    <t>Bd. Tineretului nr. 27 bl. 18 sc. B ap. 78</t>
  </si>
  <si>
    <t xml:space="preserve">whatsapp #07 </t>
  </si>
  <si>
    <t>Tony Harb</t>
  </si>
  <si>
    <t>0763525115</t>
  </si>
  <si>
    <t>Tort Oreo
Greutate: 1.4 kg (9 persoane)
Mesaj Personalizat: La multi ani
Te iubim</t>
  </si>
  <si>
    <t>Str Pecinisca nr 6
Bucuresti,</t>
  </si>
  <si>
    <t>website #17875</t>
  </si>
  <si>
    <t>zzz Carmen Margarit</t>
  </si>
  <si>
    <t>0723071370</t>
  </si>
  <si>
    <t>Tort tonka 1.8 kg
Mesaj : La multi ani!
Atentie: doreste tortul portionat pt 12 pers
2 x monoportie tonka stevia</t>
  </si>
  <si>
    <t>Tort Tonka 1.8 kg
Monoportie Tonkka cu Stevie
Monoportie Tonkka cu Stevie</t>
  </si>
  <si>
    <t>zzz Gabriela Toderas</t>
  </si>
  <si>
    <t>0725721594</t>
  </si>
  <si>
    <t>Tort Duo Mousse cu Visine cu Stevie
Greutate: 1.2 kg (8 persoane)
Mesaj Personalizat: Ati putea va rog pune pe tort un mesaj de la multi ani, "La Multi Ani Flaviu! 5 ani " Multumesc</t>
  </si>
  <si>
    <t>website #17798</t>
  </si>
  <si>
    <t>zzz Irina Timisescu
0748020041</t>
  </si>
  <si>
    <t>0741215384</t>
  </si>
  <si>
    <t xml:space="preserve">1 x DMV 1.8 kg
1 x platou miniprajituri (28 buc)
1 x tort 1.4 kg framboisier
1 x platou miniprajituri </t>
  </si>
  <si>
    <t>Tort Duo Mousse Visine 1.8 kg
Platou Minipraji 5 Persoane
Tort Framboisier 1.4 kg
Platou Minipraji 5 Persoane</t>
  </si>
  <si>
    <t xml:space="preserve">ridicare </t>
  </si>
  <si>
    <t>zzz Monica Licu</t>
  </si>
  <si>
    <t>0721907907</t>
  </si>
  <si>
    <t>1 x Trufe Ciocolata Stevia
Pachet Stevia For All:
1 x tort framboisier stevia 1.8 kg
2 x tarta mure stevia
2 x cremsnit stevia
2 x felie tarta mere stevia</t>
  </si>
  <si>
    <t>Trufe Stevia (1 kg)
Tort Frambo 1.8 kg cu Stevia
Prajitura Tarta de Mure cu Stevie
Prajitura Tarta de Mure cu Stevie
Prajitura Cremshnit cu Stevie
Prajitura Cremshnit cu Stevie
Felie Tarta cu Mere cu Stevie
Felie Tarta cu Mere cu Stevie</t>
  </si>
  <si>
    <t>website #17841</t>
  </si>
  <si>
    <t>aaa Indreiu Dan</t>
  </si>
  <si>
    <t>0743145822</t>
  </si>
  <si>
    <t>2 x platou 10 pers</t>
  </si>
  <si>
    <t>Platou Minipraji 5 Persoane
Platou Minipraji 5 Persoane
Platou Minipraji 5 Persoane
Platou Minipraji 5 Persoane</t>
  </si>
  <si>
    <t>str. Gheorghe Polizu nr 48-60
Cladire birouri One Victoriei
(langa mc donalds buzesti)
(se suna inainte cu 5 minute sa coboare)
 11:00</t>
  </si>
  <si>
    <t xml:space="preserve">AAA Victorie </t>
  </si>
  <si>
    <t>2 x Prajitura Duo Mousse Visine Stevia 
2 x Prajitura Tonka cu Stevie  
2 x Cremsnit cu Stevie 
1 x Platou Mini Prajituri 10 persoane 
2 x Tarta Citron 
2 x Tarta cu Ciocolata si Caramel 
2 x Tarta Capsuni 
2 x Ecler Cocos 
2 x Ecler Fistic 
2 x Ecler Zmeura 
2 x Ecler Cafea 
2 x Ecler Mango 
2 x Ecler Ciocolata 
2 x Cremsnit
2 x Mont Blanc 
2 x Ciocolatina 
2 x Cafina 
2 x amandina
2 x Prajitura cu Fistic si Zmeura 
2 x Prajitura Tonka 
1 x Tort Duo Mousse cu Visine cu Stevie 1.2 kg 
1 x tort framboisier 1.4 
1 x Tort cu Fistic si Zmeura cu Stevie 1.2</t>
  </si>
  <si>
    <t>Prajitura Duo-Mousse Visine Stevia
Prajitura Duo-Mousse Visine Stevia
Monoportie Tonkka cu Stevie
Monoportie Tonkka cu Stevie
Prajitura Cremshnit cu Stevie
Prajitura Cremshnit cu Stevie
Platou Minipraji 5 Persoane
Platou Minipraji 5 Persoane
Prajitura Tarta Citron
Prajitura Tarta Citron
Prajitura Tarta Ciocolata
Prajitura Tarta Ciocolata
Prajitura Tarta Capsuni
Prajitura Tarta Capsuni
Prajitura Ecler Cocos
Prajitura Ecler Cocos
Prajitura Ecler Fistic
Prajitura Ecler Fistic
Prajitura Ecler Zmeura
Prajitura Ecler Zmeura
Prajitura Ecler Cafea
Prajitura Ecler Cafea
Prajitura Ecler Mango
Prajitura Ecler Mango
Prajitura Ecler Ciocolata Prajitura Ecler Ciocolata Prajitura Cremsnit
Prajitura Cremsnit
Prajitura Mont Blanc
Prajitura Mont Blanc
Prajitura Ciocolatina
Prajitura Ciocolatina
Prajitura Cafina
Prajitura Cafina
Prajitura Amandina
Prajitura Amandina
Monoportie Fistic si Zmeura
Monoportie Fistic si Zmeura
Monoportie Tonka
Monoportie Tonka
Tort Duo-Mousse Visine 1.4 kg cu Stevie
Tort Framboisier 1.4 kg
Tort Fistik si Zmeura 1.4 kg cu Stevia</t>
  </si>
  <si>
    <t>Calea Victoriei 155</t>
  </si>
  <si>
    <t>comanda Victoriei</t>
  </si>
  <si>
    <t>1 x tort berry chocolate 6 kg in total decorat ca in poza 1, cu mesajul La Multi Ani "Pisi"</t>
  </si>
  <si>
    <t xml:space="preserve"> Str.Smardan, nr.10, Bragadiru, Gradinita Piticii Nostri</t>
  </si>
  <si>
    <t>Catalina Zgarta
0741272041</t>
  </si>
  <si>
    <t>0741272042</t>
  </si>
  <si>
    <t>1 x tort frambosier 1.4
15 x tarte mixte</t>
  </si>
  <si>
    <t>intrarea craitei nr 7 (pe poarta scrie 19c)</t>
  </si>
  <si>
    <t>a achita cu voucher</t>
  </si>
  <si>
    <t>whastapp 4</t>
  </si>
  <si>
    <t>Cosmina-Elena Cenușă</t>
  </si>
  <si>
    <t>0742817510</t>
  </si>
  <si>
    <t>1 x carrot cake 1.8 kg decorat exact ca in poza 1 (nu ca pe site)
Mesaj: Viața mea e poezie cu dorințe pe hârtie</t>
  </si>
  <si>
    <t>Strada Timișoara 103Q, Bl. 6, Ap. 36.</t>
  </si>
  <si>
    <t>Coticiu Alina</t>
  </si>
  <si>
    <t>Tort Chocolate Delight
Greutate: 1.4 kg (9 persoane)
Mesaj Personalizat: La mulți ani, sora noastră. Te iubim mult, mult! #stefy22</t>
  </si>
  <si>
    <t>Strada Prelungirea Ghencea, Nr.91F , scara 1, etaj 2, ap.19
București</t>
  </si>
  <si>
    <t>website #17842</t>
  </si>
  <si>
    <t>doina Berchina</t>
  </si>
  <si>
    <t>0722204230</t>
  </si>
  <si>
    <t>Bd. Tineretului 29, bloc 19, scara B,et.11, ap.90 interfon 90</t>
  </si>
  <si>
    <t>website #17849</t>
  </si>
  <si>
    <t>Elena Păduraru</t>
  </si>
  <si>
    <t>0723603877</t>
  </si>
  <si>
    <t>Cremsnit cu Stevie 1
Ecler Ciocolata Stevia 1
Ecler Fistic Stevia 1
Prajitura Duo Mousse Visine Stevia 1
Prajitura Tonka cu Stevie 1</t>
  </si>
  <si>
    <t>Prajitura Cremshnit cu Stevie
Prajitura Ecler Ciocolat Stevia
Prajitura Ecler Fistik Stevia
Prajitura Duo-Mousse Visine Stevia
Monoportie Tonkka cu Stevie</t>
  </si>
  <si>
    <t>str Avrig 63, bl E2, sc 1, et 7, ap25, interfon 25 (piața Iancului, lângă InterMacedonia)
București, sector 2</t>
  </si>
  <si>
    <t>website #17860</t>
  </si>
  <si>
    <t>Georgeta Ghete</t>
  </si>
  <si>
    <t>0729035776</t>
  </si>
  <si>
    <t>1 x Tort Duo Mousse cu Visine cu Stevie
Greutate: 1.2 kg (8 persoane)
2 x Prajitura Tonka cu Stevie
2 x Prajitura cu Fistic si Zmeura cu Stevie</t>
  </si>
  <si>
    <t>Tort Duo-Mousse Visine 1.4 kg cu Stevie
Monoportie Tonkka cu Stevie
Monoportie Tonkka cu Stevie
Monoportie Fistic si Zmeura cu Stevie
Monoportie Fistic si Zmeura cu Stevie</t>
  </si>
  <si>
    <t>Șerban Cantacuzino 57 I
Voluntari</t>
  </si>
  <si>
    <t>website #17847</t>
  </si>
  <si>
    <t xml:space="preserve">Nestor Tache </t>
  </si>
  <si>
    <t>0720177152</t>
  </si>
  <si>
    <t>1 x tort bezea cu ciocolata 1,4 kg
6 x tarte cu căpșuni</t>
  </si>
  <si>
    <t>Tort Bezea cu Ciocolata 1.4 kg
Prajitura Tarta Capsuni
Prajitura Tarta Capsuni
Prajitura Tarta Capsuni
Prajitura Tarta Capsuni
Prajitura Tarta Capsuni
Prajitura Tarta Capsuni</t>
  </si>
  <si>
    <t>Calea Victoriei 12A, bl B, etaj 1, ap 3, interfon 03, a se lua liftul( intrarea prin Stavropoleos)</t>
  </si>
  <si>
    <t>whastsapp 4</t>
  </si>
  <si>
    <t>Oana Oprea</t>
  </si>
  <si>
    <t>0724365110</t>
  </si>
  <si>
    <t>1 x tort frambosier 1.4
1 x platou de 10 pers</t>
  </si>
  <si>
    <t>Tort Framboisier 1.4 kg
Platou Minipraji 5 Persoane
Platou Minipraji 5 Persoane</t>
  </si>
  <si>
    <t>Intrarea Sulfinei 96
Magurele, Ilfov</t>
  </si>
  <si>
    <t>websute #17872</t>
  </si>
  <si>
    <t>comanda gresita</t>
  </si>
  <si>
    <t>1 x Platou 5 pers</t>
  </si>
  <si>
    <t xml:space="preserve">str. Ritmului nr 24
</t>
  </si>
  <si>
    <t>Tatu Nicoleta</t>
  </si>
  <si>
    <t>0726999365</t>
  </si>
  <si>
    <t>1 x Tort framboisier de 1,8 kg cu mesajul “La multi ani, Antonia!”
(Neaparat certificat de conformitate)</t>
  </si>
  <si>
    <t>Bd 1 mai nr 501 comuna Berceni ilfov, gradinita Miracles ( Este langa Sabri Groove fitness &amp; spa, cum intrati in parcare ultima casa in spate)
(pana in 10:30 – de pus prima livare)</t>
  </si>
  <si>
    <t>factura persoana fizica plata online, nu cereti nimic la locatie</t>
  </si>
  <si>
    <t>Valentina Belciu</t>
  </si>
  <si>
    <t>0730524104</t>
  </si>
  <si>
    <t>1 x Tort Duo Mousse cu Visine cu Stevie
Greutate: 1.2 kg (8 persoane)
Mesaj Personalizat: La mulți ani, Evelyne Andrada!
Te iubim mult!</t>
  </si>
  <si>
    <t xml:space="preserve">Strada Amurgului
Popești Leordeni, Ilfov </t>
  </si>
  <si>
    <t>website #17874</t>
  </si>
  <si>
    <t>zzz Corina Balasescu</t>
  </si>
  <si>
    <t>0726723000</t>
  </si>
  <si>
    <t>1 x Tort de Bezea cu Ciocolata
Greutate: 1.4 kg (9 persoane)
La multi ani Karina!
14 ani💓
1 x Tort Chocolate Decadence
Numar Briose Asortate:: 10
Mesaj Personalizat: La multi ani Karina!
Sa fii curajoasa si vesela!</t>
  </si>
  <si>
    <t>Tort Bezea cu Ciocolata 1.4 kg
Tort Decorat</t>
  </si>
  <si>
    <t>website #17864</t>
  </si>
  <si>
    <t>zzz Iuliana Slevoaca</t>
  </si>
  <si>
    <t>0726965153</t>
  </si>
  <si>
    <t>Tort Cifra
Ce cifra va reprezenta tortuletul?: 1
Mesaj Personalizat: La multi ani Ilinca!</t>
  </si>
  <si>
    <t>website #17812</t>
  </si>
  <si>
    <t>Viorica Bucataru</t>
  </si>
  <si>
    <t>0732716847</t>
  </si>
  <si>
    <t>Tort Duo Mousse cu Visine cu Stevie
Greutate: 1.2 kg (8 persoane)
Mesaj Personalizat: La multi ani, Larisa!
(Tortul este un cadou pentru cineva special. Pentru contact, va rog folositi adresa de mail roxana.bucataru@gmail.com)</t>
  </si>
  <si>
    <t>Str.Constantin Marinescu, nr.8, bl.A37, sc.A, et.4, ap,14, sector 5
Bucuresti,</t>
  </si>
  <si>
    <t>website #17788</t>
  </si>
  <si>
    <t>Mariana Dolhascu</t>
  </si>
  <si>
    <t>0723459350</t>
  </si>
  <si>
    <t>1 x tort framboisier 1.4 
 La multi ani !!!
"48 e cu noroc la vacante si pescuit"
1 x Platou Mini Tarte (15 buc)</t>
  </si>
  <si>
    <t>Tort Framboisier 1.4 kg
Platou Mini Tarte (15 buc)</t>
  </si>
  <si>
    <t>Expert Contabil Dolhascu
Cladirea Electromagnetica, Calea Rahovei, nr 266-268, corp 2, etaj 2, cam 15
Bucuresti, Sector 5,</t>
  </si>
  <si>
    <t>website #17869</t>
  </si>
  <si>
    <t>2 x Prajitura Duo Mousse Visine Stevia 
2 x Prajitura Tonka cu Stevie  
2 x Cremsnit cu Stevie 
1 x Platou Mini Prajituri 10 persoane 
2 x Tarta Citron 
2 x Tarta cu Ciocolata si Caramel 
2 x Tarta Capsuni 
2 x Ecler Cocos 
2 x Ecler Fistic 
2 x Ecler Zmeura 
2 x Ecler Cafea 
2 x Ecler Mango 
2 x Ecler Ciocolata 
4 x Cremsnit
2 x Mont Blanc 
2 x Ciocolatina 
2 x Cafina 
2 x amandina
2 x Prajitura cu Fistic si Zmeura 
2 x Prajitura Tonka 
2 x strawberry cake
2 x Prajitura Summer Delight (prajitura Lara)
1 x tort 1.4 kg framboisier
1 x Tort Noisette 1.4 kg
1 x Tort cu Ciocolata si Rom1.4 kg</t>
  </si>
  <si>
    <t>Prajitura Duo-Mousse Visine Stevia
Prajitura Duo-Mousse Visine Stevia
Monoportie Tonka
Monoportie Tonka
Prajitura Cremshnit cu Stevie
Prajitura Cremshnit cu Stevie
Platou Minipraji 5 Persoane
Platou Minipraji 5 Persoane
Prajitura Tarta Citron
Prajitura Tarta Citron
Prajitura Tarta Ciocolata
Prajitura Tarta Ciocolata
Prajitura Tarta Capsuni
Prajitura Tarta Capsuni
Prajitura Ecler Cocos
Prajitura Ecler Cocos
Prajitura Ecler Fistic
Prajitura Ecler Fistic
Prajitura Ecler Zmeura
Prajitura Ecler Zmeura
Prajitura Ecler Cafea
Prajitura Ecler Cafea
Prajitura Ecler Mango
Prajitura Ecler Mango
Prajitura Ecler Ciocolata Prajitura Ecler Ciocolata Prajitura Cremsnit
Prajitura Cremsnit
Prajitura Cremsnit
Prajitura Cremsnit
Prajitura Mont Blanc
Prajitura Mont Blanc
Prajitura Ciocolatina
Prajitura Ciocolatina
Prajitura Cafina
Prajitura Cafina
Prajitura Amandina
Prajitura Amandina
Monoportie Fistic si Zmeura
Monoportie Fistic si Zmeura
Monoportie Tonka
Monoportie Tonka
Prajitura Strawberry Cake
Prajitura Strawberry Cake
Golden Egg Delight Monoportie
Golden Egg Delight Monoportie
Tort Framboisier 1.4 kg
Tort Noisette 1.4 kg
Tort Ciocolata si Rom 1.4 kg</t>
  </si>
  <si>
    <t>Roxana Kaporalis</t>
  </si>
  <si>
    <t>0729730916</t>
  </si>
  <si>
    <t>Tort Fashionista
Alege Sortiment:: Berry Chocolate
Gramaj Tort:: 5 kg (25 persoane)
Mesaj Personalizat: La multi ani Wevi!!!!</t>
  </si>
  <si>
    <t>Sos Bucuresti Ploiesti 1A, cladirea B
Bucuresti
(pana la 13:00)</t>
  </si>
  <si>
    <t>website #17806</t>
  </si>
  <si>
    <t>Claudia Gheorghiu</t>
  </si>
  <si>
    <t>0728980999</t>
  </si>
  <si>
    <t>Tort Oreo
Greutate: 2 kg (13 persoane)
Mesaj Personalizat: La Multi ani Matteo !!!
(+certificat de conformitate)</t>
  </si>
  <si>
    <t>Tort Oreo 1.8 kg</t>
  </si>
  <si>
    <t>Strada Mesteacanului, nr 24
București 
pana la 16:00</t>
  </si>
  <si>
    <t>Ramona Tepele</t>
  </si>
  <si>
    <t>0770837945</t>
  </si>
  <si>
    <t>1 x Tort Chocolate Delight
Greutate: 1.4 kg (9 persoane)</t>
  </si>
  <si>
    <t>Calea Giulești 424G, ap. 5
București</t>
  </si>
  <si>
    <t>website #17879</t>
  </si>
  <si>
    <t>Alexandra Chiric Tanase</t>
  </si>
  <si>
    <t>0722214288</t>
  </si>
  <si>
    <t xml:space="preserve">1 x tort Golden Unicorn decorat sortiment Oreo 3kg (poza 1)
Numele pe tort: Olivia
</t>
  </si>
  <si>
    <t xml:space="preserve">Bd-ul Agronomiei, nr 2-6, bloc N2.1A, etaj 2, ap 9 </t>
  </si>
  <si>
    <t>Décor</t>
  </si>
  <si>
    <t>3 etaje tort berry chocolate pt tort real ana ciuperca 22.05 (5.5 kg in total)</t>
  </si>
  <si>
    <t>zsuzsa koncz</t>
  </si>
  <si>
    <t>0721296178</t>
  </si>
  <si>
    <t>Tort Chocolate Passion
Mesaj Personalizat: La multi ani!</t>
  </si>
  <si>
    <t xml:space="preserve">Tort Inima Chocolate Passion
</t>
  </si>
  <si>
    <t>str Paul Greceanu nr 13, bloc 21, scara 1, et 6, ap 39, sector 2, interfon 39 C
Bucurest</t>
  </si>
  <si>
    <t>website #17888</t>
  </si>
  <si>
    <t>Elena Negulescu</t>
  </si>
  <si>
    <t>0731138893</t>
  </si>
  <si>
    <t>M.Eminescu nr. 137
Sector 2</t>
  </si>
  <si>
    <t>website #17815</t>
  </si>
  <si>
    <t>Claudia Timohi</t>
  </si>
  <si>
    <t>0729685561</t>
  </si>
  <si>
    <t>1 x Tort Oreo
Greutate: 1.4 kg (9 persoane)
Mesaj Personalizat: La multi ani Iubi!</t>
  </si>
  <si>
    <t xml:space="preserve">Soseaua Oltenitei 40-44, bl6a, scara 3, etaj 8, ap.104, interfon 104c
Bucuresti, </t>
  </si>
  <si>
    <t>website #17859</t>
  </si>
  <si>
    <t>Aurica Rimbu</t>
  </si>
  <si>
    <t>0760735798</t>
  </si>
  <si>
    <t>1 x tort ca in Poza 1 (berry chocolate || 1 etaj || 2.5 kg) cu mesajul "La multi ani, Traian!".
Pe tort in locul topperului se va scrie cifra "1" pe balon ca in poza 2
Atentie: in loc de Hipopotam sa fie neaparat o maimutica
+
1 x prajitura tonka stevia</t>
  </si>
  <si>
    <t>Monoportie Tonkka cu Stevie
Tort Decorat</t>
  </si>
  <si>
    <t>Str. Drumul Fermei 101, bl.4, et.3, ap.13, interfon 13,Popesti-Leordeni (Ilfov)
--
Cat mai pe seara posibil</t>
  </si>
  <si>
    <t>achitat OP</t>
  </si>
  <si>
    <t>client lara sweets 1</t>
  </si>
  <si>
    <t>0744348511</t>
  </si>
  <si>
    <t>1 x Platou mini prăjituri 5persoane
2 x amandina</t>
  </si>
  <si>
    <t>Platou Minipraji 5 Persoane
Prajitura Amandina
Prajitura Amandina</t>
  </si>
  <si>
    <t>Str.Firidei nr.1 blocH15 Sc.4 ap61 parter interfon 61 sector 3</t>
  </si>
  <si>
    <t>Viorica Molloy</t>
  </si>
  <si>
    <t>0744505495</t>
  </si>
  <si>
    <t>Tort cu Fistic si Zmeura cu Stevie
Greutate: 1.2 kg (8 persoane)
Mesaj Personalizat: Happy B-day to the best Dad and Husband!</t>
  </si>
  <si>
    <t>Tort Fistik si Zmeura 1.8 kg cu Stevia</t>
  </si>
  <si>
    <t>Bdul.1 Decembrie 1918 nr.56 E
Sector 3</t>
  </si>
  <si>
    <t>website #17839</t>
  </si>
  <si>
    <t>Daniela Georgescu</t>
  </si>
  <si>
    <t>0743052259</t>
  </si>
  <si>
    <t>Pachet Prajiturile Copilariei
2 x cafina
2 x mont blanc
2 x tarta capsuni
2 x cremsnit
2 x amandina</t>
  </si>
  <si>
    <t>Prajitura Cafina
Prajitura Cafina
Prajitura Mont Blanc
Prajitura Mont Blanc
Prajitura Tarta Capsuni
Prajitura Tarta Capsuni
Prajitura Cremsnit
Prajitura Cremsnit
Prajitura Amandina
Prajitura Amandina</t>
  </si>
  <si>
    <t>Strada Stejarului nr 32F
Dobroesti</t>
  </si>
  <si>
    <t>website #17894</t>
  </si>
  <si>
    <t>Fara Alina</t>
  </si>
  <si>
    <t>0765529343</t>
  </si>
  <si>
    <t>1 x tort rom si ciocolata de 6 kg in total pe 2 etaje (poza din departametul decor ca si inpiratie)
Numele bebelusului: Matteo Christian
Varsta: 1 an 
18 x Choux a la Crème Fistic
18 x Macarons Culori Tematice
18 x Mini Tarta Ciocolata si Caramel
18 x Mini Tarta Lamaie si Bezea Flambata
18 x Mini Pavlova
18 x Mini Tarta Fructe
12 x Pahar Tiramisu
12 x Ecler Artizanal
12 x Cake Pops Tematice
7 x Briose Tematice</t>
  </si>
  <si>
    <t>Str. Mihai Eminescu, Nr. 25, Sat Rosu, Comuna Chiajna, Judet Ilfov
TREBUIE SUNAT DIMINEATA  SI INTREBAT ORA. 
Nu a raspuns.</t>
  </si>
  <si>
    <t>TREBUIE SUNAT DIMINEATA  SI INTREBAT ORA. 
Nu a raspuns.</t>
  </si>
  <si>
    <t>zzz Mihăilă Gabriela</t>
  </si>
  <si>
    <t>0722887190</t>
  </si>
  <si>
    <t>3 x platouri de 5 persoane (28 minipraji)</t>
  </si>
  <si>
    <t>Ridicare cofetărie</t>
  </si>
  <si>
    <t>zzz Ana Maria Ban</t>
  </si>
  <si>
    <t>0766993398</t>
  </si>
  <si>
    <t>1 x tort clasic de 3 kg total decorat ca in poza 1
Mesaj: La mulți ani , Ana-Maria!</t>
  </si>
  <si>
    <t>AAA Turcan Vladislava</t>
  </si>
  <si>
    <t>0747584929</t>
  </si>
  <si>
    <t>1 x felie framboisier
1 x felie duo mousse cu visine
1 x felie citron
1 x felie fistic si zmeura 
1 x felie tonka
1 x felie clasic
1 x felie oreo 
1 x felie chocolate fiesta
1 x felie berry chocolate</t>
  </si>
  <si>
    <t>Ridicare din Victoriei</t>
  </si>
  <si>
    <t>0784838094</t>
  </si>
  <si>
    <t>1 x tort clasic de 3 kg decoarat ca in poza din departamentul decor</t>
  </si>
  <si>
    <t>Strada Alexanru Garian 9, Bloc T1-6, scara 1, ap 2,parter</t>
  </si>
  <si>
    <t>baga Bogdan in cash flow</t>
  </si>
  <si>
    <t>Cristina Dumitrașcu</t>
  </si>
  <si>
    <t>0745525955</t>
  </si>
  <si>
    <t>Tort Noisette
Greutate: 1.4 kg (9 persoane)
Mesaj Personalizat: La mulți ani, BUBU!
LOVE YOU</t>
  </si>
  <si>
    <t>Sos Mihai Bravu nr 3 bloc ALMO 3
București sector 2</t>
  </si>
  <si>
    <t>website #17807</t>
  </si>
  <si>
    <t>Ioana Raicu</t>
  </si>
  <si>
    <t>0785814550</t>
  </si>
  <si>
    <t>Tort cu Fistic si Zmeura
Greutate: 1.4 kg (9 persoane)
Mesaj Personalizat: LA MULTI ANI , OANA
31 DE ANI</t>
  </si>
  <si>
    <t>str.Piscul Crasani nr 71 ( complex Yola 71), etaj 3, apt.16</t>
  </si>
  <si>
    <t>website #17852</t>
  </si>
  <si>
    <t>Ramona Badea</t>
  </si>
  <si>
    <t>0723362063</t>
  </si>
  <si>
    <t>1 x tort 1.4 kg framboisier
1 x platou mini-tarte</t>
  </si>
  <si>
    <t>Strada Trandafirului 25
Cornetu</t>
  </si>
  <si>
    <t>website #17882</t>
  </si>
  <si>
    <t>Sarah Al-Kafhaji</t>
  </si>
  <si>
    <t>0733910193</t>
  </si>
  <si>
    <t>Tort cu Ciocolata si Rom
Greutate: 1.4 kg (9 persoane)
Mesaj Personalizat: La multi ani BO$$ !</t>
  </si>
  <si>
    <t xml:space="preserve">Soseaua Chitilei, nr. 143
Bucuresti, </t>
  </si>
  <si>
    <t>website #17877</t>
  </si>
  <si>
    <t>zzz Ana Maria Stancu</t>
  </si>
  <si>
    <t>0721678764</t>
  </si>
  <si>
    <t>1 x Tort Rolex
Alege Sortiment:: Clasic
Gramaj Tort:: 3 kg (15 persoane)
Mesaj Personalizat: Atat s-a putut anul asta
La multi ani, Marcel!</t>
  </si>
  <si>
    <t>website #17880</t>
  </si>
  <si>
    <t>Diana Medelet</t>
  </si>
  <si>
    <t>0734323626</t>
  </si>
  <si>
    <t>Tort Pavlova
Greutate: 1.2 kg (8 persoane)
La mulți ani de căsătorie!</t>
  </si>
  <si>
    <t>Tort Pavlova 1.4 kg</t>
  </si>
  <si>
    <t xml:space="preserve">Șoseaua Vârtejului nr.153, curte, sector 5
București </t>
  </si>
  <si>
    <t>website #17876</t>
  </si>
  <si>
    <t>Diana Salavastru</t>
  </si>
  <si>
    <t>0742566909</t>
  </si>
  <si>
    <t>1 x Platou Mini Prajituri 5 persoane
1 x Tort Krantz
Greutate: 1.4 kg (9 persoane)</t>
  </si>
  <si>
    <t>Platou Minipraji 5 Persoane
Tort Krantz 1.4 kg</t>
  </si>
  <si>
    <t>Str Viitorului 24 B
Rosu, Ilfov</t>
  </si>
  <si>
    <t>website #17889</t>
  </si>
  <si>
    <t>Ema Iorga</t>
  </si>
  <si>
    <t>0737349250</t>
  </si>
  <si>
    <t>1 x tort Framboisier 1.8 kg
Mesaj Personalizat: La mulți ani Ema!!!
1 x platou miniprajituri (28 buc)</t>
  </si>
  <si>
    <t>Șoseaua Dudesti-Pantelimon nr42 blT2 etaj4 ap39
București 
(pana la 12:00)</t>
  </si>
  <si>
    <t>pana la 12:00</t>
  </si>
  <si>
    <t>website #17886</t>
  </si>
  <si>
    <t>LILIANA DUMITRAȘ</t>
  </si>
  <si>
    <t>0722452998</t>
  </si>
  <si>
    <t>1 x tort Duo-Mousse cu Visine 1.8 kg
Mesaj Personalizat: LA MULȚI ANI!
1 x platou miniprajituri (28 buc)</t>
  </si>
  <si>
    <t>Strada Atomistilor, nr. 405A
Măgurele , Ilfov
Institutul National pentru Fizica Materialelor</t>
  </si>
  <si>
    <t>website #17895</t>
  </si>
  <si>
    <t>Maria Negrila</t>
  </si>
  <si>
    <t>0741130729</t>
  </si>
  <si>
    <t>1 x tort berry chocolate de 3 kg in total decorat ca in poza 1
In loc de happy birthday, liam  sa scrieți : La multi ani, Iuli!</t>
  </si>
  <si>
    <t>Str. Humulesti, nr.33, sector 5</t>
  </si>
  <si>
    <t>whastapp 6</t>
  </si>
  <si>
    <t>Mihaela Mihai</t>
  </si>
  <si>
    <t>0724086498</t>
  </si>
  <si>
    <t>3 x Strawberry Cake
3 x Mille Feuille
1 x Amandina
3 x Ciocolatina
1 x Prajitura Duo Mousse Visine Stevia
1 x Prajitura Tonka cu Stevie
1 x Tort Duo Mousse cu Visine
Greutate: 1.4 kg (9 persoane)
Mesaj Personalizat: LA MULTI ANI BULI SI PANTEL!</t>
  </si>
  <si>
    <t>Prajitura Strawberry Cake
Prajitura Strawberry Cake
Prajitura Strawberry Cake
Mille Feuille
Mille Feuille
Mille Feuille
Prajitura Amandina
Prajitura Ciocolatina
Prajitura Ciocolatina
Prajitura Ciocolatina
Prajitura Duo-Mousse Visine Stevia
Monoportie Tonkka cu Stevie
Tort Duo Mousse Visine 1.4 kg</t>
  </si>
  <si>
    <t>Str.Masina de Pâine nr 41 bloc OD 55 sc 3 et 6 ap 116
Bucuresti,</t>
  </si>
  <si>
    <t>website #17797</t>
  </si>
  <si>
    <t>Ruxandra Coman Tudor</t>
  </si>
  <si>
    <t>0729417748</t>
  </si>
  <si>
    <t>Tort de Bezea cu Ciocolata
Greutate: 1.4 kg (9 persoane)
Mesaj Personalizat: De la Biți - La multi ani !</t>
  </si>
  <si>
    <t>Soldat Nicolae Porojan 10, bloc 1, scara 1, etaj 1, ap 14, int 14
Bucuresti</t>
  </si>
  <si>
    <t>website #17868</t>
  </si>
  <si>
    <t>Adelaida Bica</t>
  </si>
  <si>
    <t>0769694809</t>
  </si>
  <si>
    <t>Tort Framboisier
Greutate: 1.8 kg (12 persoane)</t>
  </si>
  <si>
    <t>Aleea Vergului Nr 4 bloc 15 parter
Bucuresti</t>
  </si>
  <si>
    <t>website #17891</t>
  </si>
  <si>
    <t>Alina Teaha</t>
  </si>
  <si>
    <t>0722797786</t>
  </si>
  <si>
    <t>1 x tort duomousse cu visine 1,8 kg cu urmatoarele detalii:
-	Mesaj: LA MULȚI ANI, MAMA MARE!
-	“80 ANI” cu cifre si litere din pasta de zahar
2 x monoportie Tonka STEVIA
2 x monoportie Duomousse cu visine STEVIA 
2 x millefeuille 
6 x macarons mixt</t>
  </si>
  <si>
    <t>Tort Duo Mousse Visine 1.8 kg
Monoportie Tonkka cu Stevie
Monoportie Tonkka cu Stevie
Prajitura Duo-Mousse Visine Stevia
Prajitura Duo-Mousse Visine Stevia
Mille Feuille
Mille Feuille
Prajitura Macarons Mix
Prajitura Macarons Mix
Prajitura Macarons Mix
Prajitura Macarons Mix
Prajitura Macarons Mix
Prajitura Macarons Mix</t>
  </si>
  <si>
    <t>tr. Locotenent Gheorghe Negel, nr 66, etaj ( Drumul Sării)</t>
  </si>
  <si>
    <t>se plateste cu OP, factura pe TM RUMONE  SRL, RO19154469</t>
  </si>
  <si>
    <t>whastapp 2</t>
  </si>
  <si>
    <t>Carmen Balan</t>
  </si>
  <si>
    <t>0720593912</t>
  </si>
  <si>
    <t>Tort de Bezea cu Ciocolata
Greutate: 2.5 kg (16 persoane)
Mesaj Personalizat: La mulți ani Elenele noastre!!!</t>
  </si>
  <si>
    <t xml:space="preserve">Aleea ciceu nr5 bl d 12 sc a ap 8 et 2 sector 4
București, </t>
  </si>
  <si>
    <t>website #17777</t>
  </si>
  <si>
    <t>Cristina Radu</t>
  </si>
  <si>
    <t>0740670798</t>
  </si>
  <si>
    <t>Tort Chocolate Passion
Mesaj Personalizat: La mulți ani, Tamara Elena!
(Va rog sa fie însoțit de certificat de confirmitate)</t>
  </si>
  <si>
    <t>Drumul Valea Cricovului nr 41-47, grădinița Nicholas
Bucuresti</t>
  </si>
  <si>
    <t>pana la 11:00</t>
  </si>
  <si>
    <t>website #17885</t>
  </si>
  <si>
    <t>Cristina Tanasescu</t>
  </si>
  <si>
    <t>0722256649</t>
  </si>
  <si>
    <t>Tort Cars
Alege Sortiment:: Oreo</t>
  </si>
  <si>
    <t>Calea Grivitei 190, bl. F, sc. C, et. 7, ap. 95, interfon 95
Bucuresti</t>
  </si>
  <si>
    <t>pana la ora 12:00</t>
  </si>
  <si>
    <t>website #17896</t>
  </si>
  <si>
    <t>Denisa Gheorghe</t>
  </si>
  <si>
    <t>0769673225</t>
  </si>
  <si>
    <t xml:space="preserve">1 x Turta Mot Lara Sweets
</t>
  </si>
  <si>
    <t>Str Novaci nr 8, bl P 57, sc 1, etaj 1, ap 6
Bucuresti</t>
  </si>
  <si>
    <t>website #17801</t>
  </si>
  <si>
    <t>elena tanase</t>
  </si>
  <si>
    <t>0722534968</t>
  </si>
  <si>
    <t>1 x Tort 4 You
Greutate: 1.5 kg (9 persoane).</t>
  </si>
  <si>
    <t>Tort 4 You 1.5 kg</t>
  </si>
  <si>
    <t>Pomarla Nr 5 bl B22 ap 109 sc 4 etaj 4
București</t>
  </si>
  <si>
    <t>website #17881</t>
  </si>
  <si>
    <t>Gabriela TOADER</t>
  </si>
  <si>
    <t>0740769062</t>
  </si>
  <si>
    <t>1 x tort clasic 1,2 total decorat ca in poza 1</t>
  </si>
  <si>
    <t>Aleea Lerești 6, bloc D2 sc B, ap13, interfon 13, sect 5, București</t>
  </si>
  <si>
    <t>Maria Cristina Oprea-Buzera</t>
  </si>
  <si>
    <t>0731499928</t>
  </si>
  <si>
    <t xml:space="preserve">1 x tort triomousse dreptungiular de 6 kg
Mesaj: “La multi ani, Petru!”
</t>
  </si>
  <si>
    <t>Drumul Potcoavei 23, Voluntari 077190, Amberry Home</t>
  </si>
  <si>
    <t>panai n 16:00</t>
  </si>
  <si>
    <t xml:space="preserve"> se face factura pe Ambery si se trimite o data cu comanda! - 80 lei/kg *6 = 480 RON)</t>
  </si>
  <si>
    <t>whastsapp 3</t>
  </si>
  <si>
    <t>Mihaela Bejenar</t>
  </si>
  <si>
    <t>0721209596</t>
  </si>
  <si>
    <t>1 x Tort Rapunzel
Alege Sortiment:: Clasic
Mesaj Personalizat: Elena</t>
  </si>
  <si>
    <t>Str. Tineretului, nr. 2A, et. 4, ap. 47
Dudu</t>
  </si>
  <si>
    <t>pana la 16:00</t>
  </si>
  <si>
    <t>website #17893</t>
  </si>
  <si>
    <t>Nedelcu cristina</t>
  </si>
  <si>
    <t>0769469195</t>
  </si>
  <si>
    <t xml:space="preserve">1 x tort Cifra 8  
Mesaj : La multi ani Darius!
</t>
  </si>
  <si>
    <t>Str.stanjeneilor nr.6 bl.30 sc.a etaj 2 ap 16 sector 4</t>
  </si>
  <si>
    <t>la prânz</t>
  </si>
  <si>
    <t>zzz Voicu Magdalena</t>
  </si>
  <si>
    <t>0741256861</t>
  </si>
  <si>
    <t>1 x tort oreo 1.2 kg Rapunzel</t>
  </si>
  <si>
    <t>aaa Vlad Petru</t>
  </si>
  <si>
    <t>0731185489</t>
  </si>
  <si>
    <t>1 x tort bakugani clasic 3.5 kg decorat ca in poza1, nume pe tort "Vlad Petru, 5 ani".
(se pastreaza culorile)
(in ceea ce priveste compozitia las la latitudinea dvs...ceva usor cu fructe daca se poate)</t>
  </si>
  <si>
    <t>Adriana Țârlea</t>
  </si>
  <si>
    <t>0722251293</t>
  </si>
  <si>
    <t xml:space="preserve">1 x Tort bezea cu ciocolata 1,4 kg
1 x Tort framboisier de 1,8 kg cu STEVIA 
2 x Tarte capsune cu stevia </t>
  </si>
  <si>
    <t>Tort Bezea cu Ciocolata 1.4 kg
Tort Frambo 1.8 kg cu Stevia
Prajitura Tarta Capsune cu Stevie
Prajitura Tarta Capsune cu Stevie</t>
  </si>
  <si>
    <t>str. Jean Monnet, nr. 22 E, Sector 1 (lângă cafeneaua Utopia)</t>
  </si>
  <si>
    <t>se achita cu cardul</t>
  </si>
  <si>
    <t>whastapp 1</t>
  </si>
  <si>
    <t>Alexandra Langa</t>
  </si>
  <si>
    <t>0723199191</t>
  </si>
  <si>
    <t>1 x amenajare Candy bar 50 pers
Culori tematice: bleu
28 x Choux a la Crème Fistic
28 x Macarons Culori Tematice
28 x Mini Tarta Ciocolata si Caramel
28 x Mini Tarta Lamaie si Bezea Flambata
28 x Mini Pavlova
28 x Mini Tarta Fructe
18 x Pahar Tiramisu
18 x Ecler Artizanal
18 x Cake Pops Tematice
9 x Briose Tematice</t>
  </si>
  <si>
    <t>str. Tuzla nr 50 (Bamboo terasa)
Amenajarea se va face intre 13:00-13:45</t>
  </si>
  <si>
    <t>13:00-13:45</t>
  </si>
  <si>
    <t>Alexandru Croitoru</t>
  </si>
  <si>
    <t>0723075878</t>
  </si>
  <si>
    <t>Tort Freshy Married
Alege Sortiment:: Clasic
Gramaj Tort:: 6 kg (30 persoane)
1 kg x Cookies cu Stevia</t>
  </si>
  <si>
    <t>Tort Decorat
Cookie Stevia (1 kg)</t>
  </si>
  <si>
    <t>Strada Baba Novac Nr 25, la Trattoria Monza</t>
  </si>
  <si>
    <t>website #17793</t>
  </si>
  <si>
    <t>0720696377</t>
  </si>
  <si>
    <t>Tort: Boss Baby (Compoziție: Fiesta | 3 kg)
Mesaj: Vladimir Andrei 
1 AN
(+lumanare cifra: 1)</t>
  </si>
  <si>
    <t>Bdul Basarabia, nr. 170-174, Bucuresti, la Ivan's Bar &amp; Grill</t>
  </si>
  <si>
    <t xml:space="preserve"> in jurul orei 14.00</t>
  </si>
  <si>
    <t>Cristina Borcaneci</t>
  </si>
  <si>
    <t>0722678085</t>
  </si>
  <si>
    <t>Tort de Bezea cu Ciocolata
Greutate: 2.5 kg (16 persoane)
Mesaj Personalizat: „La mulți ani, Liana!”</t>
  </si>
  <si>
    <t>strada Branduselor 11, bloc H1, scara 3, etaj 4, ap 81
Bucuresti</t>
  </si>
  <si>
    <t>website #17883</t>
  </si>
  <si>
    <t>Daniela</t>
  </si>
  <si>
    <t>0737446494</t>
  </si>
  <si>
    <t xml:space="preserve">
'1 x tort ca in Poza 1 (tort Chocolate Fiesta || 8 kg baza + 2 etaje macheta || 3 etaje total) cu mesajul Dominic Ioan
Atentie: tortul trebuie sa arate identic ca cel din referinta din poza
1 x tort ca in Poza 2 (*FRAMBOISIER || 2 kg || 1 etaj)
1 x amenajare candy-bar (vesela in ton cu tortul)
(culorile candy barului sa fie tematic cu tortul dar sa fie mai accentuat albastru inchis si albastru deschis)
1 x prajituri candy-bar 40 persoane:
23 x Choux a la Crème Fistic
23 x Macarons Culori (Tematic ca tortul - piramida)
23 x Mini Tarta Ciocolata si Caramel
23 x Mini Tarta Lamaie si Bezea Flambata
23 x Mini Pavlova
23 x Mini Tarta Fructe
15 x Pahar Tiramisu
15 x Ecler Artizanal
15 x Cake Pops (tematic ca tortul)
8 x Briose Tematice (tematic ca tortul)
</t>
  </si>
  <si>
    <t>Bulevardul basarabia 256, (Restaurant Toni's)
Amenajare de la 12:00-12:45</t>
  </si>
  <si>
    <t>Amenajare de la 12:00-12:45</t>
  </si>
  <si>
    <t>1060 lei candy-bar
- 1500 lei tort mare
- 300 lei tort mic
+15% discount</t>
  </si>
  <si>
    <t xml:space="preserve">Tudor </t>
  </si>
  <si>
    <t>Ioana Pascu</t>
  </si>
  <si>
    <t>0763094300</t>
  </si>
  <si>
    <t>1 x tort Fluffy Unicorn
Alege Sortiment:: Berry Chocolate
Gramaj Tort:: 6 kg (30 persoane)
Mesaj Personalizat: Thea Ioana</t>
  </si>
  <si>
    <t xml:space="preserve">Club Floreasca, Mircea Eliade,nr.1
BUCURESTI, </t>
  </si>
  <si>
    <t>website #17870</t>
  </si>
  <si>
    <t>Laura Cozachevici</t>
  </si>
  <si>
    <t>0747362455</t>
  </si>
  <si>
    <t>1 x Tort cu Fistic si Zmeura cu Stevie
Greutate: 2.5 kg (16 persoane)
Mesaj Personalizat: La multi ani, tati!</t>
  </si>
  <si>
    <t>Alunului 41
Mogosoaia, Ilfov</t>
  </si>
  <si>
    <t>website #17867</t>
  </si>
  <si>
    <t>Marcela Topliceanu</t>
  </si>
  <si>
    <t>0744440324</t>
  </si>
  <si>
    <t>Tort Spiderman
Alege Sortiment:: Oreo
Mesaj Personalizat: Theodor 7 ani</t>
  </si>
  <si>
    <t>Strada Vasile Lascăr nr. 21, ap. 21
Bucuresti</t>
  </si>
  <si>
    <t>website #17892</t>
  </si>
  <si>
    <t>Ramona Alexandru</t>
  </si>
  <si>
    <t>0764038800</t>
  </si>
  <si>
    <t>Tort Cifra
Ce cifra va reprezenta tortuletul?: 6</t>
  </si>
  <si>
    <t>Aleea Privighetorilor, 86P, Bl. D, et. 4, ap. 44, Sector 1
Bucuresti</t>
  </si>
  <si>
    <t>website #17884</t>
  </si>
  <si>
    <t>Silvia Chirita</t>
  </si>
  <si>
    <t>0721231805</t>
  </si>
  <si>
    <t>1 x Tort Framboisier 1.8 kg
Mesaj Personalizat: LA MULTI ANI!
1 x platou miniprajituri (28 buc)
1 x Felie Tort Raw Vegan Fistic</t>
  </si>
  <si>
    <t>Tort Framboisier 1.8 kg
Platou Minipraji 5 Persoane
Felie Tort Raw-Vegan Fistic (100 gr)</t>
  </si>
  <si>
    <t>Str. Cernisoara nr. 45, bloc O13, scara B, et. 8, ap. 52
Bucuresti</t>
  </si>
  <si>
    <t>website #17814</t>
  </si>
  <si>
    <t>tarca giovana</t>
  </si>
  <si>
    <t>0762728477</t>
  </si>
  <si>
    <t>1 x tort decorat 4 kg (poza 1), compozitie Chocolate fiesta
Mesaj de pe tort (in locul celui din poza): De azi ma numesc Mattias Andrei</t>
  </si>
  <si>
    <t>str. Ulmului, nr. 12, Stefanestii de jos
pana la 12:00</t>
  </si>
  <si>
    <t>pana la 12</t>
  </si>
  <si>
    <t>zzz Alina Ghizdărenu</t>
  </si>
  <si>
    <t>0769374690</t>
  </si>
  <si>
    <t>1 x tort Framboisier 2.5 kg
cu 2 sau 3 personaje pentru fetite dar PRINT!
Mesaj: La multi ani, Grace, 2 ani</t>
  </si>
  <si>
    <t xml:space="preserve">
'1 x Tort Pavlova  1.2 kg
Mesaj : La mulți ani, Tati ! Te iubim !
(+lumanare cifra: 35)
</t>
  </si>
  <si>
    <t>strada Petru-Vodă, nr 7
(12:00-13:00)</t>
  </si>
  <si>
    <t xml:space="preserve"> 12:00-13:00</t>
  </si>
  <si>
    <t>Marina Craciun</t>
  </si>
  <si>
    <t>0742019751</t>
  </si>
  <si>
    <t>1 x tort duo mousse cu visine și ștevie de 1,2 kg
mesaj personalizat “ la mulți ani , Anastasia !” . As dori sa nu se folosească amaretto și sa fie la exterior tot alb , aducă sa folosiți un strat subțire de mousse alb , pt a fi tortul complet alb la exterior . In afara de mesajul de pe tort , nu doresc sa fie decorat cu altceva.
(+certificat de conformitate)</t>
  </si>
  <si>
    <t>Bulevardul 1 Mai , nr 65 A</t>
  </si>
  <si>
    <t>cat mai pe seara posibil</t>
  </si>
  <si>
    <t>Tort Fluturi Aurii
Alege Sortiment:: Berry Chocolate
Gramaj Tort:: 6 kg (30 persoane)
Mesaj Personalizat: Multumiri si Indeplinirea tuturor Visurilor!
Astrologi, mai 2021</t>
  </si>
  <si>
    <t>soldat Ilie Mihail, Nr 11
Bucuresti sector 5</t>
  </si>
  <si>
    <t>website #17887</t>
  </si>
  <si>
    <t>Pauna Elena</t>
  </si>
  <si>
    <t>1 x tort clasic de 7 kg total pe 2 etaje ca in poza 1
detalii tort:
Nume Topper: Natalie 
Data 6 noiembrie 2020
ora 8.45
greutate 3560 gr
inaltime 51 cm
Candy bar 38 persoane
Tematica sa fie in ton cu tortul
Culori: Alb. roz, auriu
1 x Amenajare plus vesela
22 x Choux a la Crème Fistic
22 x Macarons Culori Tematice
22 x Mini Tarta Ciocolata si Caramel
22 x Mini Tarta Lamaie si Bezea Flambata
22 x Mini Pavlova
22 x Mini Tarta Fructe
14 x Pahar Tiramisu
14 x Ecler Artizanal
14 x Cake Pops Tematice
7 x Briose Tematice</t>
  </si>
  <si>
    <t>Acandy-bar
Tort Decorat</t>
  </si>
  <si>
    <t>Ambery Home, Drumul Potcoavei 23, Voluntari
amenajarea se face intre 13:00-13:45</t>
  </si>
  <si>
    <t>amenajarea se face intre 13:00-13:45</t>
  </si>
  <si>
    <t>se facureaza 560 RON catre Amberry, iar diferenta de 1167 RON (candy bar 817 RON, diferenta Tort 350 RON) o va achita clientul</t>
  </si>
  <si>
    <t>Vanda Micu</t>
  </si>
  <si>
    <t>0723743613</t>
  </si>
  <si>
    <t xml:space="preserve">
1 x tort trio mousse 1.4 kg
1 x maxi tarta capsune 1.5 kg
</t>
  </si>
  <si>
    <t>Tort Trio Mousse 1.4 kg
Maxi Tarta Caspuni</t>
  </si>
  <si>
    <t>Aleea Drumul Potcoavei 55V, Voluntari, Ilfov</t>
  </si>
  <si>
    <t>Dupa ora 16:00</t>
  </si>
  <si>
    <t>Andreea Udroiu</t>
  </si>
  <si>
    <t>0764664434</t>
  </si>
  <si>
    <t>Tort Duo Mousse cu Visine cu Stevie
Greutate: 1.2 kg (8 persoane)
Mesaj Personalizat: La Multi Ani, Andreea!</t>
  </si>
  <si>
    <t>Strada Rucar, nr 8, sector 1</t>
  </si>
  <si>
    <t>website #17783</t>
  </si>
  <si>
    <t>zzzDécor</t>
  </si>
  <si>
    <t>16 kg tort krantz - 4 etaje pentru tort Dana Neacsu 29.05.2021 Greutatea finala trebuie sa fie 20 kg. Va rog sa va uitati la poza si sa ajustati voi gramajul daca e nevoie</t>
  </si>
  <si>
    <t>1 x Tort My little pony 1.2 kg
compozitie Clasic</t>
  </si>
  <si>
    <t>pana in 14:00</t>
  </si>
  <si>
    <t>whastapp 5</t>
  </si>
  <si>
    <t>Teodor BULACU</t>
  </si>
  <si>
    <t>0752033713</t>
  </si>
  <si>
    <t>Red Velvet
Greutate: 2.5 kg (16 persoane)
Mesaj Personalizat: Happy 4 Birthday
Sofia Olivia Maria
1 x Figurina Coroana
(figurina sa fie pusa pe tort)</t>
  </si>
  <si>
    <t>Rezervelor 47, vila 6, apartament 12
Roșu, Chiajna</t>
  </si>
  <si>
    <t>website #17825</t>
  </si>
  <si>
    <t>Maria Buna</t>
  </si>
  <si>
    <t>0786461111</t>
  </si>
  <si>
    <t>Carrot Cake
Greutate: 2.5 kg (16 persoane)
Mesaj Personalizat: La multi ani, Costi!
Te iubim</t>
  </si>
  <si>
    <t xml:space="preserve">Tort Carrot Cake 2.5 kg
</t>
  </si>
  <si>
    <t>Strada pucheni 139-149, bloc 8, etaj 2, ap 19
Bucuresti</t>
  </si>
  <si>
    <t>website #17890</t>
  </si>
  <si>
    <t>Gabriela Badea</t>
  </si>
  <si>
    <t>0722307062</t>
  </si>
  <si>
    <t>Tort cu Fistic si Zmeura cu Stevie 1.2 kg 
(8 persoane)
Prajitura Duo Mousse Visine Stevia 3
Ecler Fistic Stevia 2
Ecler Cafea Stevia 2</t>
  </si>
  <si>
    <t>Tort Fistik si Zmeura 1.4 kg cu Stevia
Prajitura Duo-Mousse Visine Stevia
Prajitura Duo-Mousse Visine Stevia
Prajitura Duo-Mousse Visine Stevia
Prajitura Ecler Fistik Stevia
Prajitura Ecler Fistik Stevia
Prajitura Ecler Kafea Stevia
Prajitura Ecler Kafea Stevia</t>
  </si>
  <si>
    <t>Soseaua Mihai Bravu 297, bl.15A, sc.A, et.10, ap.53, interfon 53C</t>
  </si>
  <si>
    <t>Website #17447</t>
  </si>
  <si>
    <t>Ibinceanu Cristina Andreea</t>
  </si>
  <si>
    <t>0751436333</t>
  </si>
  <si>
    <t>1x tort decorat Berry Chocolate 2 kg
(M-am uitat peste torturile dumneavoastră. Și că model a-și dori ceva rotund, că cel din poze.
Ca mesaj, as dori sa scrie "la multi ani, Alex 30 ani".
 Și pe el , as dori sa fie pus figurina cu poza 2 pe mijlocul tortului.
Și dacă puteți pune între palmieri ceva globulețe că cele din imagine)</t>
  </si>
  <si>
    <t>Bulevardul Ion Mihalache Nr 315 E, scara 1, apartament 8, etaj 2</t>
  </si>
  <si>
    <t>whatsapp #29</t>
  </si>
  <si>
    <t>1 x tort ca in Poza 1 (6 kg || chocolate fiesta || 2 etaje) cu mesajul “La multi ani” (scris jos pe carton) si “ANA” scris pe inaltimea etajului."
Atentie!
Sus, in loc de pasare, sa aiba o floare deschisa in care sa stea in fund, un bebelus fetita.</t>
  </si>
  <si>
    <t>Inginer Dumitru Tacu 28 bl1 scB ap52 et 5 interfon 052
(Neaparat pana 11:00. Se pleaca in Constanta)</t>
  </si>
  <si>
    <t>Neaparat pana 11:00</t>
  </si>
  <si>
    <t>Ilinca Maria</t>
  </si>
  <si>
    <t>0723442198</t>
  </si>
  <si>
    <t>1 x Tort Clasic decorat, 4 kg, 
sa fie 2 torturi suprapuse si 3 figurine, Leul sus si elefantul si girafa jos. (poza1)
Mesaj: Ilinca Maria
(+certificat de conformitate)</t>
  </si>
  <si>
    <t>tratoria herastrau</t>
  </si>
  <si>
    <t>Marius-Cristian Radut</t>
  </si>
  <si>
    <t>0744373814</t>
  </si>
  <si>
    <t>1 x Tort Duo-Mousse cu Visine 1.8
Mesaj Personalizat: La mulți ani, Isabela!
1 x platou de 5 pers</t>
  </si>
  <si>
    <t xml:space="preserve">Prelungirea Ghencea, nr. 38-40, sc. A, et. 5, ap. 47
București, </t>
  </si>
  <si>
    <t>website #17863</t>
  </si>
  <si>
    <t>Alina Pop</t>
  </si>
  <si>
    <t>0734661335</t>
  </si>
  <si>
    <t xml:space="preserve">1 x amenajare candy bar plus vesela
17 x Choux a la Crème Fistic
17 x Macarons Culori Tematice
17 x Mini Tarta Ciocolata si Caramel
17 x Mini Tarta Lamaie si Bezea Flambata
17 x Mini Pavlova
17 x Mini Tarta Fructe
11 x Pahar Tiramisu
11 x Ecler Artizanal
11 x Cake Pops Tematice
6 x Briose Tematice
1 x Tort oreo de 7.5 kg total pe 2 etaje, decorat ca in poza 1
</t>
  </si>
  <si>
    <t>Secret Garden by Ayda Bistro
(Amenajarea se face intre 13:00-13:45)</t>
  </si>
  <si>
    <t>(Amenajarea se face intre 13:00-13:45)</t>
  </si>
  <si>
    <t>Anca Florea</t>
  </si>
  <si>
    <t>0733048521</t>
  </si>
  <si>
    <t>Curcubeu Mille Feuille
Mesaj Personalizat: La Multi Ani, copii!</t>
  </si>
  <si>
    <t xml:space="preserve">
'Strada Gheorghe Buciumat, 10
Bucuresti</t>
  </si>
  <si>
    <t>website #17832</t>
  </si>
  <si>
    <t>Stela Dulea</t>
  </si>
  <si>
    <t>0721378857</t>
  </si>
  <si>
    <t>1 x Platou Mini Prajituri 5 persoane
1 x Curcubeu Mille Feuille .</t>
  </si>
  <si>
    <t xml:space="preserve">Platou Minipraji 5 Persoane
</t>
  </si>
  <si>
    <t>strada Maxim Gorki, nr.36a
Voluntari,</t>
  </si>
  <si>
    <t>website #17830</t>
  </si>
  <si>
    <t xml:space="preserve">
1 x tort oreo 1,2 kg total decorat ca in poza 1( Tort Cars )
1 x tort clasic 1,2 kg total decorat ca in poza 2 ( Tort Little Pony )
</t>
  </si>
  <si>
    <t>Str fortului Nr 37, bucuresti</t>
  </si>
  <si>
    <t>pana la ora 14:30</t>
  </si>
  <si>
    <t>zzz Lili Maistruc</t>
  </si>
  <si>
    <t>0770640696</t>
  </si>
  <si>
    <t>1 x Tort minnie</t>
  </si>
  <si>
    <t>Maria Claudia Dumitru
s-a amanat pentru 01.06.2021</t>
  </si>
  <si>
    <t>0723191366</t>
  </si>
  <si>
    <t>1 x macheta tort (3 etaje - 1 real + 2 macheta). Etajul real va fi fistic cu zmeura si blat de biscuiti 
Detalii: Aranjamentul machetei va fi identic ca in Poza 1. In loc de crema, va fi acoperita in alb imaculat iar pe marginile etajelor va fi un efect de foita de aur ca in Poza 2
--
100 x felie fistic cu zmeura si blat de biscuiti ornate individual (150 gr /portie)
--
1 x amenajare candy-bar
Prajituri Candy-Bar 100 persoane (alb/verde/culori pastelate)
56 x Choux a la Crème Fistic
56 x Macarons (Alb/Verde/Roz Pal/Verde Pal)
56 x Mini Tarta Ciocolata si Caramel
56 x Mini Tarta Lamaie si Bezea Flambata
56 x Mini Pavlova
56 x Mini Tarta Fructe
36 x Pahar Tiramisu
36 x Ecler Artizanal (Alb/Verde/Roz Pal/Verde Pal)
36 x Cake Pops Tematice (Alb/Verde/Roz Pal/Verde Pal)
18 x Briose Tematice (Alb/Verde/Roz Pal/Verde Pal)
Pe candy-bar vor exista motive florale din pasta de zahar asemanatoare florilor din Poza 1</t>
  </si>
  <si>
    <t>Tort Decorat
Acandy-bar
Tort Fistic si Zmeura 1.4 kg
Tort Fistic si Zmeura 1.4 kg
Tort Fistic si Zmeura 1.4 kg
Tort Fistic si Zmeura 1.4 kg
Tort Fistic si Zmeura 1.4 kg
Tort Fistic si Zmeura 1.4 kg
Tort Fistic si Zmeura 1.4 kg
Tort Fistic si Zmeura 1.4 kg
Tort Fistic si Zmeura 1.4 kg
Tort Fistic si Zmeura 1.4 kg
Tort Fistic si Zmeura 1.4 kg</t>
  </si>
  <si>
    <t>Gradina cu Licurici (Strada Gospodari 16, Roșu, Ilfov)
Evenimentul  incepe la 15:00. Candy-bar'ul se va amenaja intre 13:45 si 14:45</t>
  </si>
  <si>
    <t xml:space="preserve"> (contract + factura. Se ocupa Tudor)
- 1760 candy-bar (20% discount inclus)
- 1740 tort + macheta (15% discount inclus)</t>
  </si>
  <si>
    <t>Camelia Turcu</t>
  </si>
  <si>
    <t>0760315577</t>
  </si>
  <si>
    <t>1 x Tort Elsa 1.2
Alege Sortiment:: Clasic
Mesaj Personalizat: La Multi Ani copil minunat</t>
  </si>
  <si>
    <t>Aleea Lunca Cernei nr.1,bloc A36,scara E,etaj 3,ap.70,interfon 70
Bucuresto</t>
  </si>
  <si>
    <t>website #17871</t>
  </si>
  <si>
    <t>Raluca Dumitrescu</t>
  </si>
  <si>
    <t>0765184660</t>
  </si>
  <si>
    <t>1 x tort chocolae fiesta 7kg total decorat ca in poza 1, dar cutia sa fie ROZ, la baza tortului sa fies scris INES, asa cum sunt cuburile din poza 2</t>
  </si>
  <si>
    <t>data, adresa si compozitia finala  vor fi trimise ulterior</t>
  </si>
  <si>
    <t>zzz Amy Dumitru</t>
  </si>
  <si>
    <t>0722100598</t>
  </si>
  <si>
    <t>Tort Belle
Alege Sortiment:: Clasic
Mesaj Personalizat: 2 lunite Maria Gabriela</t>
  </si>
  <si>
    <t>website #17861</t>
  </si>
  <si>
    <t>zzz Stanga Andreea</t>
  </si>
  <si>
    <t>0728434101</t>
  </si>
  <si>
    <t>1 x Tort Spiderman 1.2
Alege Sortiment:: Clasic
Mesaj Personalizat: La multi ani,de 1 Iunie,puiul meu iubit!</t>
  </si>
  <si>
    <t>website #17865</t>
  </si>
  <si>
    <t>1 x Tort Minnie (1.2)
Alege Sortiment:: Clasic
Mesaj Personalizat: Antonia
1 x Tort Mickey
Alege Sortiment:: Clasic
Mesaj Personalizat: Lucas (1.2)</t>
  </si>
  <si>
    <t>website #17858</t>
  </si>
  <si>
    <t>Nicoletta Ionescu</t>
  </si>
  <si>
    <t>0744488902</t>
  </si>
  <si>
    <t>Tort Cars 1.2 kg
Alege Sortiment:: Clasic
Mesaj Personalizat: La multi ani, Achim!</t>
  </si>
  <si>
    <t>Aurel Vlaicu nr. 97
București,</t>
  </si>
  <si>
    <t>website #17878</t>
  </si>
  <si>
    <t>zzz Bacalu George Iulian 
0741063454</t>
  </si>
  <si>
    <t>0731787867</t>
  </si>
  <si>
    <t>1 x tort Bell (clasic) 1.2 kg</t>
  </si>
  <si>
    <t>Monica Stancu</t>
  </si>
  <si>
    <t>0745077718</t>
  </si>
  <si>
    <t xml:space="preserve"> x Tort decorat “Among us” | 3 kg| ca in poza 1 dar sa fie imbracat in pasta de zahar portocalie in loc de creme|| compozitia OREO
De scris unde considerati voi cu litere din pasta de zahar “Tudor e impostorul”</t>
  </si>
  <si>
    <t xml:space="preserve">Scoala Big Smile str. Cutitul de Argint nr.74 sector 4
</t>
  </si>
  <si>
    <t>pana in ora 14:00</t>
  </si>
  <si>
    <t>Maria Alessandra Bala</t>
  </si>
  <si>
    <t>0764688399</t>
  </si>
  <si>
    <t>1 x tort ca in poza 1 (4 kg || 1 etaj || chocolate fiesta )</t>
  </si>
  <si>
    <t>intrarea Ciolpani 16 , sector 5, Bucuresti</t>
  </si>
  <si>
    <t>whatsapp #26</t>
  </si>
  <si>
    <t>Ana Postolache</t>
  </si>
  <si>
    <t>0746294294</t>
  </si>
  <si>
    <t>1 x amenajare
+
Prajituri Tematice Candy-Bar (100 pax):
112 x Choux a la Crème Fistic
112 x Macarons Culori Tematice
112 x Mini Tarta Ciocolata si Caramel
112 x Mini Tarta Lamaie si Bezea Flambata
112 x Mini Pavlova
112 x Mini Tarta Fructe
72 x Pahar Tiramisu
72 x Ecler Artizanal
72 x Cake Pops Tematice
36 x Briose Tematice</t>
  </si>
  <si>
    <t>client</t>
  </si>
  <si>
    <t>Alexandru Constantin</t>
  </si>
  <si>
    <t>0724959313</t>
  </si>
  <si>
    <t>1 x tort frambosier de 10 kg dreptunghiular
Decorat spectaculos!!</t>
  </si>
  <si>
    <t>Drumul Potcoavei 23, Ambery Home</t>
  </si>
  <si>
    <t>factura pentru Ambery Home, se trimite o data cu comanda</t>
  </si>
  <si>
    <t>restaurant Sole</t>
  </si>
  <si>
    <t xml:space="preserve">1 x  Tort decorat (clasic) 5 kg,  cu Cateva briose cu animalute (poza 1)
Sa Scrie  1  in loc de 3
</t>
  </si>
  <si>
    <t>Ciobanu Marian</t>
  </si>
  <si>
    <t>0762454600</t>
  </si>
  <si>
    <t>'Tort clasic 6 kg pe 3 nivele, naked si cu décor de fructe ca in poza 1
+
Amenajare Candy Bar +
MASA SWEETS
+
vesela
+
Prajituri Candy-Bar 50 persoane + praji extra
29 x Choux a la Crème Fistic
60 x Macarons mixt
29 x Mini Tarta Ciocolata si Caramel
29 x Mini Tarta Lamaie si Bezea Flambata
29 x Mini Pavlova
29 x Mini Tarta Fructe
24 x Ecler Artizanal
24 x Cake Pops Tematice
24 x mousse la pahar
15 x Briose Tematice
Revine Dan cu detalii despre culori si tema de candy bar</t>
  </si>
  <si>
    <t>Adresa: Soseaua Unirii, 148, Corbeanca (restaurant Cortina Gardens), 
de ajuns pana in ora 12:00</t>
  </si>
  <si>
    <t>11:00-11:45</t>
  </si>
  <si>
    <t>Clara</t>
  </si>
  <si>
    <t>0721141996</t>
  </si>
  <si>
    <t>1 x Tort ciocolata si rom 6 kg si un toper sus cu numele "Clara"</t>
  </si>
  <si>
    <t>Casa comana</t>
  </si>
  <si>
    <t>platit cu OP</t>
  </si>
  <si>
    <t>84 x Choux a la Crème Fistic
84 x Macarons Culori Tematice
84 x Mini Tarta Ciocolata si Caramel
84 x Mini Tarta Lamaie si Bezea Flambata
84 x Mini Pavlova
84 x Mini Tarta Fructe
54 x Pahar Tiramisu
54 x Ecler Artizanal
54 x Cake Pops Tematice
27 x Briose Tematice</t>
  </si>
  <si>
    <t>Terra Events Hall, Bulevardul Lacul Tei 1 bis, București
Amenajarea se face intre 18:00 si 18:45</t>
  </si>
  <si>
    <t>a achitat avans 750 RON prin OP.
 Factura si contract trimise</t>
  </si>
  <si>
    <t>Steliana Irimia
0 785 707 598
(a fost mutata de pe 14 iunie 2020)</t>
  </si>
  <si>
    <r>
      <rPr>
        <rFont val="Calibri"/>
        <b/>
        <color rgb="FF000000"/>
        <sz val="11.0"/>
        <u/>
      </rPr>
      <t xml:space="preserve">1 x macheta 4  nivele cu etaj real KRANTZ. ca in poza decor
</t>
    </r>
    <r>
      <rPr>
        <rFont val="Calibri"/>
        <b/>
        <color rgb="FF000000"/>
        <sz val="11.0"/>
        <u/>
      </rPr>
      <t xml:space="preserve">!!!FARA AIMALUTE!!!
!!!FARA CUBURI!!!!! </t>
    </r>
    <r>
      <rPr>
        <rFont val="Calibri"/>
        <b/>
        <color rgb="FF000000"/>
        <sz val="11.0"/>
        <u/>
      </rPr>
      <t xml:space="preserve">
</t>
    </r>
    <r>
      <rPr>
        <rFont val="Calibri"/>
        <b val="0"/>
        <color rgb="FF000000"/>
        <sz val="11.0"/>
        <u/>
      </rPr>
      <t>-</t>
    </r>
    <r>
      <rPr>
        <rFont val="Calibri"/>
        <b/>
        <color rgb="FF000000"/>
        <sz val="11.0"/>
        <u/>
      </rPr>
      <t xml:space="preserve">
</t>
    </r>
    <r>
      <rPr>
        <rFont val="Calibri"/>
        <b/>
        <color rgb="FF000000"/>
        <sz val="11.0"/>
        <u/>
      </rPr>
      <t>250 x felie tort (150 gr)</t>
    </r>
    <r>
      <rPr>
        <rFont val="Calibri"/>
        <b/>
        <color rgb="FF000000"/>
        <sz val="11.0"/>
        <u/>
      </rPr>
      <t xml:space="preserve"> (KRANTZ)
</t>
    </r>
    <r>
      <rPr>
        <rFont val="Calibri"/>
        <b/>
        <color rgb="FF000000"/>
        <sz val="11.0"/>
        <u/>
      </rPr>
      <t>-</t>
    </r>
    <r>
      <rPr>
        <rFont val="Calibri"/>
        <b/>
        <color rgb="FF000000"/>
        <sz val="11.0"/>
        <u/>
      </rPr>
      <t xml:space="preserve">
Candy-Bar 100 persoane cu Amenajare SI MASA SWEETS</t>
    </r>
    <r>
      <rPr>
        <rFont val="Calibri"/>
        <b/>
        <color rgb="FF000000"/>
        <sz val="11.0"/>
        <u/>
      </rPr>
      <t xml:space="preserve">
56 x Choux a la Crème Fistic
56 x Macarons Culori Tematice
56 x Mini Tarta Ciocolata si Caramel
56 x Mini Tarta Lamaie si Bezea Flambata
56 x Mini Pavlova
56 x Mini Tarta Fructe
36 x Pahar Tiramisu
36 x Ecler Artizanal
36 x Cake Pops Tematice
18 x Briose Tematice
</t>
    </r>
  </si>
  <si>
    <t>Domeniul cu Ciresi, Soseaua Giurgiului 9
---
Amenajarea se face intre 18:00 si 19:15 CU MASA "SWEETS"</t>
  </si>
  <si>
    <t>am facut factura de avans pe 14.02 de 515. Trebuie stearsa si facuta factura pe toata suma</t>
  </si>
  <si>
    <t>Targ</t>
  </si>
  <si>
    <t>1 x tort berry chocolate 4.8 kg pentru comanada Raluca Dumitrecu din 13.06</t>
  </si>
  <si>
    <t xml:space="preserve">Torturi Pentru Decor
</t>
  </si>
  <si>
    <t>Alecu Ionut
0767210535
(s-a schimbat de pe 30.05.2020)</t>
  </si>
  <si>
    <t>0767210535</t>
  </si>
  <si>
    <t>1 x candy-bar 60 persoane:
Tematic alb/argintiu/albastru
39 x Pahar Duo-Mousse
18 x macarons albastri (ciocolata alba || ciocolata neagra)
18 x macarons albi (7 x menta || 7 x cafea || 4 x ciocolata neagra)   
34 x Mini Tarta Ciocolata si Caramel
34 x Mini Tarta Lamaie si Bezea Flambata
23 x Ecler Artizanal Ciocolata  
22 x Cake Pops Tematice  
21 x Choux a la Crème Ciocolata
21 x Choux a la Creme Vanilie
16 x Ecler Artizanal Cafea
13 x Choux a la Creme Fistic
13 x Choux a la Creme Cafea
11 x Briose Tematice
-------
Atentie ca modelele pentru cakepops si briose sunt puse in departament decor</t>
  </si>
  <si>
    <t>Reina Events,
Strada Lt. Nicolae Pascu nr. 81 Sector 3, Bucuresti
---
Evenimentul incepe la 19:30. Se amenajeaza de la 18:15 la 19:15</t>
  </si>
  <si>
    <t>S-a facut factura de 330 RON pe numele Alecu Ionut. Trebuie sters avansul si facut pentru restul sumei</t>
  </si>
  <si>
    <t>0758060140</t>
  </si>
  <si>
    <t xml:space="preserve">
1 x Tort decorat (compozie tort CLASIC - 4kg - poza 1)
</t>
  </si>
  <si>
    <t>Metrou Aurel Vlaicu</t>
  </si>
  <si>
    <t>Georgeta Anton</t>
  </si>
  <si>
    <t>1 x amenajare
1 x candy-bar 50 persoane (tematica alb/mov):
29 x Choux a la Crème Fistic
29 x Macarons (alb/mov)
29 x Mini Tarta Ciocolata si Caramel
29 x Mini Tarta Lamaie si Bezea Flambata
29 x Mini Pavlova
29 x Mini Tarta Fructe
19 x Pahar Tiramisu
19 x Ecler (Alb/Mov)
19 x Cake Pops (Alb/Mov)
10 x Briose (Alb/Mov)</t>
  </si>
  <si>
    <t>J'adore Ballroom, Strada Nițu Vasile 57, București</t>
  </si>
  <si>
    <t>(Amenajare de la 13:30 la 14:30)</t>
  </si>
  <si>
    <t>300 avans, au mai ramas 700 lei de facturat aproape de eveniment</t>
  </si>
  <si>
    <t>thea</t>
  </si>
  <si>
    <t>Mitroi Ioana Andreea</t>
  </si>
  <si>
    <t>0727389899</t>
  </si>
  <si>
    <t>1 x amenajare plus vesela
Culorile: roz, auriu, alb , lila
29 x Choux a la Crème Fistic
29 x Macarons Culori Tematice
29 x Mini Tarta Ciocolata si Caramel
29 x Mini Tarta Lamaie si Bezea Flambata
29 x Mini Pavlova
29 x Mini Tarta Fructe
19 x Pahar Tiramisu
19 x Ecler Artizanal
19 x Cake Pops Tematice
10 x Briose Tematice</t>
  </si>
  <si>
    <t>soseaua Odaii nr 367 B (restaurant "La conac")
amenajarea candy bar-ului se va face intre 12:00- 12:45</t>
  </si>
  <si>
    <t xml:space="preserve"> 12:00- 12:45</t>
  </si>
  <si>
    <t>Ancuta</t>
  </si>
  <si>
    <t>0742282315</t>
  </si>
  <si>
    <t>1 x tort clasic de 15 kg, pe 3 etaje decorat cu bujori naturali si imbracat in crema de unt la fel ca in poza 1
1 x amenajare + vesela
Culori tematice: ROZ si ALB
45 x Choux a la Crème Fistic
45 x Macarons Culori Tematice
45 x Mini Tarta Ciocolata si Caramel
45 x Mini Tarta Lamaie si Bezea Flambata
45 x Mini Pavlova
45 x Mini Tarta Fructe
29 x Pahar Tiramisu
29 x Ecler Artizanal
29 x Cake Pops Tematice
15 x Briose Tematice</t>
  </si>
  <si>
    <t>Palatul Ghica Tei
Amenajarea Candy bar-ului se va face intre 15:00 - 15:45</t>
  </si>
  <si>
    <t>15:00 - 15:45</t>
  </si>
  <si>
    <t>trebuie trimis contract luni 17.05.2021  pentru a putea face plata avansului!</t>
  </si>
  <si>
    <t xml:space="preserve">Pop Laura </t>
  </si>
  <si>
    <t>0723246767</t>
  </si>
  <si>
    <t>1 x tort dmv Stevia 1.2
1 x tort dmv 1.4
Frumos decorate, cu fructe si auriu!!!</t>
  </si>
  <si>
    <t>Tort Duo-Mousse Visine 1.4 kg cu Stevie
Tort Duo Mousse Visine 1.4 kg</t>
  </si>
  <si>
    <t>Siret 65, sector 1</t>
  </si>
  <si>
    <t>datorie Ralcom</t>
  </si>
  <si>
    <t>1 x tort ca in Poza 1 (7 kg || 1 etaj || berry chocolate) 
Atentie:
1) Cutia sa fie roz!
2) Pe suport sa fie fie scris INES pe cuburi ca in *Poza 2"
+
Vesela Aurie Candy-bar
+
Prajituri Candy-Bar:
18 x Choux a la Crème Fistic
18 x Macarons Culori Tematice
18 x Mini Tarta Ciocolata si Caramel
18 x Mini Tarta Lamaie si Bezea Flambata
18 x Mini Pavlova
18 x Mini Tarta Fructe
12 x Pahar Tiramisu
12 x Ecler Artizanal
12 x Cake Pops (cu ursuleti roz)
6 x Briose (cu ursuleti roz)</t>
  </si>
  <si>
    <t>Casa Doina pe Pavel Kiseleff 4, Bucuresti
(Livrare intre 12:00 si 13:00)</t>
  </si>
  <si>
    <t>12:00-13:00</t>
  </si>
  <si>
    <t>factura pe pers fizica</t>
  </si>
  <si>
    <t xml:space="preserve">Adina-Florentina Marusca
-
0 774 035 570 (numar sot)
</t>
  </si>
  <si>
    <r>
      <rPr>
        <rFont val="Calibri, Arial"/>
        <b/>
        <color rgb="FF000000"/>
        <sz val="11.0"/>
      </rPr>
      <t xml:space="preserve">1 x macheta 3 nivele cu etaj real. </t>
    </r>
    <r>
      <rPr>
        <rFont val="Calibri"/>
        <b/>
        <color rgb="FF000000"/>
        <sz val="11.0"/>
        <u/>
      </rPr>
      <t>ATENTIE CA INCA NU AM PRIMIT DESIGN SI NU AM BAGAT COMANDA DECOR</t>
    </r>
    <r>
      <rPr>
        <rFont val="Calibri"/>
        <b/>
        <color rgb="FF000000"/>
        <sz val="11.0"/>
      </rPr>
      <t xml:space="preserve">
--------------
200 x felii (150 gr) compozitie personalizata (Capac de Krantz + Tort Omnia de la jeleu inclusiv in jos)
--------------
Candy-Bar 200 pax Amenajare
-
112 x Choux a la Crème Fistic
112 x Macarons Culori Tematice
112 x Mini Tarta Ciocolata si Caramel
112 x Mini Tarta Lamaie si Bezea Flambata
112 x Mini Pavlova
112 x Mini Tarta Fructe
72 x Pahar Tiramisu
72 x Ecler Artizanal
72 x Cake Pops Tematice
36 x Briose Tematice</t>
    </r>
  </si>
  <si>
    <t>Hotel Bulevard Prestige, Bulevardul Alexandru Ioan Cuza Nr. 12, Slatina 230001
---
Evenimentul incepe la 20:00. Candy-bar'ul se amenajeaza de la 18:45 la 19:45</t>
  </si>
  <si>
    <t>am facut factura de avans pe 12.02 de 650. Trebuie stearsa si facuta factura pe toata suma</t>
  </si>
  <si>
    <t>Serban Anda</t>
  </si>
  <si>
    <t>0763728519</t>
  </si>
  <si>
    <t>1 x tort clasic de 5 kg total, decorat ca in poza 1, mesajul de pe tort sa fie " La multi ani, Eva!"
Pe tort sa fie un topper cu cifra "1"</t>
  </si>
  <si>
    <t xml:space="preserve">Lectorului Residence, strada Maica Teofana 17, bloc G, ap. 4, etaj 1, sector 1 , </t>
  </si>
  <si>
    <t>Pana in 12:00</t>
  </si>
  <si>
    <t xml:space="preserve">Ana </t>
  </si>
  <si>
    <t>0769017948</t>
  </si>
  <si>
    <t>86 x Choux a la Crème Fistic
105 x Macarons Culori Tematice
86 x Mini Tarta Ciocolata
86 x Mini Tarta Lamaie
86 x Mini Pavlova
86 x Mini Tarta Fructe
56 x Ecler Artizanal
56 x Cake Pops Tematic
56 x Mousse la Paha
19 x Briose Tematice
20 x Turta Dulce
30 x easter cakestickle
----------------------------
Amenajare Candy Bar pentru 150 persoane
--------------------------
Mobilier: Masa  "Sweets"
Fantana de ciocolata
Recipientele de limonada (2 buc)
--------------------------
Vesela candy bar (sa includa si piramida pentru macarons)
-----------------------------------
150 x felie tort framboisier</t>
  </si>
  <si>
    <t>Aristocrat Events Hall (Șoseaua Pipera 48, București 020112)</t>
  </si>
  <si>
    <t xml:space="preserve">din partea Laurei </t>
  </si>
  <si>
    <t>Client Lara Sweets 3</t>
  </si>
  <si>
    <t>0761508101</t>
  </si>
  <si>
    <t>1 x Tort 3 etaje din care: ultimul real
cu mesajul: Zian
80 x monoportii 100 g fiecare
30 x macarons
25 x cake pops
(Doamna va veni la degustare PENTRU COMPOZITIE)</t>
  </si>
  <si>
    <t>va fi rediscutat transportul care este la 50 km de Bucuresti. Duce ea sau noi, vedem atunci</t>
  </si>
  <si>
    <t>Laura Carbune</t>
  </si>
  <si>
    <t>28 x Choux a la Crème Fistic
28 x Macarons Unicorn
28 x Mini Tarta Ciocolata si Caramel
28 x Mini Tarta Lamaie si Bezea Flambata
28 x Mini Pavlova
28 x Mini Tarta Fructe
18 x Pahar Tiramisu
18 x Ecler Unicorn
18 x Cake Pops Unicorn
9 x Briose Unicorn</t>
  </si>
  <si>
    <t>Restaurant Simposio Events,str Popa Lazar 5-25
Amenajarea se face intre 14:30 si 15:15</t>
  </si>
  <si>
    <t>plata prin  OP</t>
  </si>
  <si>
    <t>Whatsapp 3</t>
  </si>
  <si>
    <t>Daniela Petcu</t>
  </si>
  <si>
    <t>0769869774</t>
  </si>
  <si>
    <t>1 x macheta tort ca in Poza 1 (3 etaje || etajul de sus real || framboisier) cu mesajul "Illinca Maria"
65 x felie tort framboisier (150 gr/buc)
+
1 x amenajare candy-bar
+
1 x inchiriere masa sweets
+
30 x Choux a la Crème Fistic
30 x Macarons (Culori tematice tort)
30 x Mini Tarta Ciocolata si Caramel
30 x Mini Tarta Lamaie si Bezea Flambata
30 x Mini Pavlova
30 x Mini Tarta Fructe
34 x Pahar Tiramisu
34 x Ecler Artizanal
34 x Cake Pops (Culori tematice tort)
22 x Briose (Culori tematice tort)</t>
  </si>
  <si>
    <t>Tree House Forest
Candy-bar'ul se va amenaja intre 12:45 si 13:45</t>
  </si>
  <si>
    <t>pana la 12:30</t>
  </si>
  <si>
    <t>trimis facturile conform contract 71/25.03.2021</t>
  </si>
  <si>
    <t>Cojocaru Petruta</t>
  </si>
  <si>
    <t>0763122348</t>
  </si>
  <si>
    <t xml:space="preserve">
1 x tort macheta (3 etaje macheta + 1 real || framboisier) ca in poza dep decor
Atentie: Macheta trebuie sa aiba deasupra flori ca cele din poza 1. Clienta vrea sa realizam totul din pasta de zahar.
180 x felie framboisier (100 gr) 
+
1 x amenajare candy-bar
+
Prajituri Candy-bar 100 persone:
56 x Choux a la Crème Fistic
56 x Macarons Mix
56 x Mini Tarta Ciocolata si Caramel
56 x Mini Tarta Lamaie si Bezea Flambata
56 x Mini Pavlova
56 x Mini Tarta Fructe
36 x Pahar Tiramisu
36 x Ecler Artizanal
36 x Cake Pops 
18 x Briose Tematice
Pret: 3896 lei 
(s-a facturat avans de 1170. Trebuie sa facturam si restul de 2726 lei conform contract 64/19.0.2021. Sa dai te rog cu rosu ca sa ne sara in ochi)
- 2136 lei felii+tort macheta
- 1760 lei candy-bar</t>
  </si>
  <si>
    <t>Bulevardul Basarabia 265, American Ballroom, Salon Las Vegas
Candy bar???</t>
  </si>
  <si>
    <t>???</t>
  </si>
  <si>
    <t xml:space="preserve">Achitat avans 1170.
De achitat 2726 leiconform contract 64/19.0.2021 </t>
  </si>
  <si>
    <t xml:space="preserve"> Alexandra Asanica</t>
  </si>
  <si>
    <t>0724220355</t>
  </si>
  <si>
    <t>1 x amenajare candy-bar
+
47 x Choux a la Crème Fistic
47 x Macarons Mix
47 x Mini Tarta Ciocolata si Caramel
47 x Mini Tarta Lamaie si Bezea Flambata
47 x Mini Pavlova
47 x Mini Tarta Fructe
30 x Pahar Tiramisu
30 x Ecler Artizanal
30 x Cake Pops Tematice
15 x Briose Tematice</t>
  </si>
  <si>
    <t>seratta, otopeni, ilfov
--
Amenajarea se face intre 15:45 si 16:45</t>
  </si>
  <si>
    <t>Amenajarea se face intre 15:45 si 16:45</t>
  </si>
  <si>
    <t>Plata cu factura+ contract
--
TREBUIE SA IF ACEM FACTURA PENTRU INCA 1000 RON! Conform contract 67/02.03.2021</t>
  </si>
  <si>
    <t>Madalina
0741980965
(mutat de pe 05.07.2020)</t>
  </si>
  <si>
    <t>0741980965</t>
  </si>
  <si>
    <r>
      <rPr>
        <rFont val="Calibri, Arial"/>
        <b/>
        <color rgb="FF000000"/>
        <sz val="11.0"/>
      </rPr>
      <t xml:space="preserve">1 x tort macheta 3 etaje + un etaj real (4 etaje total)(framboisier modificat cu un strat de ciocolata alba) - astept poza
---
150 x felii framboisier cu uns trat de cioco alba 100 gr frumos decorate
----
</t>
    </r>
    <r>
      <rPr>
        <rFont val="Calibri"/>
        <b/>
        <color rgb="FF000000"/>
        <sz val="11.0"/>
        <u/>
      </rPr>
      <t xml:space="preserve">amenajare candy-bar 110 pax - de ales vesela </t>
    </r>
    <r>
      <rPr>
        <rFont val="Calibri"/>
        <b/>
        <color rgb="FF000000"/>
        <sz val="11.0"/>
      </rPr>
      <t>62 x Choux a la Crème Fistic
62 x Macarons Culori Tematice
62 x Mini Tarta Ciocolata si Caramel
62 x Mini Tarta Lamaie si Bezea Flambata
62 x Mini Pavlova
62 x Mini Tarta Fructe
40 x Pahar Tiramisu
40 x Ecler Artizanal
40 x Cake Pops Tematice
20 x Briose Tematice</t>
    </r>
  </si>
  <si>
    <t>Domeniul cu Ciresi, Soseaua Giurgiului 9
---
Amenajarea se face intre 18:00 si 19:00</t>
  </si>
  <si>
    <t>am facut factura de avans pe 06.03 de 500. Trebuie stearsa si facuta factura pe toata suma</t>
  </si>
  <si>
    <t>mariage fest</t>
  </si>
  <si>
    <t>1 x tort fistic mango,omnia pentru macheta eveniment oppescu gabriel adrian</t>
  </si>
  <si>
    <t>Loredana Gradinaru
0749218858
--
Contact locatie:
Nicoleta Simionescu
0 756 116 009</t>
  </si>
  <si>
    <r>
      <rPr>
        <rFont val="Calibri"/>
        <b/>
        <color rgb="FF000000"/>
        <sz val="11.0"/>
      </rPr>
      <t xml:space="preserve">
 1 x macheta cu etaj real ca in poze decor. 
ATENTIE: 
Macheta de tort semana cu cea din "Inspiratie.jpg" cu urmatoarele amendamente:
Etajul de jos - gri deschis/lavanda
Etajul de mijloc - roz pal
Etajul superior - alb
Renuntam la decorul de flori superior in favoarea decorului din poza "Model Decor.jpg", pe care il vom adapta cromatic la restul tortului
-</t>
    </r>
    <r>
      <rPr>
        <rFont val="Calibri"/>
        <b/>
        <color rgb="FF000000"/>
        <sz val="11.0"/>
        <u/>
      </rPr>
      <t>-
Candy-Bar (Roz Pal/ Alb/ Gri Pal) - 100 per</t>
    </r>
    <r>
      <rPr>
        <rFont val="Calibri"/>
        <b/>
        <color rgb="FF000000"/>
        <sz val="11.0"/>
      </rPr>
      <t>s
31 x cupcake pepite ciocolata colorate tematic
24 x cake pops colorate tematic
51 x tarte fructe
51 choux a la creme</t>
    </r>
    <r>
      <rPr>
        <rFont val="Calibri"/>
        <b/>
        <color rgb="FF000000"/>
        <sz val="11.0"/>
        <u/>
      </rPr>
      <t xml:space="preserve"> </t>
    </r>
    <r>
      <rPr>
        <rFont val="Calibri"/>
        <b/>
        <color rgb="FF000000"/>
        <sz val="11.0"/>
      </rPr>
      <t>( ciocolata || cafea || fistic || vanili</t>
    </r>
    <r>
      <rPr>
        <rFont val="Calibri"/>
        <b/>
        <color rgb="FF000000"/>
        <sz val="11.0"/>
        <u/>
      </rPr>
      <t>e</t>
    </r>
    <r>
      <rPr>
        <rFont val="Calibri"/>
        <b/>
        <color rgb="FF000000"/>
        <sz val="11.0"/>
      </rPr>
      <t>)
51 x tarta ciocolata
51 x tarta lamaie
51 x mini pavlova
51 x macarons mix
51 x mouse vanilie &amp; zmeura la pahar
51 x tiramisu la pahar  
51 x eclere artizanale</t>
    </r>
  </si>
  <si>
    <t>American Ballroom, Faur, Poarta 1, Bulevardul Basarabia 256
--
Amenajarea se face de la ??? la ???. Evenimentul incepe la ora ???</t>
  </si>
  <si>
    <t>A achitat deja 1140 RON. Mai are de achitat 2660 RON.</t>
  </si>
  <si>
    <t>Facebook</t>
  </si>
  <si>
    <t>Madalina Graur
0 735 111 212
(mutat de pe 25 07.2020)</t>
  </si>
  <si>
    <t>Candy-Bar 50 persoane (Tematica Natura || Alb/Verde)
56 x Choux a la Crème Fistic
56 x Macarons Culori Tematice
56 x Mini Tarta Ciocolata si Caramel
56 x Mini Tarta Lamaie si Bezea Flambata
56 x Mini Pavlova
56 x Mini Tarta Fructe
36 x Pahar Tiramisu
36 x Ecler Artizanal
36 x Cake Pops Tematice
18 x Briose Tematice
---
Sa aducem mult decor ca sa umplem masa</t>
  </si>
  <si>
    <t>Gradina Floreasca, Salonul 2, Bulevardul Mircea Eliade 16, București 014192
---
Evenimentul incepe laXXX . Amenajarea se face de la XXX la XXX</t>
  </si>
  <si>
    <t>I-am facut factura de avans de 95 Ron. Trebuie stornata si sa-I facem o factura intreaga cu 950</t>
  </si>
  <si>
    <t>Popescu Gabriel Adrian
0 727 689 756</t>
  </si>
  <si>
    <r>
      <rPr>
        <rFont val="Calibri, Arial"/>
        <b/>
        <color rgb="FF000000"/>
        <sz val="11.0"/>
      </rPr>
      <t xml:space="preserve">1 x macheta tort ca in Departament décor (etaj real)
-
300 x felie 120 gr Tort Fistic si Mango, Omnia
-
Compozitie Candy-Bar (3.5 Euro/persoana - 150 pax + 300 RON) - 2799 RON
--
</t>
    </r>
    <r>
      <rPr>
        <rFont val="Calibri"/>
        <b/>
        <color rgb="FF000000"/>
        <sz val="11.0"/>
        <u/>
      </rPr>
      <t>AMENAJARE CANDY-BAR 150 persoane</t>
    </r>
    <r>
      <rPr>
        <rFont val="Calibri"/>
        <b/>
        <color rgb="FF000000"/>
        <sz val="11.0"/>
      </rPr>
      <t xml:space="preserve">
88 x Choux (33% - ciocolata || cafea || fistic) 
19 x Briose Colorate Tematic  
88 x Mini-Tarte Lamaie si Bezea Flambata
88 x Mini-Tarte Ciocolata si Caramel
88 x Mini-Tarte Fructe 
88 x Mini Pavlove 
88 x Pahar Tiramisu 
88 x Mini Ecler Artizanal (ciocolata || cafea)
40 x Cake Pops Tematici 
--
DE ITNREBAT CARE E TEMATICA/CROMATICA CANDY-Barului</t>
    </r>
  </si>
  <si>
    <t>???
---
La ce ora se face amenajarea</t>
  </si>
  <si>
    <t>au platit factura avans 1770 Ron.  Se mai face o factura pentru restul sumei.</t>
  </si>
  <si>
    <t>Lara</t>
  </si>
  <si>
    <t xml:space="preserve">Cristian Alin Vaduva
0726549823
(amanat de pe 06.09.2020)
</t>
  </si>
  <si>
    <t>Candy-Bar 50 persoane 28 x Choux a la Crème Fistic
28 x Macarons Culori Tematice
28 x Mini Tarta Ciocolata si Caramel
28 x Mini Tarta Lamaie si Bezea Flambata
28 x Mini Pavlova
28 x Mini Tarta Fructe
18 x Pahar Tiramisu
18 x Ecler Artizanal
18 x Cake Pops Tematice
9 x Briose Tematice
----
INCA NU STIM CE CULOARE VA AVEA. TREBUIE SUNATI SI INTREBATI</t>
  </si>
  <si>
    <t>Imperial Ballroom, Sala Ludovic, Șoseaua Pipera, Strada Avionului 9
---
Se amenajeaza intre 17:45 si 18:45. Evenimentul incepe la 19:00</t>
  </si>
  <si>
    <t>Au achitat integral cash cu bon la factura pe 14.02.2020. A batut bonul Tudor</t>
  </si>
  <si>
    <t>Enache Georgiana/ David Iuta
0784619373
data a fost schimbata de pe 26.07 pe 5.09</t>
  </si>
  <si>
    <t>Candy-Bar 135 persoane (Negru si Auriu)
76 x Choux a la Crème Fistic
76 x Macarons Culori Tematice (culori tematice)
76 x Mini Tarta Ciocolata si Caramel
76 x Mini Tarta Lamaie si Bezea Flambata
76 x Mini Pavlova
76 x Mini Tarta Fructe
49 x Pahar Tiramisu
49 x Ecler Artizanal
49 x Cake Pops Tematice
25 x Briose Tematice</t>
  </si>
  <si>
    <t>Salon du mariage, DN1, Calea București nr. 51, Săftica
---
Evenimentul incepe la 19:30. Amenajarea se face intre 18:00 si 19:00</t>
  </si>
  <si>
    <t>221 transport
2177 candy-bar
--
Factura pe david iuta de avans facuta pt 240 RON. Trebuie facuta factura pt toata suma si stornata celalalta</t>
  </si>
  <si>
    <t>Cecilia
0 740 975 299
(a fost mutat de pe 12 sep 2020)</t>
  </si>
  <si>
    <t>0 740 975 299</t>
  </si>
  <si>
    <r>
      <rPr>
        <rFont val="Calibri, Arial"/>
        <b/>
        <color rgb="FF000000"/>
        <sz val="11.0"/>
      </rPr>
      <t>1 x macheta cu 2 etaje false + 1 real (fistic cu zmeura).</t>
    </r>
    <r>
      <rPr>
        <rFont val="Calibri"/>
        <b/>
        <color rgb="FF000000"/>
        <sz val="11.0"/>
        <u/>
      </rPr>
      <t xml:space="preserve"> INCA NU STIM DESIGNUL</t>
    </r>
    <r>
      <rPr>
        <rFont val="Calibri"/>
        <b/>
        <color rgb="FF000000"/>
        <sz val="11.0"/>
      </rPr>
      <t xml:space="preserve">
---
200 x monoportii rotunde (150 gr) fistic zmeura (glasate cu verde) si zmeura in varf</t>
    </r>
    <r>
      <rPr>
        <rFont val="Calibri"/>
        <b/>
        <color rgb="FF000000"/>
        <sz val="11.0"/>
        <u/>
      </rPr>
      <t xml:space="preserve">
</t>
    </r>
    <r>
      <rPr>
        <rFont val="Calibri"/>
        <b val="0"/>
        <i/>
        <color rgb="FF000000"/>
        <sz val="11.0"/>
      </rPr>
      <t>--</t>
    </r>
    <r>
      <rPr>
        <rFont val="Calibri"/>
        <b/>
        <color rgb="FF000000"/>
        <sz val="11.0"/>
        <u/>
      </rPr>
      <t xml:space="preserve">
Amenajare Candy-Bar 130 pax</t>
    </r>
    <r>
      <rPr>
        <rFont val="Calibri"/>
        <b/>
        <color rgb="FF000000"/>
        <sz val="11.0"/>
      </rPr>
      <t xml:space="preserve">
73 x Choux a la Crème Fistic
73 x Macarons Culori Tematice
73 x Mini Tarta Ciocolata si Caramel
73 x Mini Tarta Lamaie si Bezea Flambata
73 x Mini Tarta Fructe
73 x Pahar Mousse Vanilie &amp; Zmeura
47 x Pahar Tiramisu
47 x Mini-Tarta Fistic
47 x Cake Pops Tematice
24 x Briose Tematice</t>
    </r>
  </si>
  <si>
    <t>Ramada Nord, Strada Daniel Danielopolu 44, București
---
Evenimentul incepe la 20:00. Amenajarea se face intre 18:30 si 19:45</t>
  </si>
  <si>
    <t xml:space="preserve">macheta - 600
tort - 2550 ron(30 kg x 85)
candy-bar - 2216 RON
---
I-am facut factura de 782 RON. Trebuie stornata aia si facuta una cu toata suma pt diferenta de 4042.15 RON
</t>
  </si>
  <si>
    <t>Daniel Anghelina
0 732 776 433
(era pe 12.09.2020)</t>
  </si>
  <si>
    <t>0 732 776 433</t>
  </si>
  <si>
    <r>
      <rPr>
        <rFont val="Calibri, Arial"/>
        <b/>
        <color rgb="FF000000"/>
        <sz val="11.0"/>
      </rPr>
      <t xml:space="preserve">1 x macheta 4 etaje (3 etaje fake + 1 reale) 
Comentariu 1:
In loc de negru sa facem bleumarin ca in "Poza Bleumarin"
Comentariu 2:
In loc de flori albe sa fie flori roz pal.
</t>
    </r>
    <r>
      <rPr>
        <rFont val="Calibri"/>
        <b/>
        <color rgb="FF000000"/>
        <sz val="11.0"/>
        <u/>
      </rPr>
      <t>ATENTIE CA TREBUIE SA II FACEM ETAJ REAL CA TORTUL PE CARE IL AU DEJA SI NU STIM COMPOZITIA. Trebuie bagat la decor</t>
    </r>
    <r>
      <rPr>
        <rFont val="Calibri"/>
        <b/>
        <color rgb="FF000000"/>
        <sz val="11.0"/>
      </rPr>
      <t xml:space="preserve">
---</t>
    </r>
    <r>
      <rPr>
        <rFont val="Calibri"/>
        <b/>
        <color rgb="FF000000"/>
        <sz val="11.0"/>
        <u/>
      </rPr>
      <t xml:space="preserve">
Candy-Bar 100 persoane (Bleumarin || Alb || Roz Pal) cu amenajare</t>
    </r>
    <r>
      <rPr>
        <rFont val="Calibri"/>
        <b/>
        <color rgb="FF000000"/>
        <sz val="11.0"/>
      </rPr>
      <t xml:space="preserve">
56 x Choux a la Crème Fistic
56 x Macarons Culori Tematice
56 x Mini Tarta Ciocolata si Caramel
56 x Mini Tarta Lamaie si Bezea Flambata
56 x Mini Pavlova
56 x Mini Tarta Fructe
36 x Pahar Tiramisu
36 x Ecler Artizanal
36 x Cake Pops Tematice
18 x Briose Tematice
!!! Atentie ca este modelul de candy-bar in print
</t>
    </r>
  </si>
  <si>
    <t>Palatul Stirbei, Salon Stirbey Voda, Str. Știrbei Vodă, nr. 36, Buftea
---
Amenajarea se face intre 18:30-19:45. Evenimentul incepe la 20:00.</t>
  </si>
  <si>
    <t>1672 candy-bar
-
700 macheta
-----
I-am facut factura de avans de 1000 Ron. Trebuie stornata si facuta factura pentru restul sumei</t>
  </si>
  <si>
    <t>Madalina Iorga
0 728 971 666
( a fost amant din 2020)
---
Este platit si un avans in feb 2020 dar nu stiu care (Tudor)</t>
  </si>
  <si>
    <r>
      <rPr>
        <rFont val="Calibri, Arial"/>
        <b/>
        <color rgb="FF000000"/>
        <sz val="11.0"/>
      </rPr>
      <t>1 x macheta tort cu etaj real 2 kg</t>
    </r>
    <r>
      <rPr>
        <rFont val="Calibri"/>
        <b/>
        <color rgb="FF000000"/>
        <sz val="11.0"/>
        <u/>
      </rPr>
      <t xml:space="preserve"> (CE SORTIMENT)</t>
    </r>
    <r>
      <rPr>
        <rFont val="Calibri"/>
        <b/>
        <color rgb="FF000000"/>
        <sz val="11.0"/>
      </rPr>
      <t xml:space="preserve"> ca in poze decor
ATENTIE: vom scrie pe ea "M&amp;M" cu auriu ca in poza Model Scris.
---
</t>
    </r>
    <r>
      <rPr>
        <rFont val="Calibri"/>
        <b/>
        <color rgb="FF000000"/>
        <sz val="11.0"/>
        <u/>
      </rPr>
      <t>ATENTIE - TREBUIE BAGAT SI PENTRU DECOR ETAJUL REAL DUPA CE SE HOTARASTE</t>
    </r>
    <r>
      <rPr>
        <rFont val="Calibri"/>
        <b/>
        <color rgb="FF000000"/>
        <sz val="11.0"/>
      </rPr>
      <t xml:space="preserve">
---
38 x 120 gr felie (CE SORTIMENT)
---</t>
    </r>
    <r>
      <rPr>
        <rFont val="Calibri"/>
        <b/>
        <color rgb="FF000000"/>
        <sz val="11.0"/>
        <u/>
      </rPr>
      <t xml:space="preserve">
Candy-Bar 50 persoane (Tematica Natura || Alb si Verde Pal)</t>
    </r>
    <r>
      <rPr>
        <rFont val="Calibri"/>
        <b/>
        <color rgb="FF000000"/>
        <sz val="11.0"/>
      </rPr>
      <t xml:space="preserve">
30 x choux fistic
30 x macarons culori tematice
30 x mini tarta ciocolata &amp; caramel
30 x mini tarta lamaie si bezea flambata
30 x mini pavlova
30 x mini tarte fructe
30 x eclere artizanle
15 x briose decorate tematic
12 x cake pops tematici</t>
    </r>
  </si>
  <si>
    <t>Belvedere Grand Ballroom, Strada Carierei 58, Clinceni 077060
---
Amenajarea se face intr e ??? - ???</t>
  </si>
  <si>
    <t>S-a achitat avans de 516 RON. Mai trebuie facturat restul
--
Madalina Iorga</t>
  </si>
  <si>
    <t>1 x etaj real(compozitie personalizata) pentru macheta Simona Stefan 05.09
---
De jos in sus:
1. Blat Migdale
2. Mousse Ciocolata Lapte cu Bucati de Zmeura
3. Blat Migdale
4. Mousse Mango &amp; Fistic (Omnia)
5. Jeleu Zmeura (Omnia)</t>
  </si>
  <si>
    <t>1 x etaj macheta real fistic cu zmeura pentru Popica Gabriel 18.09.
-
Sa va uitati la poza din departament décor pentru a aproxima greutatea</t>
  </si>
  <si>
    <t>Popica Gabriel
(s-a mutat de pe 18.09.2020)</t>
  </si>
  <si>
    <t>0732904525</t>
  </si>
  <si>
    <t>80 x portie tort fistic 125 gr/felie)
-
1 x macheta ca in departament décor (4 etaje cu ultimul etaj real - fistic cu zmeura)</t>
  </si>
  <si>
    <t>Reina Events Ballroom Salon Sofia.Bucuresti sect 3, str locotenent Nicolae Pascu nr 81</t>
  </si>
  <si>
    <t>Factura 700 RON Reina Events (Fal Co SRL 80 x 125 x 70/1000)
---
650 persoana fizica macheta Gabriel Poica</t>
  </si>
  <si>
    <t>Cristian Badea
0 721 951 363
(a fost schimbata de pe 5 iunie)</t>
  </si>
  <si>
    <t>0 721 951 363</t>
  </si>
  <si>
    <t>Candy-Bar 100 pax cu amenajare:
LILA + ALB
56 x Choux a la Crème Fistic
56 x Macarons Culori Tematice
56 x Mini Tarta Ciocolata si Caramel
56 x Mini Tarta Lamaie si Bezea Flambata
56 x Mini Pavlova
56 x Mini Tarta Fructe
36 x Pahar Tiramisu
36 x Ecler Artizanal
 36 x Cake Pops Tematice
18 x Briose Tematice</t>
  </si>
  <si>
    <t>Hotel Marshal Garden, Calea Dorobanți 50B, restaurant etaj 6
---
Evenimentul incepe la 20:00. Candy bar'ul se amenajeaza de la 18:30 la 19:30</t>
  </si>
  <si>
    <t>1672 RON candy-bar
--
Le-am facut factura de 167 RON. Trebuie anulata factura si incasat restul sumei de 1505.</t>
  </si>
  <si>
    <t>Irina Iordache
0767005516
evenimetul s a mutat de pe 04.06</t>
  </si>
  <si>
    <r>
      <rPr>
        <rFont val="Calibri, Arial"/>
        <b/>
        <color rgb="FF000000"/>
        <sz val="11.0"/>
      </rPr>
      <t xml:space="preserve">IGNORATI VA ROG MOMENTAN
-----
1 x macheta ca in poza décor cu etaj real KRANTZ. In loc de roz pal neaparat sa fie ALB. Noi luam florile
---
140 x felie 150 gr krantz decorat frumos
---
</t>
    </r>
    <r>
      <rPr>
        <rFont val="Calibri"/>
        <b/>
        <color rgb="FF000000"/>
        <sz val="11.0"/>
        <u/>
      </rPr>
      <t xml:space="preserve">MASA SWEETS CANDY-BAR
</t>
    </r>
    <r>
      <rPr>
        <rFont val="Calibri"/>
        <b/>
        <color rgb="FF000000"/>
        <sz val="11.0"/>
      </rPr>
      <t>---
Amenajare Candy-Bar 120 Pax:
61 x Choux a la Crème
120 x Macarons Culori Tematice
61 x Mini Tarta Ciocolata si Caramel
61 x Mini Tarta Lamaie si Bezea Flambata
61 x Mini Pavlova 
61 x Mini Tarta Fructe
44 x Pahar Tiramisu
44 x Pahar Duo-Mousse
44 x Pahar Mousse Vanilie si Zmeura 
44 x Cake Pops Tematice
22 x Briose Tematice
-
!!!!! Atentie, vrea neaparat sa aiba o piramida foarte mare de macarons</t>
    </r>
  </si>
  <si>
    <t>American Ballroom, Salon Hollywood, Faur, Poarta 1, Bulevardul Basarabia 256, București
---
Candy se amenajeaza intre 18:45 si 19:45. Evenimentul incepe la 20:00</t>
  </si>
  <si>
    <t>oferta este 3553
suplimentare macs 170
masa sweets 300
---
S-a facut factura de avans  de 1207. Trebuie facuta factura pentru restul sumei</t>
  </si>
  <si>
    <t>Simona Stefan
0 769 308 271</t>
  </si>
  <si>
    <t>0 769 308 271</t>
  </si>
  <si>
    <r>
      <rPr>
        <rFont val="Calibri, Arial"/>
        <b/>
        <color rgb="FF000000"/>
        <sz val="11.0"/>
      </rPr>
      <t xml:space="preserve">1 x macheta cu 3 etaje cu tort PERSONALIZAT (ce tort personalizat)
ATENTIE 1: De pastrat aspectul metalizat al machetei. 
ATENTIE 2: De schimbat culorile in ALB/ROZ PAL/LILA
ATENTIE 3: De schimbat florile ca in poza "Model Flori"
------------------------------
200 x felie tort personalizat:
(de jos in sus)
1. Blat Migdale
2. Mousse Ciocolata Lapte cu Bucati de Zmeura
3. Blat Migdale
4. Mousse Mango &amp; Fistic (Omnia)
5. Jeleu Zmeura (Omnia)
------------------------------
</t>
    </r>
    <r>
      <rPr>
        <rFont val="Calibri"/>
        <b/>
        <color rgb="FF000000"/>
        <sz val="11.0"/>
        <u/>
      </rPr>
      <t>MASA SWEETS</t>
    </r>
    <r>
      <rPr>
        <rFont val="Calibri"/>
        <b/>
        <color rgb="FF000000"/>
        <sz val="11.0"/>
      </rPr>
      <t xml:space="preserve">
-- 
Candy-Bar 130 persoane
18 x Choux a la Crème Fructe de Padure
18 x Choux a la Crème Fructe de Lamaie
18 x Choux a la Crème Mango
18 x  Choux a la Crème Zmeura
24 x Macaron Alb (ciocolata alba)
24 x Macaron Lila (fructe de padure)
24 x Macaron Roz Pal (zmeura)
26 x Monoportii Mici Mousse Zmeura (roz) 
26 x Monoporti Mici Mousse Lavanda (lila)
26 x Monoporti Mici Mousse Vanilie (alb)
35 x Mini Tarta Ciocolata si Caramel
35 x Mini Tarta Lamaie si Bezea Flambata
67 x Mini Pavlova
67 x Mini Tarta Fructe
16 x Pahar Tiramisu
16 x Pahar Vanilie si Zmeura
16 x Pahar Duo-Mousse  
40 x Ecler Artizanal (Roz Pal/ Lila/ Alb)
40 x Cake Pops Tematice (Roz Pal/ Lila/ Alb)
24 x Briose Tematice (Roz Pal/ Lila/ Alb)
!!! ATENTIE: VREA CA LA ROBERTA RAITON DAR FARA UNICORNI
</t>
    </r>
  </si>
  <si>
    <t>American Ballroom, Șoseaua Pipera 48-50, București 014254
----
Evenimentul incepe la 19:30. Se incepe de la 18:00 la 19:00</t>
  </si>
  <si>
    <t>A fost facuta factura fizica pe Simona stefan pe 512 RON. Trebuie stornata si refacutra pe toata suma</t>
  </si>
  <si>
    <t>Ioana Panait
0 731 434 160</t>
  </si>
  <si>
    <t>Candy-Bar cu amenajare
---
56 x Choux a la Crème Fistic
56 x Macarons Culori Tematice
56 x Mini Tarta Ciocolata si Caramel
56 x Mini Tarta Lamaie si Bezea Flambata
56 x Mini Pavlova
56 x Mini Tarta Fructe
36 x Pahar Tiramisu
36 x Ecler Artizanal
36 x Cake Pops Tematice
18 x Briose Tematice</t>
  </si>
  <si>
    <t>Magic Ballroom and Events, Drumul Taberei 115, București 061378
--
Evenimentul incepe la ??? Amenajarea se face de la ??? la ???</t>
  </si>
  <si>
    <t>Am facut factura avans de 167 lei. Trebuie stornata si platit restul</t>
  </si>
  <si>
    <t>Monica Milcica</t>
  </si>
  <si>
    <t>0762699250</t>
  </si>
  <si>
    <t>100 x felieraspberry vanilla
+
1 x macheta tort ca in poza 1 (3 nivele, din care cel de sus real || raspberry vanilla)
+
Prajituri Candy-Bar 100 (tematic cu tortul)
57 x Choux a la Crème Fistic
57 x Macarons Culori (ca tortul)
57 x Mini Tarta Ciocolata si Caramel
57 x Mini Tarta Lamaie si Bezea Flambata
57 x Mini Pavlova
57 x Mini Tarta Fructe
37 x Pahar Tiramisu
37 x Ecler (ca tortul)
37 x Cake Pops (ca tortul)
19 x Briose Tematice</t>
  </si>
  <si>
    <t>Bulevardul Basarabia nr 256 incinta Faur, American Bollroom Faur (Salon LAS VEGAS)
(Amenajarea candy-Bar'ului se face intre 18:00 si 18:45</t>
  </si>
  <si>
    <t>contract si factura (se ocupa Tudor)</t>
  </si>
  <si>
    <t>Dana Neacsu
(reprogramat din 29 mai)</t>
  </si>
  <si>
    <t>0762189013</t>
  </si>
  <si>
    <r>
      <rPr>
        <rFont val="Calibri, Arial"/>
        <b/>
        <color rgb="FF000000"/>
        <sz val="11.0"/>
      </rPr>
      <t xml:space="preserve">1 x tort real ca in departament décor (20 kg TORT KRANTZ - 4 etaje)  (atentie, e tot real)
!!! Crema sa fie cu nuante de verde pal in loc de roz pal
!!! Dripul Sa fie Verde pal
!!! Florile sa fie din pasta de zahar (albe/verde Pal)
--
Amenajare Candy-Bar 130 Pax
</t>
    </r>
    <r>
      <rPr>
        <rFont val="Calibri"/>
        <b/>
        <color rgb="FF000000"/>
        <sz val="11.0"/>
        <u/>
      </rPr>
      <t>CU MOBILIER CA LA TARG (Alb/verde pal)</t>
    </r>
    <r>
      <rPr>
        <rFont val="Calibri"/>
        <b/>
        <color rgb="FF000000"/>
        <sz val="11.0"/>
      </rPr>
      <t xml:space="preserve">
25 x Choux Ness
25 x Choux Vanilie
25 x Choux Ciocolata
73 x Macarons Culori Tematice
73 x Mini Tarta Ciocolata si Caramel
73 x Mini Tarta Lamaie si Bezea Flambata
73 x Mini Pavlova
73 x Mini Tarta Fructe
47 x Pahar Tiramisu
47 x Ecler Artizanal
47 x Cake Pops Tematice
24 x Briose Tematice</t>
    </r>
  </si>
  <si>
    <t>American Ballroom, Faur, Poarta 1, Bulevardul Basarabia 256,
--
Evenimentul incepe la ora 19:00 . Amenajarea se face intre 17:45 si 18;:45</t>
  </si>
  <si>
    <t>Am facut factura de avans 351 lei pe 15.02. Trebuie sa refacem factura pe toata suma.</t>
  </si>
  <si>
    <t>Diana Busuioc</t>
  </si>
  <si>
    <t>1 x tort 3.5 kg dreptunghiular pentru diana busuoic 19.02</t>
  </si>
  <si>
    <t xml:space="preserve">Beatrice Tutelca
0 733 793 452
</t>
  </si>
  <si>
    <t>0 733 793 452</t>
  </si>
  <si>
    <r>
      <rPr>
        <rFont val="Calibri"/>
        <b/>
        <color rgb="FF000000"/>
        <sz val="11.0"/>
        <u/>
      </rPr>
      <t>1 x MASA VOLUMETRICE SWEETS PENTRU CANDY-BAR</t>
    </r>
    <r>
      <rPr>
        <rFont val="Calibri"/>
        <b/>
        <color rgb="FF000000"/>
        <sz val="11.0"/>
        <u/>
      </rPr>
      <t xml:space="preserve">
--
1 x tort 12 kg (3 etaje|| carrot cake) ca in departament decor. Efectul cremei trebuie sa fie la fel, sa nu-l acoperim pe tot!!!! Noi luam florile.
</t>
    </r>
    <r>
      <rPr>
        <rFont val="Calibri"/>
        <b/>
        <color rgb="FF000000"/>
        <sz val="11.0"/>
        <u/>
      </rPr>
      <t>(ATENTIE TREBUIE SA NE DEA CAKE TOPPER)</t>
    </r>
    <r>
      <rPr>
        <rFont val="Calibri"/>
        <b/>
        <color rgb="FF000000"/>
        <sz val="11.0"/>
        <u/>
      </rPr>
      <t xml:space="preserve">
--
120 x felie carrot cake (150 gr) decorata frumos
--
Candy-Bar 200 pers - DÉCOR NATURA
112 x Choux a la Crème Fistic
112 x Macarons ((zmeura, fistic, caramel, cocos, lamaie si ciocolata)
112 x Mini Tarta Ciocolata si Caramel
112 x Mini Tarta Lamaie si Bezea Flambata
112 x Mini Pavlova
112 x Mini Tarta Fructe
72 x Pahar Tiramisu
72 x Ecler Artizanal
72 x Cake Pops Tematice (Infipte in burete)
36 x Pahar Mousse Vanilie</t>
    </r>
  </si>
  <si>
    <t xml:space="preserve">Bon Bon Club, Strada Dambovitei nr 4, Dragomirești-Deal 077095
---
Evenimentul incep ela 20:30. Candy-bar'ul se amenajeaza de la 19:00 la 20:15
</t>
  </si>
  <si>
    <t>A fost facuta o factura de avans de 528 RON. Mai trebuie facuta o factura pe persoana fizica de restul sumei. 
(Beatrice-Mihaela Tutelca)</t>
  </si>
  <si>
    <t>Hagivreta Dafina
0 769 211 282
(s-a amanat din 26 iulie 2020)</t>
  </si>
  <si>
    <t>0 769 211 282</t>
  </si>
  <si>
    <r>
      <rPr>
        <rFont val="Calibri"/>
        <b/>
        <color rgb="FF000000"/>
        <sz val="11.0"/>
        <u/>
      </rPr>
      <t xml:space="preserve">Amenajare Candy-Bar 170 persoane  </t>
    </r>
    <r>
      <rPr>
        <rFont val="Calibri"/>
        <b/>
        <color rgb="FF000000"/>
        <sz val="11.0"/>
        <u/>
      </rPr>
      <t xml:space="preserve">
96 x Choux a la Crème Fistic
96 x Macarons Mix
96 x Mini Tarta Ciocolata si Caramel
96 x Mini Tarta Lamaie si Bezea Flambata
96 x Mini Pavlova
96 x Mini Tarta Fructe
62 x Pahar Tiramisu
62 x Ecler Artizanal
62 x Cake Pops
31 x Briose 
</t>
    </r>
  </si>
  <si>
    <t>Conacul din Livada, Șoseaua Olteniței nr. 11, Popești-Leordeni 077160
---
Evenimentul incepe la ????. Amenajarea se face de la ??? la ???</t>
  </si>
  <si>
    <t>A fost facuta factura de 268 RON. Trebuie stearsa factura si facuta una pe toata suma. Mai are de platit 2414 RON</t>
  </si>
  <si>
    <t>Georgiana Balea
0724558800
(A fost mutata de pe 22.08.2021)</t>
  </si>
  <si>
    <t>0724558800</t>
  </si>
  <si>
    <r>
      <rPr>
        <rFont val="Calibri"/>
        <b/>
        <color rgb="FF000000"/>
        <sz val="11.0"/>
        <u/>
      </rPr>
      <t>Candy-Bar 90 persoane cu amenajare</t>
    </r>
    <r>
      <rPr>
        <rFont val="Calibri"/>
        <b/>
        <color rgb="FF000000"/>
        <sz val="11.0"/>
        <u/>
      </rPr>
      <t xml:space="preserve">
51 x Choux a la Crème Fistic
51 x Macarons Culori Tematice
51 x Mini Tarta Ciocolata si Caramel
51 x Mini Tarta Lamaie si Bezea Flambata
51 x Mini Pavlova
51 x Mini Tarta Fructe
33 x Pahar Tiramisu
33 x Ecler Artizanal
33 x Cake Pops Tematice
17 x Briose Tematice
---
ASTEPTAM SA NE SPUNA TEMATICA</t>
    </r>
  </si>
  <si>
    <t>Lagoo Snagov, DJ101B, Comuna Snagov 077165
--
Evenimentul incepe la 18:00. Amenajarea se face de la 16:45 la 17:45</t>
  </si>
  <si>
    <t>I-am facut factura de avans de 152 Ron. Trebuie stornata si sa-I facem o factura intreaga cu 1528</t>
  </si>
  <si>
    <t>Ana Ciuperca
0 720 052 042
(AM SCHIMBAT DIN AUGUST 200)</t>
  </si>
  <si>
    <t>1 x tort real ca in departament decor ( 3 etaje, berry chocolate) 7.5 kg greutate totala
--
atentie mare la figurine!
--
Mesajul de pe tort sa fie "Forță fie cu voi!" in loc de Star Wars dar cu acelasi font!
+
Amenajare Candy-Bar 50 Pax
(STAR WARS)
28 x Choux a la Crème Fistic
28 x Macarons (star wars)
28 x Mini Tarta Ciocolata si Caramel
28 x Mini Tarta Lamaie si Bezea Flambata
28 x Mini Pavlova
28 x Mini Tarta Fructe
18 x Pahar Tiramisu
18 x Ecler Artizanal (star wasr)
18 x Cake Pops Tematice (star wars)
9 x Briose Tematice(star wasrs)</t>
  </si>
  <si>
    <t>IN AFARA BUC
--
Vinalia. Se afla în Ceptura de jos, nr 719A.
---
Evenimentul incepe la 19:30. Se amenajeaza de la 18:00 la 19:00</t>
  </si>
  <si>
    <t>Candy-Bar: 1000 RON
Tort: 750 RON
Transport: 756 RON
---
A platit factura avans 750 RON. Mai trebuie facuta factura rest 1756 RON</t>
  </si>
  <si>
    <t>(Corina Gramada)Mogosoaia Lake View</t>
  </si>
  <si>
    <t>0769308105</t>
  </si>
  <si>
    <t>0.8 kg compozitie duo mouse pe inalt|| imbracat pasta de zahar roz pal ca in poza 1, pe tort sa fie o coroana de aceasi culoare ca in poza 2, de jur imprejur sa aiba crestaturi si bilute(argintii sau albe) ca in poza 3, si pe fata tortului la mijloc sa fie o placuta cu “La multi ani, Oana!” ca in poza 1</t>
  </si>
  <si>
    <t>Amanat</t>
  </si>
  <si>
    <t>Mogosoaia Lake View|| Strada PADURE NR 2 BIS, Strada Chitila Pădure, Mogoșoaia</t>
  </si>
  <si>
    <t>pana la 18:00</t>
  </si>
  <si>
    <t>140 lei / kg  (fara brrr banii direct la Dan)
- de cantarit la final-</t>
  </si>
  <si>
    <t>amanat</t>
  </si>
  <si>
    <t>(Soiree)
Adina Toma
0 729 151 010</t>
  </si>
  <si>
    <r>
      <rPr>
        <rFont val="Calibri, Arial"/>
        <b/>
        <color rgb="FF000000"/>
        <sz val="11.0"/>
      </rPr>
      <t xml:space="preserve">1 x macheta cu etaj real (ricotta cu fructe confiate) ca in departament décor (3 etaje total)
--
200 x felie tort 100 gr ricotta &amp; fructe confiate decorata
--
</t>
    </r>
    <r>
      <rPr>
        <rFont val="Calibri"/>
        <b/>
        <color rgb="FF000000"/>
        <sz val="11.0"/>
        <u/>
      </rPr>
      <t>MASA SWEETS</t>
    </r>
    <r>
      <rPr>
        <rFont val="Calibri"/>
        <b/>
        <color rgb="FF000000"/>
        <sz val="11.0"/>
      </rPr>
      <t xml:space="preserve">
--
candy-bar 200 pax cu amenajare (verde + alb)
112 x Choux a la Crème Fistic
112 x Macarons Culori Tematice
112 x Mini Tarta Ciocolata si Caramel
112 x Mini Tarta Lamaie si Bezea Flambata
112 x Mini Pavlova
112 x Mini Tarta Fructe
72 x Pahar Tiramisu
72 x Ecler Artizanal
72 x Cake Pops Tematice
36 x Briose Tematice</t>
    </r>
  </si>
  <si>
    <t>anulat</t>
  </si>
  <si>
    <t>Soiree
--
evenimentul incepe la 18:00. se amenajeaza candy-bar'ul de la 16:30 la 17:45. ATENTIE CA VREA MASA SWEETS</t>
  </si>
  <si>
    <t>De confirmat numarul final de persoane si facut factura soiree
-----
400 macheta tva inclus
65+tva tortul
3 euro + tva candy-bar</t>
  </si>
  <si>
    <t>Soiree</t>
  </si>
  <si>
    <t>Adriana</t>
  </si>
  <si>
    <t>0723617351</t>
  </si>
  <si>
    <t>30 x cake pops FARA cacao cu glazura alba si decor multicolor</t>
  </si>
  <si>
    <t>Str Caramidarii de jos 3,  bl 75 sc 1, ap 4, Sector 4</t>
  </si>
  <si>
    <t>13:00-16:00</t>
  </si>
  <si>
    <t>Alina Vasile</t>
  </si>
  <si>
    <t>0740522685</t>
  </si>
  <si>
    <t>2 x cremsnit
2 x amandina
2 x felie tarta mere
1 x cozonac nuca,cacao si rom</t>
  </si>
  <si>
    <t>Prajitura Amandina
Prajitura Amandina
Felie Tarta Mere
Felie Tarta Mere
Cozonac cu nuca si Cacao</t>
  </si>
  <si>
    <t>Costache Stamate nr 2, bl 3C, Sc A, et 3, ap 16, interfon 16
București,</t>
  </si>
  <si>
    <t>Amenajare Stand</t>
  </si>
  <si>
    <t>Vesela Amenajare Candy-Bar Natura
+
Flyere Discount Targ
+
Carti Vizita
+
Farfurii Unica Folosinta
+
Lingurite Unica Folosinta
+
Servetele</t>
  </si>
  <si>
    <t>Palatul Parlamentului, Mariage Fest
---
Amenajeaza Mirela si Claudiu</t>
  </si>
  <si>
    <t>Altele</t>
  </si>
  <si>
    <t xml:space="preserve">
Prajituri crem/bordeaux
15 x cake pops
14 x mini briose
15 x mini rasberry vanilla
14 x choux vanilie
15 x choux fistic
14 x mini carrot cake
</t>
  </si>
  <si>
    <t>intre 10-12.30</t>
  </si>
  <si>
    <t>0755152074</t>
  </si>
  <si>
    <t>1 x tort 2.5 kg dmv cu mesajul “La Multi Ani, Andreea! 30 Ani” cu auriu pe marginea placutei. (In still great gatsby)
1 x platou 5 persoane</t>
  </si>
  <si>
    <t>VLAICU VODA 15, bl. V64, scara 1
(Se suna ca vor cobori). Vizavi mall vitan
(Pana in 12:00)</t>
  </si>
  <si>
    <t>Andreea Carstea</t>
  </si>
  <si>
    <t>0732339900</t>
  </si>
  <si>
    <t>1 x Tort Tonka cu Stevie
Greutate: 1.2 kg (8 persoane)
COMANDA ANULATA</t>
  </si>
  <si>
    <t>Cherlestii Mosteni, strada oltului Nr 16
Cherlestii Mosteni , Olt</t>
  </si>
  <si>
    <t>Andreea Sole</t>
  </si>
  <si>
    <t>CULORI: AURIU/ROZ
16 x mini-briose ( AURIU/ROZ)
17 x cake pops ( AURIU/ROZ)
16 x mini-raspberry vanilla
17 x mini-carrot cake
16 x choux fistic
17 x choux vanilie</t>
  </si>
  <si>
    <t>Green Court Events (Gara Herastrau Nr. 4)
10.10.2020
---
AMENAJAREA SE FACE intre 11:45 si 12:45 . VESELA este a locatiei</t>
  </si>
  <si>
    <t>factura pe "Corporate Management Events"</t>
  </si>
  <si>
    <t>Aura Cristina Irina Ispas</t>
  </si>
  <si>
    <t>0734025220</t>
  </si>
  <si>
    <t>1 x Tort Tonka cu Stevie
Greutate: 1.2 kg (8 persoane)
Mesaj Personalizat: La mulți ani!</t>
  </si>
  <si>
    <t>Str. Tudor Vladimirescu bl H3, sc. 2 ap. 28
Lupeni, Hunedoara</t>
  </si>
  <si>
    <t>Berbec Elena Alina</t>
  </si>
  <si>
    <t>0752990012</t>
  </si>
  <si>
    <t>1 x Tort de Bezea cu Ciocolata
Greutate: 1.4 kg (9 persoane)
ANULATA</t>
  </si>
  <si>
    <t>Strada Salcamilor nr 35-37,bl 9,sc1,ap6,Dudu,Chiajna
Com Chiajna, Ilfov</t>
  </si>
  <si>
    <t xml:space="preserve">webiste </t>
  </si>
  <si>
    <t>Boarna Cristian
0767259859</t>
  </si>
  <si>
    <t>1 x macheta ca in departament décor (doar macheta) + o placuta cu numele "Patrick Mihai".
--
83 monoportii (120 grame) bailey's</t>
  </si>
  <si>
    <t>Restaurant Britania, Strada Petre Ispirescu 9B</t>
  </si>
  <si>
    <t>A platit deja 350 pe 24.01.2020. Mai are de achitat restul pana la 1150
---
cash cu bon. Plateste la restaurant</t>
  </si>
  <si>
    <t>Boureanu Georgiana</t>
  </si>
  <si>
    <t>0722897014</t>
  </si>
  <si>
    <t>1 x tort ca in Poza 1 (Berry Chocolate || 2 etaje || 12 kg final). Se vor pastra doar cele doua etaje de jos. Deasupra tortului va fi o figurina ca in Poza 2</t>
  </si>
  <si>
    <t>Strada Maica Tereza nr 37,Popesti Leordeni
(PANA IN 10:30)</t>
  </si>
  <si>
    <t>paan in 10:30</t>
  </si>
  <si>
    <t>(am facut factura si am trimis direct la client)
- 1800 RON
- 10 transport
+ 20% discount</t>
  </si>
  <si>
    <t>Chiru Delia
0743189604</t>
  </si>
  <si>
    <t xml:space="preserve">84 x Choux a la Crème Fistic
84 x Macarons Culori Tematice
84 x Mini Tarta Ciocolata si Caramel
84 x Mini Tarta Lamaie si Bezea Flambata
84 x Mini Pavlova
84 x Mini Tarta Fructe
54 x Pahar Tiramisu
54 x Ecler Artizanal
54 x Cake Pops Tematice
27 x Briose Tematice
</t>
  </si>
  <si>
    <t>Conacul din Livada, Șoseaua Olteniței nr. 11, Popești-Leordeni 077160
--
Evenimentul incepe la ??? Amenajarea se face de la ??? la ???</t>
  </si>
  <si>
    <t>Am facut factura de avans 320 Ron. Trebuie stearsa si facuta factura pe toata suma</t>
  </si>
  <si>
    <t>Cimpeanu Denisa</t>
  </si>
  <si>
    <t>0741244005</t>
  </si>
  <si>
    <t>Cimpeanu Denisa
1 x tort chocolate delight 3 kg in total decorat ca in poza departament decor
Mesaj personalizat : La mulți ani ALICE!
Fara cifra 1</t>
  </si>
  <si>
    <t xml:space="preserve">Bulevardul Pipera nr 1 casa C11 </t>
  </si>
  <si>
    <t xml:space="preserve">oricand </t>
  </si>
  <si>
    <t>cu cardul la livrare</t>
  </si>
  <si>
    <t>0739011004</t>
  </si>
  <si>
    <t>1 tort Framboisier de 1,4 kg 1 x platoul de 5 pers miniprăjituri.</t>
  </si>
  <si>
    <t>Tort Framboisier 1.4 kg
Platou Minipraji 5 Persoane</t>
  </si>
  <si>
    <t>Aleea Platanilor nr.9 Jilava.</t>
  </si>
  <si>
    <t>Comanda Laura whts 1</t>
  </si>
  <si>
    <t>0722238682</t>
  </si>
  <si>
    <t>1 x Tort raspberry vanila 4 kg in total decorat cu tematica eroi in pijamale
La multi ani Victor”</t>
  </si>
  <si>
    <t>Gradinita Mell - str. Vlad Dracul nr. 43, sector 3, bucuresti</t>
  </si>
  <si>
    <t>pana in 10:30</t>
  </si>
  <si>
    <t>se achita cu factura persoana fizica , o trimitem pe wtp</t>
  </si>
  <si>
    <t>Corina Nita</t>
  </si>
  <si>
    <t>0771600742</t>
  </si>
  <si>
    <t>1 x Cozonac Nuca Cacao si Rom
1 x Cozonac Mac si Rahat</t>
  </si>
  <si>
    <t xml:space="preserve">Cozonac cu nuca si Cacao
Cozonac Mac
</t>
  </si>
  <si>
    <t>Str.Cpt.Av.Al.Serbanescu Nr.51-53, Bl.22H,Sc.2,ap.24,S1
Bucuresti,</t>
  </si>
  <si>
    <t>Cristian</t>
  </si>
  <si>
    <t xml:space="preserve">0722368047 </t>
  </si>
  <si>
    <t>O cutie cu: 
1 x fistic și zmeura stevia monoportie 
1 x cremsnit stevia 
1 x Tarta zmeura stevia 
1 x Tonka 
72 lei + 10 transport bonul nr 1 
--
Cutia 2: 
1 x monoportie fistic 
1 x cremsnit 
1 x Tarta zmeura 
1 x Tonka 
 Bonul nr 2 72 lei 
ANTENTIE: Atentie vrea cutii separate și bonuri separată cum am notat mai sus</t>
  </si>
  <si>
    <t>Strada FERMEI I, NR 1 C, OTOPENI</t>
  </si>
  <si>
    <t>cash cu bon
--
Atentie ca vrea doua bonuri
primul bon este 82, al doilea bon este 72</t>
  </si>
  <si>
    <t>Laurentiu C.</t>
  </si>
  <si>
    <t>Cristina (Lasertag)
0 766 905 791</t>
  </si>
  <si>
    <t>1 x tort decorat ca in poze décor (oreo|| 3 kg || 1 singur etaj)
---
Sa scriem "7 Sergiu" in loc de "35 Bogdys"
-------------------
ATENTIE: nu mai vrea fular! Numele copilului il scriem direct pe tort</t>
  </si>
  <si>
    <t>Lasertag</t>
  </si>
  <si>
    <t>pos
+
certificat conformitate</t>
  </si>
  <si>
    <t>Cristina Cioraneanu</t>
  </si>
  <si>
    <t>0769240414</t>
  </si>
  <si>
    <t xml:space="preserve">1 x tort framboisier STEVIA 1.2 kg
Mesaj Personalizat: La multi ani, tataie Vali!
-
1 x platou miniprajituri 5 persoane
COMANDA ANULATA </t>
  </si>
  <si>
    <t>Soseaua Berceni 23, bl 35, sc 1, et 5, ap 23, sector 4, Bucuresti</t>
  </si>
  <si>
    <t>cash cu bon
-
270 pachet modificat cu stevia
10 transport</t>
  </si>
  <si>
    <t>Website</t>
  </si>
  <si>
    <t>Cristina Curecheru</t>
  </si>
  <si>
    <t>0765961353</t>
  </si>
  <si>
    <t>Tort Golden Unicorn
Alege Sortiment:: Raspberry Vanilla
Gramaj Tort:: 3 kg (15 persoane)
Mesaj Personalizat: La Multi Ani Dahlia Maria</t>
  </si>
  <si>
    <t>Str Izvorul Muresului nr 7, Bl D7, Sc 2, Ap 12</t>
  </si>
  <si>
    <t>Cristina Mohora</t>
  </si>
  <si>
    <t>0724865247</t>
  </si>
  <si>
    <t>1 x tort ciocolata si portocala 1.5 kg cu mesajul "60 ani
Bucura-te mereu de frumusetea vietii!"</t>
  </si>
  <si>
    <t>Tort Ciocolata si Portocale 1.4 kg</t>
  </si>
  <si>
    <t>Intrarea Rascoalei nr.21G, Pantelimon, Ilfov 
(0731044024 de sunat la livrare)
-
NEAPARAT PANA IN 12:00. De trimis cu Bee Fast daca nu se poate</t>
  </si>
  <si>
    <t>NEAPARAT PANA IN 12:00. De trimis cu Bee Fast daca nu se poate</t>
  </si>
  <si>
    <t>factura persoana fizica trimisa pe 09.11</t>
  </si>
  <si>
    <t>E-mail</t>
  </si>
  <si>
    <t>DANA TE ROG IGNORA COMANDA ASTA!
-
Gabriela
0 767 315 684</t>
  </si>
  <si>
    <t>1 x tort CARS ca in poze décor (12 kg || carrot cake || 3 nivele).
ATENTIE 1: NU TREBUIE ACOPERIT CU PASTA DE ZAHAR CI CU CREMA DE ACEEEASI CULOARE (ALBASTRU DESCHIS)
ATENTIE 2: In loc de "Cezar" trebuie sa scriem "Sebastian Alexandru". Trebuie sa ne intindem pe cele 2 etaje de jos
ATENTIE 3: Nu se va pune nici o cifra pe tort.
--
Candy-Bar 80 persoane (Tematica Cars)
-
45 x Choux a la Crème Fistic
15 x Macarons (Rosu/Galben/Albastru || tematica cars)
45 x Mini Tarta Ciocolata si Caramel
45 x Mini Tarta Lamaie si Bezea Flambata
20 x Mini Pavlova
45 x Mini Tarta Fructe
29 x Ecler Artizanal
29 x Cake Pops (Tematica Cars)
29 x Pahar Tiramisu
29 x Pahar Mousse Vanilie si Zmeura
25 x pahar mousse de fructul pasiunii
15 x Briose (Personaje Cars)</t>
  </si>
  <si>
    <t>Regal Balroom, Salon Diamond (Cort), Bulevardul Poligrafiei 1B, București
--
Evenimentul incepe la ???. Amenajarea se face intre  ??? si  ???</t>
  </si>
  <si>
    <t xml:space="preserve"> ???</t>
  </si>
  <si>
    <t>candy-bar: 1638
tort: 1080
--
S-a facut o factura de 815 Ron pe numele Virgil-Valenting Costache. Trebuie facuta si factura pentru restul sumei.</t>
  </si>
  <si>
    <t>Daniela Vasile
0 723 491 982</t>
  </si>
  <si>
    <t>Candy-Bar Flori (Culori pale + florin din pasta zahaar)
84 x Choux a la Crème Fistic
84 x Pahar Duo Mousse
84 x Mini Tarta Ciocolata si Caramel
84 x Mini Tarta Lamaie si Bezea Flambata
84 x Mini Pavlova
84 x Mini Tarta Fructe
54 x Pahar Tiramisu
54 x Ecler Artizanal
54 x Cake Pops Tematice
35 x Mini-Amandina</t>
  </si>
  <si>
    <t>Biavati Events, Strada Serghei Vasilievici Rahmaninov 2B, București 014192
---
Evenimentul incepe la 19:15. Amenajarea se face intre 17:45 si 19:00</t>
  </si>
  <si>
    <t>Nu a platit nimic. S-a amanat evenimentul.</t>
  </si>
  <si>
    <t xml:space="preserve">1 x etaj kratnz pentru macheta dinu alexandra. (atentie ca e tort patrat) </t>
  </si>
  <si>
    <t>1 x décor 2.2 kg OREO pentru comanda cristina lasertag 14.10</t>
  </si>
  <si>
    <t>1 x tort clasic 3 kg dreptunghiular pentru comanda voinea cristina 25.09</t>
  </si>
  <si>
    <t>1 x tort oreo 2.3 kg pentru ionica serban 23.06</t>
  </si>
  <si>
    <t>Anulat</t>
  </si>
  <si>
    <t>1 x tort duo-mousse visine stevia 2.3 kg pentru ionica serban 18.07</t>
  </si>
  <si>
    <t>1 x tort oreo 2.3 kg pentru ionica serban 30.10</t>
  </si>
  <si>
    <t>1 x tort chocolate fiesta 2.3 kg pentru ionica serban 22.12</t>
  </si>
  <si>
    <t>Degustare Kinesis
--
De sunat si confirmat data/locatie/ora</t>
  </si>
  <si>
    <t>1 x monoportie duo-mousse visine
1 x monoportie framboisier
1 x monoportie krantz
1 x monoportie carrot cake
1 x monoportie fistic mango omnia
---
Toate trebuie sa fie 150-170 gr max
Decorul trebuie sa fie identic ca la eveniment
--
Atentie ca vor fi produse 500 de buc</t>
  </si>
  <si>
    <t>Protocol degustare</t>
  </si>
  <si>
    <t>Diana Dobrea</t>
  </si>
  <si>
    <t>0728776073</t>
  </si>
  <si>
    <t xml:space="preserve">1 x tort 1.4 kg framboisier
1 x platou mini-tarte x 15 buc
Mesaj Personalizat: La multi ani, Razvan!
</t>
  </si>
  <si>
    <t xml:space="preserve">Tort Framboisier 1.4 kg
Platou Mini Tarte (15 buc)
</t>
  </si>
  <si>
    <t xml:space="preserve">strada Carbunarilor 23
Bucuresti, Bucharest 013988, Romania
</t>
  </si>
  <si>
    <t>Thea</t>
  </si>
  <si>
    <t>Diana Hadar</t>
  </si>
  <si>
    <t>0741410802</t>
  </si>
  <si>
    <t>1 x Tort Krantz
Greutate: 1.4 kg (9 persoane)</t>
  </si>
  <si>
    <t>Str. Livezilor, nr. 26b
Mogosoaia, Ilfov</t>
  </si>
  <si>
    <t>Diana Soloman</t>
  </si>
  <si>
    <t>0736626086</t>
  </si>
  <si>
    <t>1 x tort fistic 1.2 kg cu "Matei" scris mare pe o placuta
---
Sa apara pe el sub forma de décor ca in departament decor
15.02.2020 (data nasterii)
13:18 (ora nasterii)
3720 gr (greutate copilas)
54 cm (intalnimea copilului)
Sa apara jucaus informatiile astea legate de copil</t>
  </si>
  <si>
    <t>achita la cofetarie pe 17.05.2020</t>
  </si>
  <si>
    <t>Dinu Alexandra
0769916779</t>
  </si>
  <si>
    <r>
      <rPr>
        <rFont val="Calibri, Arial"/>
        <b/>
        <color rgb="FF000000"/>
        <sz val="11.0"/>
      </rPr>
      <t xml:space="preserve">1 x tort macheta ca in poze décor cu un etaj real (krantz)
---
100 x felii krantz 120 gr frumos decorate
----
</t>
    </r>
    <r>
      <rPr>
        <rFont val="Calibri"/>
        <b/>
        <color rgb="FF000000"/>
        <sz val="11.0"/>
        <u/>
      </rPr>
      <t xml:space="preserve">amenajare candy-bar 100 pax
</t>
    </r>
    <r>
      <rPr>
        <rFont val="Calibri"/>
        <b/>
        <color rgb="FF000000"/>
        <sz val="11.0"/>
      </rPr>
      <t xml:space="preserve">56 x Choux a la Crème Fistic
56 x Macarons Culori Tematice
56 x Mini Tarta Ciocolata si Caramel
56 x Mini Tarta Lamaie si Bezea Flambata
56 x Mini Pavlova
56 x Mini Tarta Fructe
36 x Pahar Tiramisu
36 x Ecler Artizanal
36 x Cake Pops Tematice
18 x Briose Tematice
</t>
    </r>
  </si>
  <si>
    <t>Club Colonial, Cernica
--
Evenimentul incepe la XXX. Amenajarea se face de la XXXX la XXXX</t>
  </si>
  <si>
    <t>oferta de 3500 candy-bar si tort. 
--
3500 cu 10% discount. Au primit factura de avansa de 10%(300 RON). Trebuie stornata factura si facuta factura pe suma totala</t>
  </si>
  <si>
    <t>Dinu Manuela</t>
  </si>
  <si>
    <t>1 x tort decorat de aprox 6 kg (cantitatea finala va fi transmisa ulterior)
compozitita : va fi transmisa ulterior
Decorul va contine:
- 1 baiat brunet cu ochelari
- o bicicleta
- 1 rucsac
- Spary-uri graffiti (cateva si imprastiate pe jos si curs din ele)
- sa contina o straduta cu masini (1-2 masini)</t>
  </si>
  <si>
    <t>Adresa va fi data ulterior (Mihailesti Country Club)</t>
  </si>
  <si>
    <t>Dragomir Georgiana</t>
  </si>
  <si>
    <t>0746113600</t>
  </si>
  <si>
    <t>Tort Baby Angel
Sortiment:: Raspberry Vanilla
Gramaj Tort:: 3 kg greutate finala
Mesaj Personalizat: DAMIAN ISAIA
--
ATENTIE: 
"NU DORIM BOMBOANELE AURII DELOC PE TORT. IN LOCUL ACESTORA VA ROG SA PUNETI FRUCTE."</t>
  </si>
  <si>
    <t>Strada Drum Campeni nr 17 sector 4 Bucuresti
--
RAMANE SA VORBIM SA STABILIM ADRESA SI ORA</t>
  </si>
  <si>
    <t>Fecioru Alina
0763635505
---
DE SUNAT SI PROGRAMAT IN WEEKEND</t>
  </si>
  <si>
    <t>tort
+
miniprajituri
---------------
de sunat si confirmat. A fost la targ</t>
  </si>
  <si>
    <t>protocol degustare</t>
  </si>
  <si>
    <t>Floarea Ana</t>
  </si>
  <si>
    <t>0736042644</t>
  </si>
  <si>
    <t>1 x trio mousse 1.8
La multi ani, Emilian! 52 ani!
Te iubim Ana si Roberta!
1 x platou de 5 pers</t>
  </si>
  <si>
    <t>ANULAT</t>
  </si>
  <si>
    <t>Strada Amza Pelea 8, Voluntari, Ilfov</t>
  </si>
  <si>
    <t>dupa 15:00</t>
  </si>
  <si>
    <t>Florentina Baaboua</t>
  </si>
  <si>
    <t>0766206521</t>
  </si>
  <si>
    <t>1 x Tort Chocolate Fiesta
Greutate: 2 kg (13 persoane)
Mesaj Personalizat: La mulți ani Lara!</t>
  </si>
  <si>
    <t xml:space="preserve">Tort Chocolate Fiesta 1.8 kg
</t>
  </si>
  <si>
    <t>Calea Giulesti Nr 107 Bl 10 SC A Ap 4 Et 1 Sector 6
Bucuresti,</t>
  </si>
  <si>
    <t>Florina Dutescu</t>
  </si>
  <si>
    <t>0724342098</t>
  </si>
  <si>
    <t>2 x Cozonac Nuca Cacao si Rom</t>
  </si>
  <si>
    <t>Cozonac cu nuca si Cacao
Cozonac cu nuca si Cacao</t>
  </si>
  <si>
    <t>Str Domului, nr.7, Complex Paladin Residence
Corbeanca, Ilfov</t>
  </si>
  <si>
    <t>Gabriela Raducanu</t>
  </si>
  <si>
    <t>0724628270</t>
  </si>
  <si>
    <t>1 x Tort "La Multi Bani!"(POZA DEPARTAMENT DÉCOR)
Alege Sortiment:: Raspberry Vanilla
Gramaj Tort:: 3,5kg TOTAL
Mesaj Personalizat: La multi ani!
Viata este frumoasa si dupa 30 de ani !</t>
  </si>
  <si>
    <t xml:space="preserve">Strada rasadnitei nr18
BUCURESTI, </t>
  </si>
  <si>
    <t>Gabriela
0 726 793 582</t>
  </si>
  <si>
    <t>0 726 793 582</t>
  </si>
  <si>
    <t xml:space="preserve">AMENAJARE CANDY-BAR 70 persoane: (de ales vesela)
40 x choux fistic
40  x macarons culori tematice
40 x mini tarta ciocolata &amp; caramel
40 x mini tarta lamaie si bezea flambata
40 x mini pavlova
40 x mini tarte fructe
30 x pahar tiramisu
30 x eclere artizanale 
26 x cake pops tematice
26 x briose tematice </t>
  </si>
  <si>
    <t>Am facut factura de avans 300 lei pe 06.03. Trebuie sa refacem factura pe toata suma.</t>
  </si>
  <si>
    <t>comision corina 35 euro</t>
  </si>
  <si>
    <t>Georgeta Baiaș
0726207125
------------
I-a facut adriana programare in cofetarie. Trebuie sunata si stabilit ora de intalnire</t>
  </si>
  <si>
    <t>1 x citron
1 x fistic omnia
1 x ciocolata omnia
1 x krantz
1 x frambosier
1 x duo-mousse visine
-
4 x choux fistic (2 cu 2)
2 x tarta fructe
2 x tarta ciocolata
2 x tarta lamaie
2 x ecler (mix)
2 x mini-pavlova
2 x macarons georgiana</t>
  </si>
  <si>
    <t>degustare eveniment 100 persoane</t>
  </si>
  <si>
    <t>Degustare</t>
  </si>
  <si>
    <t>Gheorghe Alina</t>
  </si>
  <si>
    <t>0745994087</t>
  </si>
  <si>
    <r>
      <rPr>
        <rFont val="Calibri"/>
        <b/>
        <color rgb="FF000000"/>
        <sz val="11.0"/>
        <u/>
      </rPr>
      <t>Pachet Love Passion</t>
    </r>
    <r>
      <rPr>
        <rFont val="Calibri"/>
        <b/>
        <color rgb="FF000000"/>
        <sz val="11.0"/>
        <u/>
      </rPr>
      <t xml:space="preserve">
1 x tort vanilla inima vanilla passion (700 gr)
2 x mini red velvet
3 x ecler love</t>
    </r>
  </si>
  <si>
    <t>Tort Inima Vanilla Passion
Mini Red Velvet
Mini Red Velvet
Ecler Love
Ecler Love
Ecler Love
Pachet Love Passion</t>
  </si>
  <si>
    <t xml:space="preserve">
Strada Oituz nr 81
Popesti Leordeni, Ilfov 077160, Romania
</t>
  </si>
  <si>
    <t>Gilda Bulumac</t>
  </si>
  <si>
    <t>0722201832</t>
  </si>
  <si>
    <t xml:space="preserve">Tort Clasic
Greutate: 1.8 kg
Mesaj Personalizat: Happy 18th !!!
Mont Blanc x 1 </t>
  </si>
  <si>
    <t xml:space="preserve">Tort clasic 1.8 kg
Prajitura Mont Blanc
</t>
  </si>
  <si>
    <t>Str.Simion Ghinea nr 14
Chiajna , Ilfov 060367, Romania</t>
  </si>
  <si>
    <t>Hermina Lupoiu
0 720 369 860</t>
  </si>
  <si>
    <t>0 720 369 860</t>
  </si>
  <si>
    <t>Macheta 3, ultimul etaj REAL ca in poza 1 cu urmatoarele modificari:
-culoarea sa fie roz pal ca in poza 2
-in loc de ursuleti sa punem soricei in aceeasi culoare (cafeniu cu alb)
-fiecare etaj are 2 baloane, unul mare si unul mic, incepand de jos in sus baloanele trebuie sa aiba urmatoarele culori(ca stelutele din poza 2): primul balon sa fie albastru cu alb, al doilea roz cu alb, al treilea galben cu alb si apoi repetam culorile inca o data sa terminam cu lete 6 baloane de pe tort. Balonul de sus trebuie sa contina cele 3 culori (albastru, roz si galben, intercalate de alb)
-cuburile de jos sa aiba fondul roz pal ca macheta dar literele colorate in cele 3 culori de la baloane (albastru, roz, galben). Pe cuburi sa scrie ILINCA
-cosul balonului de sus sa fie maro
-norisorii si snurul raman albi
-------------------------------------------------
Candybar cu amenajare (cel roz cu inima poza in decor)
28 x Choux a la Crème Fistic
28 x Macarons Culori Tematice
28 x Mini Tarta Ciocolata si Caramel
28 x Mini Tarta Lamaie si Bezea Flambata
28 x Mini Pavlova
28 x Mini Tarta Fructe
18 x Pahar Tiramisu
18 x Ecler Artizanal
18 x Cake Pops Tematice
9 x Briose Tematice
----</t>
  </si>
  <si>
    <t>??</t>
  </si>
  <si>
    <t>1600 plata suplimentara client fata de feliile de tort ce vor fi comandate de Mogosoaia</t>
  </si>
  <si>
    <t>Comision Corina (25 euro)</t>
  </si>
  <si>
    <t xml:space="preserve">Ioana </t>
  </si>
  <si>
    <t>0723640034</t>
  </si>
  <si>
    <t>1 x tort duo mousse cu visine stevia 1.2 kg</t>
  </si>
  <si>
    <t xml:space="preserve">Tort Duo-Mousse Visine 1.4 kg cu Stevie
</t>
  </si>
  <si>
    <t>Intrarea Stefan Furtuna Nr. 10, bucuresti</t>
  </si>
  <si>
    <t>pana in 12:00</t>
  </si>
  <si>
    <t>Ionescu</t>
  </si>
  <si>
    <t>0726684229</t>
  </si>
  <si>
    <t>2 x cozonac nuca,cacao,rom CU STEVIA</t>
  </si>
  <si>
    <t>Cozonac STEVIA
Cozonac STEVIA</t>
  </si>
  <si>
    <t>Strada Lacramiorei 43B, Berceni, Ilfov</t>
  </si>
  <si>
    <t>Ionita Dragos
0752425125</t>
  </si>
  <si>
    <t>0752425125</t>
  </si>
  <si>
    <t xml:space="preserve">Candy-Bar 70 persoane (Alb || Crem) cu AMENAJARE
40 x Choux a la Crème Fistic
40 x Macarons Culori Tematice
40 x Mini Tarta Ciocolata si Caramel
40 x Mini Tarta Lamaie si Bezea Flambata
40 x Mini Pavlova
40 x Mini Tarta Fructe
26 x Pahar Tiramisu
26 x Ecler Artizanal
26 x Cake Pops Tematice
13 x Briose Tematice
</t>
  </si>
  <si>
    <t>Regal Ballroom, Bulevardul Poligrafiei 1B, București 013704
--
Amenajarea se face intre 18:30 si 19:45</t>
  </si>
  <si>
    <t>a fost facuta factura de avans 123 RON</t>
  </si>
  <si>
    <t>Ionut Killion</t>
  </si>
  <si>
    <t>0727358526</t>
  </si>
  <si>
    <t>Tort Citron
Greutate: 1.8 kg (12 persoane)
Mesaj Personalizat: "Happy Birthday, Kenny &amp; Ionut!"</t>
  </si>
  <si>
    <t xml:space="preserve">Tort Citron 1.4 kg
</t>
  </si>
  <si>
    <t>Strada Principala Nr 265
Copaceni, Ilfov</t>
  </si>
  <si>
    <t>Irina Munteanu
0 733 069 778
----
De reverificat ora cu clientul</t>
  </si>
  <si>
    <t>degustare targ</t>
  </si>
  <si>
    <t>Iulia M.</t>
  </si>
  <si>
    <t>0727371641</t>
  </si>
  <si>
    <t>1 x tort framboisier 1.5 kg (cu cantitate foarte mica de zahar. Este pentru bebe &lt; 3 ani) cu mesajul "La Multi Ani, Sonia! 2 Ani". Tortul sa fie asezat pe un platou mai mare iar pe platou o figurina mare ca in Poza 1
COMANDA ANULATA</t>
  </si>
  <si>
    <t>Bulevardul Bucurestii NOi, 93-97, Bl. B3, Sc B, Ap 73, Etaj 7</t>
  </si>
  <si>
    <t>cash cu bon, 75 RON figurina
135RON tort
10 Ron livrare</t>
  </si>
  <si>
    <t>0766696068</t>
  </si>
  <si>
    <t>1 x tort framboisier 1.8 kg cu mesajul "La Multi Ani, Adela"
1 x chec cu ciocolata (FARA LACTATE)
ANULATA</t>
  </si>
  <si>
    <t>Popas Nostalgia, Strada Tuzla 50, Bucuresti</t>
  </si>
  <si>
    <t>17:00-19:00 (mai devreme nu)</t>
  </si>
  <si>
    <t>(Plata cu card la livrare</t>
  </si>
  <si>
    <t>Liliana Georgescu</t>
  </si>
  <si>
    <t>0726818240</t>
  </si>
  <si>
    <t>2 x cozonac nuca,cacao si rom cu stevia</t>
  </si>
  <si>
    <t xml:space="preserve">Cozonac STEVIA
Cozonac STEVIA
</t>
  </si>
  <si>
    <t xml:space="preserve">Alunisului nr.4
Bucuresti, </t>
  </si>
  <si>
    <t>Lizi Dobre</t>
  </si>
  <si>
    <t>0721516065</t>
  </si>
  <si>
    <t>1 x Tort Duo Mousse cu Visine cu Stevie
Greutate: 1.2 kg (8 persoane)
Mesaj Personalizat: La multi ani irina</t>
  </si>
  <si>
    <t>Strada campului nr.1
Pantelimon, Ilfov</t>
  </si>
  <si>
    <t>luiza tarnaucianu</t>
  </si>
  <si>
    <t>0722910970</t>
  </si>
  <si>
    <t xml:space="preserve">2 x Cozonac Nuca Cacao si Rom
1 x Pachet Promotional Eclere Ciocolata, Cafea, Cafea </t>
  </si>
  <si>
    <t xml:space="preserve">Cozonac cu nuca si Cacao
Cozonac cu nuca si Cacao
</t>
  </si>
  <si>
    <t>calea victoriei nr 44-46 bl comedia sc a apt 5 etaj 2 interfon 05
bucuresti,</t>
  </si>
  <si>
    <t>Luminita Gavrila</t>
  </si>
  <si>
    <t>0746942439</t>
  </si>
  <si>
    <t>1 x tort citron 1.8 kg cu o figurina ca in Poza 1 si mesajul "La Multi Ani, Ingrid"</t>
  </si>
  <si>
    <t>Șoseaua Olteniței nr 254 bl 151 SC 3 ap 84 interfon 9136</t>
  </si>
  <si>
    <t>Luminita Niculae</t>
  </si>
  <si>
    <t>0724518183</t>
  </si>
  <si>
    <t>1 x Tort Duo Mousse cu Visine
Greutate: 1.4 kg (9 persoane)
Mesaj Personalizat: La multi ani!</t>
  </si>
  <si>
    <t xml:space="preserve">B-dul Metalurgiei, nr 468-472, bloc C7, parter, sector 4
Bucuresti, </t>
  </si>
  <si>
    <t>Madalina Uta
0 765 522 164
(era pe 19.09.) s-a anulat</t>
  </si>
  <si>
    <r>
      <rPr>
        <rFont val="Calibri, Arial"/>
        <b/>
        <color rgb="FF000000"/>
        <sz val="11.0"/>
      </rPr>
      <t xml:space="preserve">15 kg (150 portii x 100 gr) in torturi reale framboisier asezate pe un stativ frumos de torturi. </t>
    </r>
    <r>
      <rPr>
        <rFont val="Calibri"/>
        <b/>
        <color rgb="FF000000"/>
        <sz val="11.0"/>
        <u/>
      </rPr>
      <t>ATENTIE! NU A FOST ALES STATIVUL INCA</t>
    </r>
    <r>
      <rPr>
        <rFont val="Calibri"/>
        <b/>
        <color rgb="FF000000"/>
        <sz val="11.0"/>
      </rPr>
      <t xml:space="preserve">
---
Candy 120 pers (fara amenajare):
68 x Choux a la Crème (Fistic-Cafea-Ciocolata-Vanilie)
68 x Macarons Culori Tematice
68 x Mini Tarta Ciocolata si Caramel
68 x Mini Tarta Lamaie si Bezea Flambata
34 x Mini Alba ca Zapada
34 x Mini Amandine
68 x Mini Tarta Fructe
44 x Pahar Tiramisu
44 x Mini Ecler Artizanal (vanilie - ciocolata - ness)
44 x Cake Pops Tematice
22 x Briose Tematice
</t>
    </r>
  </si>
  <si>
    <t>Ramada Nord, Strada Daniel Danielopolu 44, București
--
Invitatii ajung la 19:00. Fac cei de la hotel amenajarea dar cel tarziu la 17:00 trebuie sa fim acolo cu praji</t>
  </si>
  <si>
    <t>a fost facuta o factura de avans de 900 RON. Mai trebuie facuta o factura pe persoana fizica de restul sumei. (Madalina Uta`)</t>
  </si>
  <si>
    <t>Maria Carabageac</t>
  </si>
  <si>
    <t>0730725579</t>
  </si>
  <si>
    <t>(fara amenajare sau vesela)
Candy-Bar Tematic 42 persoane:
24 x Choux a la Crème Fistic
24 x Macarons (ca model Poza 1 dar cu animalele de pe cartolina Poza 2)
24 x Mini Tarta Ciocolata si Caramel
24 x Mini Tarta Lamaie si Bezea Flambata
24 x Mini Pavlova
24 x Mini Tarta Fructe
16 x Pahar Tiramisu
16 x Ecler Artizanal (Albastru Deschis/ Verde Deschis)
26 x Cake Pops Tematice (Albastru/ Bleu/ Verde Deschis)
8 x Briose Tematice (pe doua dintre ele sa fie figurine ca in tortul din Poza 3)</t>
  </si>
  <si>
    <t>Restaurant Sole
--
Sa ajunga pana in 12:30</t>
  </si>
  <si>
    <t>pana in 12:30</t>
  </si>
  <si>
    <t>factura pe sole</t>
  </si>
  <si>
    <t>Maria Dan</t>
  </si>
  <si>
    <t>0766478877</t>
  </si>
  <si>
    <t>1 x Tort Heart &amp; Key 
Alege Sortiment:: Berry Chocolate</t>
  </si>
  <si>
    <t xml:space="preserve">Drm. Opalului nr 1-43 bl Paun sc B ap 3 parter sect 1 Complex Felicity
Bucureşti </t>
  </si>
  <si>
    <t>Maria Sofian</t>
  </si>
  <si>
    <t>0721477677</t>
  </si>
  <si>
    <t>1 x Tort Citron
Greutate: 1.8 kg (12 persoane)
Mesaj Personalizat: Buna ziua, as dori un tort la 3 kg cu mesajul“La mulți ani, Pavel!</t>
  </si>
  <si>
    <t>World Trade Center Bucuresti
Bucuresti ,</t>
  </si>
  <si>
    <t>Mariage Fest</t>
  </si>
  <si>
    <t>Colaborare cu Ghibi:
3.5 cm inaltime x 3.5 latime
30 x mini ecler
30 x mini lamaita
30 x mini shuneg 
30 x mini amandina
30 x min excelent
-------------------
1 kg pricomigdale
---
1 x Candy-Bar 50 pax (jos este un singur candy-bar de 50 pax)
-
28 x Choux a la Crème Fistic
28 x Macarons Culori Tematice
28 x Mini Tarta Ciocolata si Caramel
28 x Mini Tarta Lamaie si Bezea Flambata
28 x Mini Pavlova
28 x Mini Tarta Fructe
18 x Pahar Tiramisu
18 x Ecler Artizanal18 x Cake Pops Tematice18 x Turta Dulce Tematica
9 x Briose Tematice</t>
  </si>
  <si>
    <t>Colaborare cu Ghibi:
3.5 cm inaltime x 3.5 latime
30 x mini ecler
30 x mini lamaita
30 x mini shuneg 
30 x mini amandina
30 x min excelent
-------------------
1 kg pricomigdale
---
ATENTIE: SUNT 2 candy0bar
2 x Candy-Bar 50 pax (jos este un singur candy-bar de 50 pax)
-
28 x Choux a la Crème Fistic
28 x Macarons Culori Tematice
28 x Mini Tarta Ciocolata si Caramel
28 x Mini Tarta Lamaie si Bezea Flambata
28 x Mini Pavlova
28 x Mini Tarta Fructe
18 x Pahar Tiramisu
18 x Ecler Artizanal18 x Cake Pops Tematice18 x Turta Dulce Tematica
9 x Briose Tematice</t>
  </si>
  <si>
    <t>Marina Juncu</t>
  </si>
  <si>
    <t>0726863657</t>
  </si>
  <si>
    <t>Tort Chocolate Fiesta
Greutate: 2.5 kg (16 persoane)
Mesaj Personalizat: La multi ani Sorin -Gabriel
ANULATA</t>
  </si>
  <si>
    <t xml:space="preserve">Tort Chocolate Fiesta 2.5
</t>
  </si>
  <si>
    <t>Strada Padurii,nr 16
Saftica, Ilfov</t>
  </si>
  <si>
    <t>oricad</t>
  </si>
  <si>
    <t>Marinela Tudor</t>
  </si>
  <si>
    <t>0760913730</t>
  </si>
  <si>
    <t>Tort Raspberry Vanilla
Greutate: 1.8 kg (12 persoane)
Mesaj Personalizat: "LA MULTI ANI, COSTI!"
-
1 x platou miniprajituri 10 persoane</t>
  </si>
  <si>
    <t>strada albastrelelor nr 32
stefanesti de sus, Ilfov</t>
  </si>
  <si>
    <t>Mihaela Dimache</t>
  </si>
  <si>
    <t>0762900175</t>
  </si>
  <si>
    <t>2 x platouri 10 persoane</t>
  </si>
  <si>
    <t>drumul gura putnei ne 32, et parter, ap 7 , bucuresti sect 3
--
pana in 15:00</t>
  </si>
  <si>
    <t>pana in 15:00</t>
  </si>
  <si>
    <t>Mihaela Grătianu</t>
  </si>
  <si>
    <t>0766629095</t>
  </si>
  <si>
    <t>1 x tort tonka stevia 1.2 kg
2 x cremsnit stevia
2 x prajitura tonka stevia</t>
  </si>
  <si>
    <t xml:space="preserve">Tort Tonkka 1.4 kg cu Stevie
Prajitura Cremshnit cu Stevie
Prajitura Cremshnit cu Stevie
Monoportie Tonkka cu Stevie
Monoportie Tonkka cu Stevie
</t>
  </si>
  <si>
    <t>Strada Rotundă, nr 2, bloc Y1C, scara 1, etaj 1, ap5, interfon 05
București,</t>
  </si>
  <si>
    <t>Mihaita Larisa</t>
  </si>
  <si>
    <t>0723476254</t>
  </si>
  <si>
    <t>1 x Platou Mini Prajituri 5 persoane
3 x Ecler Fistic
2 x Ecler Zmeura</t>
  </si>
  <si>
    <t>Strada Cercetatorilor nr.5 bl.20 sc.1 et.1 ap.5 sector 4
Bucuresti,</t>
  </si>
  <si>
    <t>Narisis Balan</t>
  </si>
  <si>
    <t>0728506660</t>
  </si>
  <si>
    <t>Cheese Cake 1
Tarta Citron 1
Prajitura Tonka 1
Ecler Zmeura 1
Ciocolatina 1
Ecler Fistic 1
Macarons cu Vanilie si Capsuni 4</t>
  </si>
  <si>
    <t>Strada Cornatel 14, sector 1
Bucuresti, Ilfov</t>
  </si>
  <si>
    <t>Nicoleta Dumitru</t>
  </si>
  <si>
    <t>0758052381</t>
  </si>
  <si>
    <t>4 x Pachet Christmas Stevia</t>
  </si>
  <si>
    <t>Str Aviatorilor nr 10 unitatea 4-5
Ghercesti, Dolj 2</t>
  </si>
  <si>
    <t>Octeabrina Munteanu
0762922148</t>
  </si>
  <si>
    <t>Olimpia Secareci</t>
  </si>
  <si>
    <t>0723279795</t>
  </si>
  <si>
    <t>1 x framboisier 1.8 kg
4 x cremsnit</t>
  </si>
  <si>
    <t>Aleea Fagului
Ostratu, Ilfov</t>
  </si>
  <si>
    <t>Vanilie</t>
  </si>
  <si>
    <t>Poteras Mihaela</t>
  </si>
  <si>
    <t>0762660685</t>
  </si>
  <si>
    <t>1 x tort fistic RAW-VEGAN 2.5 kg cu cu mesajul "La Multi Ani, Vlad!" Langa tort vom pune o figurina testoasa ninja ca in poza departament décor
-
A ANULAT pe 06.10 seara  pe whatsapp</t>
  </si>
  <si>
    <t>Strada Sfantul Ilie 5, Gradinita Prikindel
-
10:30-11:00</t>
  </si>
  <si>
    <t>10:30-11:00</t>
  </si>
  <si>
    <t>cash cu bon
+
certificat de conformitate</t>
  </si>
  <si>
    <t xml:space="preserve">Raluca </t>
  </si>
  <si>
    <t>0723176792</t>
  </si>
  <si>
    <t>1 x carrot cake 3.5 kg in total decaorat ca in poza din departamentul décor
Ursuletul sa fie ROZ
Inimiaorele sa fie ROZ
Sa fie inclus pe tort numele IRIS si 6 LUNI</t>
  </si>
  <si>
    <t>Strada Baltagului 5, bloc V81, scara 1, etaj 4, ap 15, interfon 15C</t>
  </si>
  <si>
    <t>pana in 13:00</t>
  </si>
  <si>
    <t>Rolanda Matei</t>
  </si>
  <si>
    <t>0724347468</t>
  </si>
  <si>
    <t>Tort cu Fistic si Zmeura
Greutate: 1.4 kg 
Mesaj Personalizat: La multi ani!</t>
  </si>
  <si>
    <t xml:space="preserve">
Drumul Cretestilor nr 47
Bucuresti, Bucharest 042183, Romania
</t>
  </si>
  <si>
    <t>Roxana Tecu</t>
  </si>
  <si>
    <t>0765509004</t>
  </si>
  <si>
    <t>AMENAJEARA MIRELA INDEPENDENT!
Prajituri candy-bar 20 persoane:
20 x Choux a la Crème Fistic
20 x Turte Tematice (POZA 1)
20 x Mini Tarta Ciocolata si Caramel
20 x Mini Tarta Lamaie si Bezea Flambata
20 x Mini Pavlova
20 x Mini Tarta Fructe
8 x Ecler Tematic (POZA 1)
10 x Cake Pops Tematic  (POZA 1)
20 x Briose Tematice  (POZA 1)</t>
  </si>
  <si>
    <t>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Prajitura Choux Fistic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cu Ciocolata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Tarta Citron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Pavlova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Mini Tarta cu Fructe - buc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
Alte Prajituri</t>
  </si>
  <si>
    <t>Curtea cu Pici (Strada Drumul Fermei 86)
Livrare la 15:30 FIX. Amenajarea se face de la 15:30-16:30</t>
  </si>
  <si>
    <t>fara brrr</t>
  </si>
  <si>
    <t>Ruxandra Despa
0 785 222 123
(s-a amanat de pe 27.09)</t>
  </si>
  <si>
    <t>0 785 222 123</t>
  </si>
  <si>
    <r>
      <rPr>
        <rFont val="Calibri"/>
        <b/>
        <color rgb="FF000000"/>
        <sz val="11.0"/>
        <u/>
      </rPr>
      <t>Cabdy-Bar 120 pers (ALB/AURIU)</t>
    </r>
    <r>
      <rPr>
        <rFont val="Calibri"/>
        <b/>
        <color rgb="FF000000"/>
        <sz val="11.0"/>
        <u/>
      </rPr>
      <t xml:space="preserve">
68 x Choux a la Crème Fistic
68 x Macarons Culori Tematice
68 x Mini Tarta Ciocolata si Caramel
68 x Mini Tarta Lamaie si Bezea Flambata
68 x Mini Pavlova
68 x Mini Tarta Fructe
44 x Pahar Tiramisu
44 x Ecler Artizanal
44 x Cake Pops Tematice
22 x Briose Tematice</t>
    </r>
  </si>
  <si>
    <t>Ghica Tei, Str. Doamna Ghica 5, sector 2
---
Amenajarea se face intre 16:30 ai 17:45. Evenimentul incepe la 18:00</t>
  </si>
  <si>
    <t>Factura persoana fizica ruxandra despa 196 Ron. Avans</t>
  </si>
  <si>
    <t>Sapun Dragos Ionut
0735 562 409</t>
  </si>
  <si>
    <t xml:space="preserve">AMENAJARE CANDY-BAR 60 persoane: (vesela aurie)
34 x choux fistic
34  x macarons culori tematice
34 x mini tarta ciocolata &amp; caramel
34 x mini tarta lamaie si bezea flambata
34 x mini pavlova
34 x mini tarte fructe
22 x pahar tiramisu
22 x eclere artizanale 
22 x cake pops tematice
11 x briose tematice </t>
  </si>
  <si>
    <t>factura avans persoan Sapun Dragos Ionut 30%</t>
  </si>
  <si>
    <t>Comision Corina (30 euro)</t>
  </si>
  <si>
    <t>Sara</t>
  </si>
  <si>
    <t>0725984999</t>
  </si>
  <si>
    <t>1 x tort ca in poza 1 (3 kg || clasic || 1 etaj) cu mesajul "Rayan" si cifra "3"</t>
  </si>
  <si>
    <t>Oxford Gardens, Voluntari</t>
  </si>
  <si>
    <t>Simona Dontu</t>
  </si>
  <si>
    <t>0745387264</t>
  </si>
  <si>
    <t xml:space="preserve">Tort Fifa
Sortiment: Rom si Ciocolata
Gramaj Tort: 3 kg 
Mesaj Personalizat: La Multi Ani Darius!
</t>
  </si>
  <si>
    <t>Aleea Salaj, Nr. 9, Bl. Z4, Sc. B, Ap 32, Sector 5
Sector 5, Bucharest 051909, Romania</t>
  </si>
  <si>
    <t>dupa ora 17</t>
  </si>
  <si>
    <t>Siona Obreja</t>
  </si>
  <si>
    <t>0788676433</t>
  </si>
  <si>
    <t>Tort Citron
Greutate: 1.4 kg (9 persoane)
-
Tort Citron
Greutate: 1.4 kg (9 persoane)</t>
  </si>
  <si>
    <t>Stada bujorului 27 casa9
dragomiresti dea</t>
  </si>
  <si>
    <t>Stefania Ionescu</t>
  </si>
  <si>
    <t>0722635105</t>
  </si>
  <si>
    <t xml:space="preserve">1 x cozonac cu nuca cacao si rom </t>
  </si>
  <si>
    <t xml:space="preserve">Cozonac cu nuca si Cacao
</t>
  </si>
  <si>
    <t>Str.Sabinelor nr.98-et.4-ap.36-interfon 36-sector5
Bucuresti,</t>
  </si>
  <si>
    <t>2 x Cozonac Fructe Confiate si Rahat
2 x Cozonac Nuca Cacao si Rom</t>
  </si>
  <si>
    <t>Cozonac Fructe Confiate
Cozonac cu nuca si Cacao
Cozonac Fructe Confiate
Cozonac cu nuca si Cacao</t>
  </si>
  <si>
    <t>Violeta Iliescu</t>
  </si>
  <si>
    <t>0722641347</t>
  </si>
  <si>
    <t>2 x cozonaci cu nuca cacao si rom Stevia
2 x cremsnit
2 x amandina
2 x felie tarta mere
1 x cozonac nuca,cacao si rom</t>
  </si>
  <si>
    <t>Cozonac STEVIA
Cozonac STEVIA
Prajitura Cremsnit
Prajitura Cremsnit
Prajitura Amandina
Prajitura Amandina
Felie Tarta Mere
Felie Tarta Mere
Cozonac cu nuca si Cacao</t>
  </si>
  <si>
    <t>Str Fluierului nr 15
Bucuresti, sector 2,</t>
  </si>
  <si>
    <t>Vultur Horatiu</t>
  </si>
  <si>
    <t>0737068276</t>
  </si>
  <si>
    <t>Tort Golden Unicorn
Alege Sortiment:: Clasic
Gramaj Tort:: 3 kg (15 persoane)
Mesaj Personalizat: Ted FM
Alte Comentarii: Lots of 'unicorn celebrations!</t>
  </si>
  <si>
    <t>Bulevardul Iuliu Maniu 15 H, Bl. C2 Sc. 3 Ap. 199 sector 6 (complex 21 Residence)
București,</t>
  </si>
  <si>
    <t>YYYStefania Ionescu</t>
  </si>
  <si>
    <t>1 x cozonac nuca,cacao si rom</t>
  </si>
  <si>
    <t>Cozonac cu nuca si Cacao</t>
  </si>
  <si>
    <t>Str.Sabinelor 98, etaj 4, ap 36, interfon 36, Bucuresti</t>
  </si>
  <si>
    <t>Laurentiu C. Plecare 2</t>
  </si>
  <si>
    <t>ZDécor</t>
  </si>
  <si>
    <t>1 x décor 2.2 kg OREO pentru comanda cristina lasertag 18.04</t>
  </si>
  <si>
    <t>zzz Adina Badica</t>
  </si>
  <si>
    <t>0740609400</t>
  </si>
  <si>
    <t>1 x tort decorat ca in poza 1 ( berry chocolate | 3 kg greutate finala | 1 etaj) si mesajul “LA Multi Ani, Alex” ca in poza 2
ANULATA</t>
  </si>
  <si>
    <t>zzz Cristian Popescu</t>
  </si>
  <si>
    <t>0726112843</t>
  </si>
  <si>
    <t>2 x cozonaci cu mac</t>
  </si>
  <si>
    <t xml:space="preserve">Cozonac Mac
Cozonac Mac
</t>
  </si>
  <si>
    <t>str. Triumfului 27 Brasov de trimis cu posta, trebuie sa ajung pana pe 25.12</t>
  </si>
  <si>
    <t>factura comuna (10 comenzi) BRP ENERGY CONSULTING SA (se ocupa Tudor)</t>
  </si>
  <si>
    <t>zzz Cristina Ispas
'0722374394</t>
  </si>
  <si>
    <t>Prajitura cu Fistic si Zmeura cu Stevie 1
Prajitura Tonka cu Stevie 1
Tarta Zmeura cu Stevie 1
Tarta Capsune cu Stevie 1
Cremsnit cu Stevie 1
Savarina 2</t>
  </si>
  <si>
    <t>zzz Francesca Dragne</t>
  </si>
  <si>
    <t>0726270973</t>
  </si>
  <si>
    <t>1 x Tort Clasic
Greutate: 1.4 kg (9 persoane)
Mesaj Personalizat: La mulți ani, mamaie !
Te iubim !❤️</t>
  </si>
  <si>
    <t>zzz Lili Ducu</t>
  </si>
  <si>
    <t>0726535152</t>
  </si>
  <si>
    <t>1 x tort framboisier 1.4
Cei mai buni nași!
Va iubim!
15 x tarte mixte</t>
  </si>
  <si>
    <t>zzz Marilena Cojocaru</t>
  </si>
  <si>
    <t>0745131254</t>
  </si>
  <si>
    <t>2 x Cozonaci Stevia</t>
  </si>
  <si>
    <t>Cozonac STEVIA
Cozonac STEVIA</t>
  </si>
  <si>
    <t>anulata pe 14.12.2020</t>
  </si>
  <si>
    <t>zzz Marinela Berari</t>
  </si>
  <si>
    <t>0766340999</t>
  </si>
  <si>
    <t>1 x Tort Berry Chocolate
Greutate: 1.4 kg (9 persoane)
Mesaj Personalizat: La multi ani ,Matei!</t>
  </si>
  <si>
    <t xml:space="preserve">Tort Berry Chocolate 1.4 kg 
</t>
  </si>
  <si>
    <t>zzz Mihai Chirica</t>
  </si>
  <si>
    <t>0734377697</t>
  </si>
  <si>
    <t>1 x tort duo mousse cu visine de 1.4 kg
La multi ani, Adriana!</t>
  </si>
  <si>
    <t>zzz Violeta</t>
  </si>
  <si>
    <t>1 x tort vanilla passion 0.7 kg
Glasat cu galben
Mesaj: La multi ani, Filip Alexandru!
Decorat cu inimoare mici GRI
30 x tonka (deasemenea glasate in galben)</t>
  </si>
  <si>
    <t>Tort Inima Vanilla Passion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
Monoportie Tonka</t>
  </si>
  <si>
    <t>zzzCalinescu Ticu</t>
  </si>
  <si>
    <t>0736042215</t>
  </si>
  <si>
    <t>1 x Tort Framboisier cu Stevie
Greutate: 1.8 kg (12 persoane)
Mesaj Personalizat: La mulți ani Florentina
ANULATA</t>
  </si>
  <si>
    <t xml:space="preserve">Walter Maracineanu
Pantelimon, Ilfov </t>
  </si>
  <si>
    <t>1 x tort chocolate delight 2.1 kg pentru comanda Cimpeanu Denisa din 2 martie</t>
  </si>
  <si>
    <t>1 x tort raspberry vanilla 2.8 kg pentru comanda Laura whts 1 din 26.02</t>
  </si>
  <si>
    <t>dceor</t>
  </si>
  <si>
    <t>1 x tort 2.3 kg krantz pentru ionica serban  19.04</t>
  </si>
  <si>
    <t>ZZZIonica Serban</t>
  </si>
  <si>
    <t>0740374501</t>
  </si>
  <si>
    <t>Tort Race Tire
Alege Sortiment:: Krantz
Gramaj Tort:: 3 kg (15 persoane)
Mesaj Personalizat: Te iubesc până la adânci bătrâneți și încă o zi!</t>
  </si>
  <si>
    <t>Tort Red Passion
Alege Sortiment:: Oreo
Gramaj Tort:: 3 kg (15 persoane)
Mesaj Personalizat: Dragul nostru copil, azi e ziua ta, una din multele care vor urma în aventura care te așteaptă și care se numește viață. Viitorul e plin de posibilități uimitoare.
Așa că urmează-ți visele, primește oportunitățile care ți se oferă și atunci când vei simți că viața e grea, să știi că întotdeauna te poți baza pe noi, părinții tăi! La mulți ani, draga noastră!</t>
  </si>
  <si>
    <t>Tort Nunta Coral
Alege Sortiment:: DUO MOUSSE VISINE STEVIA
Gramaj Tort:: 3 kg (15 persoane)
Mesaj Personalizat: La multi ani pentru cei 47 de ani de viață și cei 27 de ani de căsnicie!
Alte Comentarii: Il comand pentru 18 iulie 2021</t>
  </si>
  <si>
    <t>Tort Red Rose
Alege Sortiment:: Clasic
Gramaj Tort:: 3 kg (15 persoane)
Mesaj Personalizat: Sa-ti fie viata o veșnică primăvară. La multi ani!
Alte Comentarii: Il comand pentru 30 octombrie 2021</t>
  </si>
  <si>
    <t>Tort Peace Sign
Alege Sortiment:: Chocolate Fiesta
Gramaj Tort:: 3 kg (15 persoane)
Mesaj Personalizat: Acelasi de pe model</t>
  </si>
  <si>
    <t>Adriana Sola</t>
  </si>
  <si>
    <t>07730354779</t>
  </si>
  <si>
    <t xml:space="preserve">1 x Tort Black Forest
Greutate: 1.4 kg (9 persoane)
Mesaj Personalizat: La multi ani Papu! Te iubim
anulata </t>
  </si>
  <si>
    <t xml:space="preserve">anulat </t>
  </si>
  <si>
    <t>Strada Ogorului 16
Corbeanca, Ilfov</t>
  </si>
  <si>
    <t>Cristina badea
(daca nu raspunde se poate suna si pe  0784366766 Mihaela )</t>
  </si>
  <si>
    <t>0766818246</t>
  </si>
  <si>
    <t>1 x tort red velvet 2 kg ROTUND
1 x indiana
1 x montblanc
SUSPENDATA, DE RETURNAT AVANSUL de 200 ron, VA SUNA CLIENTUL CAND SE INTOARCE IN LOCALITATE</t>
  </si>
  <si>
    <t xml:space="preserve">Tort Red Velvet 1.8 kg
Prajitura Indiana
Prajitura Mont Blanc
</t>
  </si>
  <si>
    <t>strada Radu Chiritescu nr 28, sector 5, Bucuresti
dupa 17:00</t>
  </si>
  <si>
    <t>dupa 17:00</t>
  </si>
  <si>
    <t>Achita Cash la livrare rest plata: 30
Avans 10.10.2020: 200 lei</t>
  </si>
  <si>
    <t xml:space="preserve">Ionut </t>
  </si>
  <si>
    <t>Doina Postudor</t>
  </si>
  <si>
    <t>0745946154</t>
  </si>
  <si>
    <t>Niagara nr.16
București ,</t>
  </si>
  <si>
    <t>Mirabela Oprea</t>
  </si>
  <si>
    <t>0721779632</t>
  </si>
  <si>
    <t>Tort Rainbow Unicorn
Alege Sortiment:: Clasic
Gramaj Tort:: 3 kg (15 persoane)
Mesaj Personalizat: Smaranda</t>
  </si>
  <si>
    <t xml:space="preserve">1 mai nr.51B,et.2,ap.11,Lara Condominium
Otopeni, Ilfov </t>
  </si>
  <si>
    <t>Mogosoaia Lake View 
Corina</t>
  </si>
  <si>
    <t xml:space="preserve">1.5 kg TOTAL tort fistic cu zmeura (diam 16 inaltimea 10) etajul real (imbracat in pasta alba) pentru macheta mica ce o dam la Mogosoaia
-
65 x portii fistic cu zmeura de 100g !!!!!! Fiecare felie sa fie decorata cu triunghiuri cum a facut RETA
ANULATA </t>
  </si>
  <si>
    <t>Tort Decorat
Tort Fistic si Zmeura 1.8 kg
Tort Fistic si Zmeura 1.8 kg
Tort Fistic si Zmeura 1.8 kg
Tort Fistic si Zmeura 1.8 kg</t>
  </si>
  <si>
    <t>Mogosoaia Lake View|| Strada PADURE NR 2 BIS, Strada Chitila Pădure, Mogoșoaia
(oricand pana in 19:00)</t>
  </si>
  <si>
    <t>pana la 19:00</t>
  </si>
  <si>
    <t>6.5 kg x 75 RON+ tva pe IT QUEST &amp; MANAGEMENT
--
LUNI pe 19.10.2020 se face factura</t>
  </si>
  <si>
    <t xml:space="preserve"> Whatsapp</t>
  </si>
  <si>
    <t>Nicu Boariu</t>
  </si>
  <si>
    <t>0722807200</t>
  </si>
  <si>
    <t>1 x cozonac nuca,cacao si rom cu stevia
1 x tort tonka stevia 1.2 kg
2 x cremsnit stevia
2 x prajitura tonka stevia</t>
  </si>
  <si>
    <t>Cozonac STEVIA
Tort Tonkka 1.4 kg cu Stevie
Prajitura Cremshnit cu Stevie
Prajitura Cremshnit cu Stevie
Monoportie Tonkka cu Stevie
Monoportie Tonkka cu Stevie</t>
  </si>
  <si>
    <t>timisoara</t>
  </si>
  <si>
    <t>Panaitescu</t>
  </si>
  <si>
    <t>0746983365</t>
  </si>
  <si>
    <t>2 x fistic si zmeura
2 x eclere cu mango
1 x ecler ness
2 x macarons vanilie si capsuni 
2 x tarta citron
2 x tarta fistic
1 x Raw Vegan Cashew Stone</t>
  </si>
  <si>
    <t>Monoportie Fistic si Zmeura
Monoportie Fistic si Zmeura
Prajitura Ecler Mango
Prajitura Ecler Mango
Prajitura Tarta Citron
Prajitura Tarta Citron
Prajitura Tarta Fistic
Prajitura Tarta Fistic
Raw-Vegan Cashew Stone</t>
  </si>
  <si>
    <t>strada Partizanilor 3, bloc M10, scara 1, ap 5, etaj 1, inerfon 05C</t>
  </si>
  <si>
    <t>zzz Rodica Nuca</t>
  </si>
  <si>
    <t>0720510736</t>
  </si>
  <si>
    <t>1 x Tort Cifra
Ce cifra va reprezenta tortuletul?: 40
Mesaj Personalizat: La multi ani</t>
  </si>
  <si>
    <t>Adela Bratu</t>
  </si>
  <si>
    <r>
      <rPr>
        <rFont val="Calibri"/>
        <b/>
        <color rgb="FF000000"/>
        <sz val="11.0"/>
        <u/>
      </rPr>
      <t>Pachet Family Stevia Duo-Mousse Visine</t>
    </r>
    <r>
      <rPr>
        <rFont val="Calibri"/>
        <b/>
        <color rgb="FF000000"/>
        <sz val="11.0"/>
        <u/>
      </rPr>
      <t xml:space="preserve">
1 x cozonac stevia glazurat 1 kg
1 x pasca stevia 1 kg
1 x tort duo mousse stevia 1.2 kg </t>
    </r>
  </si>
  <si>
    <t>Cozonac STEVIA
Pasca Stevia
Tort Duo-Mousse Visine 1.4 kg cu Stevie
Pachet Paste Family Stevia</t>
  </si>
  <si>
    <t>anulata</t>
  </si>
  <si>
    <t>Calea Vacaresti nr 302 , bl 1C , scA , ap 14 , etj 5 , interf 14</t>
  </si>
  <si>
    <t>whatsapp #27</t>
  </si>
  <si>
    <t>Ali a Ciocanea</t>
  </si>
  <si>
    <t>0766285055</t>
  </si>
  <si>
    <t xml:space="preserve">Str Trestiana, nr 9, bl 11, scA, et.7 ap 30
Bucuresti, sector 4, </t>
  </si>
  <si>
    <t>Sofer 2 - Laurentiu C</t>
  </si>
  <si>
    <t>Alina Burcea</t>
  </si>
  <si>
    <t>0763639451</t>
  </si>
  <si>
    <t>1 x Tort Framboisier
Greutate: 1.4 kg (9 persoane)</t>
  </si>
  <si>
    <t>Neamului
Bragadiru, Ilfov</t>
  </si>
  <si>
    <t>Alina Negrila</t>
  </si>
  <si>
    <t>Tort Golden Unicorn
Alege Sortiment:: Krantz
Gramaj Tort:: 3 kg (15 persoane)
Mesaj Personalizat: La multe lunite, papusica noastră!</t>
  </si>
  <si>
    <t>Strada Humulesti, nr.33, sector 5</t>
  </si>
  <si>
    <t>website #17723</t>
  </si>
  <si>
    <t>Ana Cilibiu</t>
  </si>
  <si>
    <t>0745062746</t>
  </si>
  <si>
    <t>1 x Tort Duo Mousse cu Visine
Greutate: 1.4 kg (9 persoane)
Mesaj Personalizat: “La Multi Ani!”
Multă sănătate și multe bucurii îți dorim.
Te pupam, te îmbrățișăm și te IUBIM
Catinca &amp; Philip😘💐
Dana &amp; Eric ❤️</t>
  </si>
  <si>
    <t>Str Șoimului nr 16 bl. A Sc. C Ap. 23
Bacau,</t>
  </si>
  <si>
    <t>Ana Seremet</t>
  </si>
  <si>
    <t>0799555244</t>
  </si>
  <si>
    <t>1 x tort la alegere 1.4 kg Carrot Cake 
2 x platou 5 persoane</t>
  </si>
  <si>
    <t>Tort Carrot Cake 1.4 kg
Platou Minipraji 5 Persoane
Platou Minipraji 5 Persoane
Pachet family revelion</t>
  </si>
  <si>
    <t>Soseaua Unirii 79, Corbeana, Ilfov (complex gardenia - vila 1)</t>
  </si>
  <si>
    <t>Curier 10 - Laurentiu C.</t>
  </si>
  <si>
    <t>Anamaria Tulumb</t>
  </si>
  <si>
    <t>0720154638</t>
  </si>
  <si>
    <t xml:space="preserve">Amandina 2
Cheese Cake 2
Choux à la Crème 2
1 x Macarons Fistic &amp; Zmeura (28 Buc) </t>
  </si>
  <si>
    <t>Prajitura Amandina
Prajitura Amandina
Prajitura Cheese Cake
Prajitura Cheese Cake
Alte Prajituri
Alte Prajituri
Platou Macarons 30 Buc</t>
  </si>
  <si>
    <t>Sos Pipera Tunari nr 166-168, bl E, sc F, et 5
Voluntari</t>
  </si>
  <si>
    <t>Aron Mihaela</t>
  </si>
  <si>
    <t>0720820036</t>
  </si>
  <si>
    <t>1 x frambo 1.4 kg
Mesaj Personalizat: La multi ani Patrik Alexandru
1 x platou minipraji 5 persoane</t>
  </si>
  <si>
    <t>Laptari Tei (Strada)
Bucurest
-
12:00-14:00</t>
  </si>
  <si>
    <t>Aurelia Mantea</t>
  </si>
  <si>
    <t>0747247777</t>
  </si>
  <si>
    <t>1 x Carrot Cake cu Stevie
Greutate: 1.8 kg (12 persoane)
Mesaj Personalizat: La multi ani
39
1 x Platou Mix Mini Tarte</t>
  </si>
  <si>
    <t>Tort Carot Cake 1.8 kg cu Stevia
Platou Mini Tarte (15 buc)</t>
  </si>
  <si>
    <t>Strada 23 August nr 232k
Otopeni</t>
  </si>
  <si>
    <t>Aurica Rambu</t>
  </si>
  <si>
    <t>1 x tort ca in Poza 1 (2.5 kg || Berry Chocolate || 1 etaj) cu mesajul "La Multi ani, Ilinca"</t>
  </si>
  <si>
    <t>Str. Drumul Fermei 101, bl.4, et.3, ap.13</t>
  </si>
  <si>
    <t>Bety Damian</t>
  </si>
  <si>
    <t>0726247700</t>
  </si>
  <si>
    <r>
      <rPr>
        <rFont val="Calibri"/>
        <b/>
        <color rgb="FF000000"/>
        <sz val="11.0"/>
        <u/>
      </rPr>
      <t>Pachet Promo Paste</t>
    </r>
    <r>
      <rPr>
        <rFont val="Calibri"/>
        <b/>
        <color rgb="FF000000"/>
        <sz val="11.0"/>
        <u/>
      </rPr>
      <t xml:space="preserve">
1 x cozonac nuca,cacao si rom 1 kg
1 x pasca 1 kg</t>
    </r>
  </si>
  <si>
    <t xml:space="preserve">Cozonac cu nuca si Cacao
Pachet Promo Paste
Pasca
</t>
  </si>
  <si>
    <t>Soseaua Oltenitei nr 32, bloc 5B SC1, ET3, AP14, INTERFON 14, SECT 4</t>
  </si>
  <si>
    <t>whatsapp #34</t>
  </si>
  <si>
    <t>Buhaschi Veronica</t>
  </si>
  <si>
    <t>0739866103</t>
  </si>
  <si>
    <r>
      <rPr>
        <rFont val="Calibri"/>
        <b/>
        <color rgb="FF000000"/>
        <sz val="11.0"/>
        <u/>
      </rPr>
      <t>Pachet Family Stevia Duo-Mousse Visine</t>
    </r>
    <r>
      <rPr>
        <rFont val="Calibri"/>
        <b/>
        <color rgb="FF000000"/>
        <sz val="11.0"/>
        <u/>
      </rPr>
      <t xml:space="preserve">
1 x cozonac stevia glazurat 1 kg
1 x pasca stevia 1 kg
1 x tort duo mousse stevia 1.2 kg </t>
    </r>
  </si>
  <si>
    <t xml:space="preserve">Sos.Centurii.nr 5-7
Bragadiru , Ilfov </t>
  </si>
  <si>
    <t>Carmen Alexandrescu</t>
  </si>
  <si>
    <t>0772238862</t>
  </si>
  <si>
    <t>1 x tort Mango si Zmeura 1.4 kg 1 x platou 10 persoane miniprajituri</t>
  </si>
  <si>
    <t>Tort Omnia Fistic/Mango/Zmeura 1.4 kg
Platou Minipraji 5 Persoane
Platou Minipraji 5 Persoane
Pachet family revelion</t>
  </si>
  <si>
    <t>Aleea Compozitorilor nr 1 bl e 21 sc 1 ap 10
Bucuresti</t>
  </si>
  <si>
    <t>Curier 9 - Laurentiu C</t>
  </si>
  <si>
    <t>Catalina Gheorghiu</t>
  </si>
  <si>
    <t>0722741987</t>
  </si>
  <si>
    <r>
      <rPr>
        <rFont val="Calibri"/>
        <b/>
        <color rgb="FF000000"/>
        <sz val="11.0"/>
        <u/>
      </rPr>
      <t>Pachet Promo Paste</t>
    </r>
    <r>
      <rPr>
        <rFont val="Calibri"/>
        <b/>
        <color rgb="FF000000"/>
        <sz val="11.0"/>
        <u/>
      </rPr>
      <t xml:space="preserve">
1 x cozonac nuca,cacao si rom 1 kg
1 x pasca 1 kg
1 x tort 4 you</t>
    </r>
  </si>
  <si>
    <t>Cozonac cu nuca si Cacao
Pachet Promo Paste
Pasca
Tort 4 You 1.5 kg</t>
  </si>
  <si>
    <t>dul Ion Mihalache 152, bloc 6, sc.A, ap.10, interfon 010, sector 1</t>
  </si>
  <si>
    <t>sorin</t>
  </si>
  <si>
    <t>Claudia Dolea</t>
  </si>
  <si>
    <t>0732427840</t>
  </si>
  <si>
    <t>Tort Rolex
Alege Sortiment:: Clasic
Gramaj Tort:: 3 kg (15 persoane)
Mesaj Personalizat: ATÂT S-A PUTUT ANUL ASTA
LA MULȚI ANI
TE IUBIM</t>
  </si>
  <si>
    <t>Aleea Someșul cald nr 2A bl PE 5 SC 3 et 1ap 36
București</t>
  </si>
  <si>
    <t>0734805323</t>
  </si>
  <si>
    <t>tort noisette, 1,4 kg
mesaj: Doğum günün kutlu olsun Sisimo
(si sa fie decorat mai special cu mcarons si fructe)</t>
  </si>
  <si>
    <t>Bulevardul Pipera 31a</t>
  </si>
  <si>
    <t>0723152310</t>
  </si>
  <si>
    <t>1 x platou 5 persoane miniprajitur</t>
  </si>
  <si>
    <t>Drumul Nisipoasa nr. 71, et.3, ap.9</t>
  </si>
  <si>
    <t>Curier 01 - Dan Zbarcea</t>
  </si>
  <si>
    <t>1 x frambo stevia 1.8 kg</t>
  </si>
  <si>
    <t>Pictor Stefan Dimitrescu nr 15, bl 13, sc 2, ap 52, et 8, interfon 52, sect 4</t>
  </si>
  <si>
    <t>Curier 12 - Lucian LPV</t>
  </si>
  <si>
    <t>Client wts Bogdan</t>
  </si>
  <si>
    <t>0759499890</t>
  </si>
  <si>
    <t>1 x tort cifra 8 de 1.5 kg decoarat cu elemente ROZ, GALBEN, MOV</t>
  </si>
  <si>
    <t xml:space="preserve"> Strada ciresului nr 34, Ap 6 etaj 2
 Ilfov Dobroiesti</t>
  </si>
  <si>
    <t>Comanda Laura whatsapp</t>
  </si>
  <si>
    <t>0743780828</t>
  </si>
  <si>
    <t>1 x Tort Framboisier 2 kg
15 x Mini tarte pavlova</t>
  </si>
  <si>
    <t>Tort Framboisier 1.8 kg
Platou Mini Tarte (15 buc)</t>
  </si>
  <si>
    <t>Henry Coanda 33, Bucursti</t>
  </si>
  <si>
    <t>duap 16:00</t>
  </si>
  <si>
    <t>Cristina Ceuca</t>
  </si>
  <si>
    <t>0726428834</t>
  </si>
  <si>
    <t>1 x tort ca in poza 1 (Tort Clasic || 2 kg || 1 etaj) cu mesajul "Paste Fericit!" in loc de cel de pe tort</t>
  </si>
  <si>
    <t xml:space="preserve">Sos Oltenitei 254 bl 151 sc 3 et 3 ap 76 sect 4 Bucuresti
</t>
  </si>
  <si>
    <t>1 x Tort cu Mango si Zmeura
Greutate: 1.4 kg (9 persoane)</t>
  </si>
  <si>
    <t>Ion Maiorescu nr 7
Sector 2, Bucharest</t>
  </si>
  <si>
    <t>Cristina Vizinovici</t>
  </si>
  <si>
    <t>0722667969</t>
  </si>
  <si>
    <t>1 x Mini Red Velvet
1 x Chec cu Ciocolata
1 x Cozonac cu Nuca si Cacao</t>
  </si>
  <si>
    <t>Str Cetatea Histria 8, bl A3,sc D, et 3, ap 56, sect 6</t>
  </si>
  <si>
    <t>Dana Fratian</t>
  </si>
  <si>
    <t>0762661292</t>
  </si>
  <si>
    <t>5 x felie tort duo-mousse visine si  framboisier
2 x cremsnit
2 x amandina</t>
  </si>
  <si>
    <t xml:space="preserve">Prajitura Cremsnit
Prajitura Cremsnit
Prajitura Amandina
Prajitura Amandina
Felie frambo
Felie frambo
Felie frambo
Felie frambo
Felie frambo
Pachet sweets revelion frambo
</t>
  </si>
  <si>
    <t>Splaiul Independentei nr 17,Bl 101,Sc 4,Et 6,Ap 71 sector 5
BUCURESTI</t>
  </si>
  <si>
    <t>Curier 3 - Dan Zbarcea</t>
  </si>
  <si>
    <t>Daniel Nicolae</t>
  </si>
  <si>
    <t>0743009938</t>
  </si>
  <si>
    <t>1 x Tort Trio Mousse
Greutate: 1.4 kg (9 persoane)</t>
  </si>
  <si>
    <t xml:space="preserve">str.Matei Basarab,nr.88,bl. L116 sc.B , apt 25
Bucuresti, </t>
  </si>
  <si>
    <t>Denisa</t>
  </si>
  <si>
    <t>0799375474</t>
  </si>
  <si>
    <r>
      <rPr>
        <rFont val="Calibri"/>
        <b/>
        <color rgb="FF000000"/>
        <sz val="11.0"/>
        <u/>
      </rPr>
      <t>Pachet Love Passion</t>
    </r>
    <r>
      <rPr>
        <rFont val="Calibri"/>
        <b/>
        <color rgb="FF000000"/>
        <sz val="11.0"/>
        <u/>
      </rPr>
      <t xml:space="preserve">
1 x tort vanilla inima chocolate passin (700 gr)
2 x mini red velvet
3 x ecler love</t>
    </r>
  </si>
  <si>
    <t xml:space="preserve">
Mini Red Velvet
Mini Red Velvet
Ecler Love
Ecler Love
Ecler Love
Pachet Love PassionTort Inima Chocolate Passion
</t>
  </si>
  <si>
    <t>Diana Albu</t>
  </si>
  <si>
    <t>0769678841</t>
  </si>
  <si>
    <t>Tort Darth Vader
Alege Sortiment:: Berry Chocolate
Gramaj Tort:: 3 kg (15 persoane)
Mesaj Personalizat: La multi ani!</t>
  </si>
  <si>
    <t>Camil Ressu 22, bloc A6, apt 42, etaj 9, interfon 42
Bucuresti,</t>
  </si>
  <si>
    <t>Diana Cristea</t>
  </si>
  <si>
    <t>0728012998</t>
  </si>
  <si>
    <t>Carrot Cake
Greutate: 1.4 kg (9 persoane)
Mesaj Personalizat: Paste fericit!</t>
  </si>
  <si>
    <t>sos Colentina 16, complex Rose garden, Bl B1, et 2, ap 18, interfon #2231.</t>
  </si>
  <si>
    <t>whatsapp #37</t>
  </si>
  <si>
    <t>Dobre andreea</t>
  </si>
  <si>
    <t>0773965195</t>
  </si>
  <si>
    <t>1x tort Berry chocolate 3 kg  decorat
tematica:  jungle party doar pe laterale,deasupra simplu si tot pe lateral scris La multi ani Edi</t>
  </si>
  <si>
    <t>Oricand</t>
  </si>
  <si>
    <t>Dragoiu Matei Ileana</t>
  </si>
  <si>
    <t>0729520154</t>
  </si>
  <si>
    <t>1 x Tortul Clasic 1.4
La mulți ani! Pentru cel mai bun sot și tătic.
Este pentru un domn, sa fie glasat si decorat in directia asta, va rog!</t>
  </si>
  <si>
    <t>Str ceahlău nr 19 bl 73 SC 4 et 4 ap 57 sec 6 Zona Crângasi</t>
  </si>
  <si>
    <t>Dumitru Ionescu</t>
  </si>
  <si>
    <t>0770961550</t>
  </si>
  <si>
    <t>4 x cremsnit
1 x platou miniprajituri 5 pers</t>
  </si>
  <si>
    <t>Prajitura Cremsnit
Prajitura Cremsnit
Prajitura Cremsnit
Prajitura Cremsnit
Platou Minipraji 5 Persoane</t>
  </si>
  <si>
    <t>IULIU Maniu Nr 57bloc OD 16Sc C Ap 101 sector 6 Bucuresti</t>
  </si>
  <si>
    <t>Ecaterina Dumitrescu</t>
  </si>
  <si>
    <t>0722766577</t>
  </si>
  <si>
    <t>1 x Cozonac Nuca Cacao si Rom
1 x  Cozonac Mac si Rahat</t>
  </si>
  <si>
    <t>Cozonac cu nuca si Cacao
Cozonac Mac</t>
  </si>
  <si>
    <t>Aleea Arinii Dornei nr.16, bl.i 4, sc.B, etaj 2,ap/ interfon22
Bucuresti,</t>
  </si>
  <si>
    <t>Filip Lazarescu</t>
  </si>
  <si>
    <t>0741117084</t>
  </si>
  <si>
    <t>1 x cozonac nuca,cacao si rom cu stevia
1 x tort framboisier stevia 1.2 kg
2 x cremsnit stevia
2 x prajitura fistic si zmeura stevia</t>
  </si>
  <si>
    <t>Cozonac STEVIA
Tort Framboisier 1.4 kg
Prajitura Cremshnit cu Stevie
Prajitura Cremshnit cu Stevie
Monoportie Fistic si Zmeura cu Stevie
Monoportie Fistic si Zmeura cu Stevie</t>
  </si>
  <si>
    <t>Strada Belgrad nr.7
Corbeanca</t>
  </si>
  <si>
    <t>Gabriela Cristescu</t>
  </si>
  <si>
    <t>0722505761</t>
  </si>
  <si>
    <t>1 x tort la alegere 1.8 kg Framboisier) 1 x platou 5 persoane miniprajituri (28 buc)
1 x cozonac nuca,cacao si rom (1 kg)</t>
  </si>
  <si>
    <t>Tort Framboisier 1.8 kg
Platou Minipraji 5 Persoane
Cozonac cu nuca si Cacao</t>
  </si>
  <si>
    <t>Vatra dornei, nr 4, bl F 2, sc 1, etj 3, ap 12,  interfon 12, sector 4
--</t>
  </si>
  <si>
    <t>Curier 4 - Mihai Stoian</t>
  </si>
  <si>
    <t>Tort "La Multi Bani!"
Alege Sortiment:: Chocolate Fiesta
Gramaj Tort:: 5 kg (25 persoane)
Mesaj Personalizat: La multi ani YANNIS!
12 ani.
Alte Comentarii: fara figurina cu fata.
Pe frapiere sa fie cifra 12 si atat.Si pe geamantan sa scrie la multi ani YANNIS!
Mulțumesc!</t>
  </si>
  <si>
    <t>Strada rasadnitei nr18
Bucuresti Sector 6</t>
  </si>
  <si>
    <t>Georgeta Dobrin</t>
  </si>
  <si>
    <t>0765822328</t>
  </si>
  <si>
    <t>1 x tort tonka stevia 1.2 kg
2 x cremsnit stevia
2 x prajitura fistic stevia</t>
  </si>
  <si>
    <t>Tort Tonkka 1.4 kg cu Stevie
Prajitura Cremshnit cu Stevie
Prajitura Cremshnit cu Stevie
Monoportie Fistic si Zmeura cu Stevie
Monoportie Fistic si Zmeura cu Stevie</t>
  </si>
  <si>
    <t xml:space="preserve">Ale. Foisorului nr.95, bl.1, sc.2, et.1, ap.26
Bucuresti, </t>
  </si>
  <si>
    <t>Georgiana Hera</t>
  </si>
  <si>
    <t>0771074709</t>
  </si>
  <si>
    <r>
      <rPr>
        <rFont val="Calibri"/>
        <b/>
        <color rgb="FF000000"/>
        <sz val="11.0"/>
        <u/>
      </rPr>
      <t>Pachet Stevia Paste</t>
    </r>
    <r>
      <rPr>
        <rFont val="Calibri"/>
        <b/>
        <color rgb="FF000000"/>
        <sz val="11.0"/>
        <u/>
      </rPr>
      <t xml:space="preserve">
1 x cozonac stevia glazurat 1 kg
1 x pasca stevia 1 kg</t>
    </r>
  </si>
  <si>
    <t>Cozonac STEVIA
Pasca Stevia
Pachet Stevia Paste</t>
  </si>
  <si>
    <t>sos garii catelu nr 5, sector 3</t>
  </si>
  <si>
    <t>Ileana Manescu</t>
  </si>
  <si>
    <t>0743036194</t>
  </si>
  <si>
    <t>Tort 4 You
Greutate: 1.5 kg (9 persoane)</t>
  </si>
  <si>
    <t xml:space="preserve">Covasna Nr.5.Bloc A5.etaj.7.ap.32.sector 4
BUCURESTI, </t>
  </si>
  <si>
    <t>Ioana Negoita</t>
  </si>
  <si>
    <t>1 x Tort Coronita
Alege Sortiment:: Clasic
Gramaj Tort:: 3 kg (15 persoane)
Mesaj Personalizat: Sofia
6 ani
Alte Comentarii: Identic ca cel din prezentare cu înlocuirea numelui cu Sofia. Si sa figureze si varsta de 6 ani.</t>
  </si>
  <si>
    <t>ANULATA</t>
  </si>
  <si>
    <t>Str Drumul Potcoavei
Voluntari,</t>
  </si>
  <si>
    <t>Ion Pantazi</t>
  </si>
  <si>
    <t>0721473711</t>
  </si>
  <si>
    <t>1 x Tort Duo Mousse cu Visine cu Stevie
Greutate: 1.8 kg (12 persoane)
Mesaj Personalizat: La mulți ani!!</t>
  </si>
  <si>
    <t>Str Costache Conachi nr 6 bloc 5E et 2 ap 13 interf 13
București ,</t>
  </si>
  <si>
    <t>Iuliana Minca</t>
  </si>
  <si>
    <t>0725574221</t>
  </si>
  <si>
    <t xml:space="preserve">1 x cozonac nuca,cacao si rom cu stevia
1 x tort framboisier  stevia 1.2 kg
2 x cremsnit stevia
2 x prajitura fistic zmeura stevia
</t>
  </si>
  <si>
    <t xml:space="preserve">Cozonac STEVIA
Prajitura Cremshnit cu Stevie
Prajitura Cremshnit cu Stevie
Tort Frambo 1.4 kg cu Stevia
Monoportie Fistic si Zmeura cu Stevie
Monoportie Fistic si Zmeura cu Stevie
Pachet Sweet Christmas
Pachet Christmas Stevia
</t>
  </si>
  <si>
    <t xml:space="preserve">Bd. Regina Elisabeta nr.47
Bucuresti, </t>
  </si>
  <si>
    <t>Izabela Croi</t>
  </si>
  <si>
    <t>0770895845</t>
  </si>
  <si>
    <t>1 x Tort Duo Mousse cu Visine
Greutate: 1.4 kg (9 persoane)
Mesaj Personalizat: La mulți ani
Te iubim</t>
  </si>
  <si>
    <t>Bulevardul Basarabia 66
București ,</t>
  </si>
  <si>
    <t>Izabella Pena</t>
  </si>
  <si>
    <t>0723674332</t>
  </si>
  <si>
    <t>1 x Carrot Cake cu Stevie
Greutate: 1.4 kg (9 persoane)
-
2 x cozonac stevia</t>
  </si>
  <si>
    <t>Șoseaua București Urziceni 216
Afumați , Ilfov</t>
  </si>
  <si>
    <t>cashc u bon</t>
  </si>
  <si>
    <t>Sofer 10 - Anca Serban</t>
  </si>
  <si>
    <t>bogdan</t>
  </si>
  <si>
    <t>Laura Marilena Trandafir</t>
  </si>
  <si>
    <t>0766491608</t>
  </si>
  <si>
    <t>Calea rahovei nr 325 bl 13 sc b et 7 ap 91
Bucuresti,</t>
  </si>
  <si>
    <t>Sofer 12 - Gasca Stefan</t>
  </si>
  <si>
    <t>Lavinia Radu</t>
  </si>
  <si>
    <t>0721476611</t>
  </si>
  <si>
    <t xml:space="preserve">Strada Motilor, nr 11, sc 2, ap 7
Bucuresti </t>
  </si>
  <si>
    <t>Leon Radu</t>
  </si>
  <si>
    <t>0763918054</t>
  </si>
  <si>
    <t>1 x  Tort Duo-Mousse cu Visine 1.8
1 x platou de 5 pers</t>
  </si>
  <si>
    <t xml:space="preserve">Tort Duo Mousse Visine 1.4 kg
Platou Minipraji 5 Persoane
</t>
  </si>
  <si>
    <t>Str Mezes nr 39 sector 1 București
București</t>
  </si>
  <si>
    <t>Curier 15 - Tiberiu</t>
  </si>
  <si>
    <t>Liana Patulea</t>
  </si>
  <si>
    <t>0730593113</t>
  </si>
  <si>
    <t>1 x Tort Minecraft
Alege Sortiment:: Berry Chocolate
Gramaj Tort:: 3 kg (15 persoane)
Mesaj Personalizat: La multi ani, Mihnea!
Te iubim mult de tot!
Sa fie dreptunghiular tortul!!</t>
  </si>
  <si>
    <t>Str. Consumului, nr. 1
Bucuresti, Sector 6 ,</t>
  </si>
  <si>
    <t>Liliana Staicu</t>
  </si>
  <si>
    <t>0758837337</t>
  </si>
  <si>
    <t xml:space="preserve">1 x Cozonac Stevia Glazurat
</t>
  </si>
  <si>
    <t xml:space="preserve">Cozonac STEVIA
</t>
  </si>
  <si>
    <t>B-dul Unirii nr.55, bl E4A, sc 1, et 4, ap 15, sect.3,</t>
  </si>
  <si>
    <t>website #17666</t>
  </si>
  <si>
    <t>Loredana Lazar</t>
  </si>
  <si>
    <t>0735665301</t>
  </si>
  <si>
    <t>4 x Cremsnit
4 x Indiana
4 x Amandina</t>
  </si>
  <si>
    <t>Prajitura Cremsnit
Prajitura Cremsnit
Prajitura Cremsnit
Prajitura Cremsnit
Prajitura Indiana
Prajitura Indiana
Prajitura Indiana
Prajitura Indiana
Prajitura Amandina
Prajitura Amandina
Prajitura Amandina
Prajitura Amandina</t>
  </si>
  <si>
    <t>Prelungirea ghencea 20, bl TS9, ap 6, parter
Bucuresti</t>
  </si>
  <si>
    <t>website #17754</t>
  </si>
  <si>
    <t>Loren Constantin</t>
  </si>
  <si>
    <t>0764991683</t>
  </si>
  <si>
    <t>Tort Clasic
Greutate: 1.4 kg (9 persoane)
Mesaj Personalizat: Happy birthday, future doctor! 25</t>
  </si>
  <si>
    <t>Anulata</t>
  </si>
  <si>
    <t>Strada Locotenent Alexandru Popescu 5C
Bucuresti</t>
  </si>
  <si>
    <t>Luminita Leonte</t>
  </si>
  <si>
    <t>0745772290</t>
  </si>
  <si>
    <t>4 x Cozonaci Stevia</t>
  </si>
  <si>
    <t>Cozonac STEVIA
Cozonac STEVIA
Cozonac STEVIA
Cozonac STEVIA</t>
  </si>
  <si>
    <t>Cultul patriei nr 38 bis
Bucuresti,</t>
  </si>
  <si>
    <t>Maria Dab</t>
  </si>
  <si>
    <t>1 x Tort Lego Building
Alege Sortiment:: Carrot Cake
Gramaj Tort:: 4 kg (20 persoane)
Mesaj Personalizat: La multi ani, Victor! Fece 2ani,daca puteti scrie si cifra 2, va rog</t>
  </si>
  <si>
    <t>1 x Tort Charlotte 2 kg</t>
  </si>
  <si>
    <t>Alte Prajituri
Alte Prajituri</t>
  </si>
  <si>
    <t>Drm. Opalului nr 1-43 bl Paun sc B ap 3 parter sect 1 Complex Felicity
Bucureşti</t>
  </si>
  <si>
    <t>2 x Tort Duo Mousse cu Visine
Greutate: 1.8 kg (12 persoane)
Mesaj Personalizat: La multi ani,Nicusor! 41ani</t>
  </si>
  <si>
    <t>Tort Duo Mousse Visine 1.8 kg
Tort Duo Mousse Visine 1.8 kg</t>
  </si>
  <si>
    <t>1 x Tort Iepuras
Alege Sortiment:: Clasic
Gramaj Tort:: 3 kg (15 persoane)</t>
  </si>
  <si>
    <t>Drm. Opalului nr 1-43 bl Paun sc B ap 3 parter sect 1 Complex Felicity
Bucureşti ,</t>
  </si>
  <si>
    <t>Marian Costei</t>
  </si>
  <si>
    <t>0744369734</t>
  </si>
  <si>
    <r>
      <rPr>
        <rFont val="Calibri"/>
        <b/>
        <color rgb="FF000000"/>
        <sz val="11.0"/>
        <u/>
      </rPr>
      <t>Pachet Promo Paste</t>
    </r>
    <r>
      <rPr>
        <rFont val="Calibri"/>
        <b/>
        <color rgb="FF000000"/>
        <sz val="11.0"/>
        <u/>
      </rPr>
      <t xml:space="preserve">
1 x cozonac nuca,cacao si rom 1 kg
1 x pasca 1 kg</t>
    </r>
  </si>
  <si>
    <t>Cozonac cu nuca si Cacao
Pachet Promo Paste
Pasca</t>
  </si>
  <si>
    <t>Bradetului 24A, bloc Octopus, sc.3, ap 62
București</t>
  </si>
  <si>
    <t>website #17572</t>
  </si>
  <si>
    <t xml:space="preserve">Marin Laurentiu </t>
  </si>
  <si>
    <t>0743150600</t>
  </si>
  <si>
    <t xml:space="preserve">1 x tort ciocolata si portocala 1.4
</t>
  </si>
  <si>
    <t>Locotenent Popescu Alexandru 9G, Sectort 3</t>
  </si>
  <si>
    <t>Curier 16 - Dan FDB</t>
  </si>
  <si>
    <t>Mihaela</t>
  </si>
  <si>
    <t>0745040513</t>
  </si>
  <si>
    <t>1 x tort chocolate fiesta 1.8 kg cu mesajul "La Multi Ani, Karina"</t>
  </si>
  <si>
    <t>Tort Chocolate Fiesta 1.8 kg</t>
  </si>
  <si>
    <t>Bulevardul Constantin Brancoveanu 114, Bloc M1/1, Scara 4, Etaj 5, Apartament 145, Sector 4</t>
  </si>
  <si>
    <t>Mihaela Marin-Mandoiu</t>
  </si>
  <si>
    <t>0724346509</t>
  </si>
  <si>
    <t>1 x Pasca Stevia</t>
  </si>
  <si>
    <t>Pasca Stevia</t>
  </si>
  <si>
    <t>Bld Metalurgiei, nr 468-472, Bl C1, Sc 1, Et 5, Ap 46, Sector 4 - interfon 46</t>
  </si>
  <si>
    <t>Mihaela Raicu</t>
  </si>
  <si>
    <t>0732390713</t>
  </si>
  <si>
    <t>1 x duo-mousse visine 1.4 kg
Mesaj Personalizat: La mulți ani!
*2021*
+
2 x platouri miniprajituri 5 persoane</t>
  </si>
  <si>
    <t>Tort Duo Mousse Visine 1.4 kg
Platou Minipraji 5 Persoane
Platou Minipraji 5 Persoane
Pachet family revelion</t>
  </si>
  <si>
    <t>Soseaua Berceni, nr 46
Bucurest</t>
  </si>
  <si>
    <t>Mihaela Stanila</t>
  </si>
  <si>
    <t>0722134097</t>
  </si>
  <si>
    <t xml:space="preserve">Tort Framboisier
Greutate: 1.8 kg 
Mesaj Personalizat: "La multi ani Cristina!!!!"
</t>
  </si>
  <si>
    <t xml:space="preserve">
Strada Nicolae Iorga, nr 19
București , Bucharest 010531, Romania
</t>
  </si>
  <si>
    <t>Mihai liliana</t>
  </si>
  <si>
    <t>0722269051</t>
  </si>
  <si>
    <t>1 x tort la alegere 1.4 kg Trio Mousse
1 x platou 10 persoane miniprajituri</t>
  </si>
  <si>
    <t>Tort Trio Mousse 1.4 kg
Platou Minipraji 5 Persoane
Platou Minipraji 5 Persoane</t>
  </si>
  <si>
    <t>str.George Toparceanu nr.12
Otopeni, Ilfov</t>
  </si>
  <si>
    <t>Nicolae Natalia</t>
  </si>
  <si>
    <t>0727583237</t>
  </si>
  <si>
    <t>1x tort framboisier 1.4 kg</t>
  </si>
  <si>
    <t xml:space="preserve">str vaselor,nr 17A,sector 2, gradinita Doncastor
</t>
  </si>
  <si>
    <t>Oana Sgindar</t>
  </si>
  <si>
    <t>0724283483</t>
  </si>
  <si>
    <t>1 x Tort Tonka
Greutate: 1.8 kg (12 persoane)</t>
  </si>
  <si>
    <t>Str. Verii, nr.7, vila 1
Bragadiru, Ilfov</t>
  </si>
  <si>
    <t>Curier 09 - Claudiu</t>
  </si>
  <si>
    <t>PAVELINA TAMBREA</t>
  </si>
  <si>
    <t>0734417441</t>
  </si>
  <si>
    <r>
      <rPr>
        <rFont val="Calibri"/>
        <b/>
        <color rgb="FF000000"/>
        <sz val="11.0"/>
        <u/>
      </rPr>
      <t>Pachet Promo Paste</t>
    </r>
    <r>
      <rPr>
        <rFont val="Calibri"/>
        <b/>
        <color rgb="FF000000"/>
        <sz val="11.0"/>
        <u/>
      </rPr>
      <t xml:space="preserve">
1 x cozonac nuca,cacao si rom 1 kg
1 x pasca 1 kg</t>
    </r>
  </si>
  <si>
    <t>ODEI Bloc 168, sc. 1. etj. 2. ap 12, sector 4
București</t>
  </si>
  <si>
    <t>website #17623</t>
  </si>
  <si>
    <t>Puia Maria</t>
  </si>
  <si>
    <t>0722428504</t>
  </si>
  <si>
    <t>1 x Tort Tonka cu Stevie
Greutate: 1.2 kg (8 persoane)
Mesaj Personalizat: La Multi ani Mami!!!</t>
  </si>
  <si>
    <t>Aleea Tibles nr 33
Bucuresti ,</t>
  </si>
  <si>
    <t>Curier 05  - Daniel Stefan</t>
  </si>
  <si>
    <t>R&amp;M Audit</t>
  </si>
  <si>
    <t>0726327230</t>
  </si>
  <si>
    <t xml:space="preserve">11 x tort iepuras mille feuille (1 kg) cu mesajul "Paste Fericit"
ATENTIE: sa fie ambalate in cutii. Vor pleca cu ele de la birou acasa.
</t>
  </si>
  <si>
    <t>Iepuras Mille Feuille
Iepuras Mille Feuille
Iepuras Mille Feuille
Iepuras Mille Feuille
Iepuras Mille Feuille
Iepuras Mille Feuille
Iepuras Mille Feuille
Iepuras Mille Feuille
Iepuras Mille Feuille
Iepuras Mille Feuille
Iepuras Mille Feuille</t>
  </si>
  <si>
    <t>Preciziei Business Center 
Bd. Preciziei nr.1 Tronson 1 et.1 
sector 6
(neaparat 11:00-13:00)</t>
  </si>
  <si>
    <t>neaparat 11:00-13:00</t>
  </si>
  <si>
    <t>whatsapp #38</t>
  </si>
  <si>
    <t>Ramona Apostoiu</t>
  </si>
  <si>
    <t>0730189202</t>
  </si>
  <si>
    <t>Tort 1.4 Kg:: Clasic
Mesaj Personalizat: LA MULTI ANI!
2 x platou miniprajituri 5 persoane</t>
  </si>
  <si>
    <t>Tort clasic 1.4 kg
Platou Minipraji 5 Persoane
Platou Minipraji 5 Persoane
Pachet family revelion</t>
  </si>
  <si>
    <t>STADA BIHARIA, NR. 67-77, CORP B2, ETAJ 1, SECTOR 1</t>
  </si>
  <si>
    <t>Curier 04 - Vlad Doroftei</t>
  </si>
  <si>
    <t>Roxana Andrei</t>
  </si>
  <si>
    <t>0723497669</t>
  </si>
  <si>
    <t>ATENTIE CA SUNT COZONACI PERSONALIZATI:
2 x cozonac STEVIA CU RAHAT</t>
  </si>
  <si>
    <t>Strada Postelnicului, nr. 8 ( casa)</t>
  </si>
  <si>
    <t>Sofer 16 - Daniel Zamfira</t>
  </si>
  <si>
    <t>Roxana Delureanu</t>
  </si>
  <si>
    <t>0724140439</t>
  </si>
  <si>
    <t>Tort Chocolate Delight
Greutate: 1.4 kg (9 persoane)
Mesaj Personalizat: La multi ani, Rox!</t>
  </si>
  <si>
    <t>Str Stanislav Cihoschi nr 15
Bucuresti</t>
  </si>
  <si>
    <t>Silvia Lazar</t>
  </si>
  <si>
    <t>0726226765</t>
  </si>
  <si>
    <t>1 x Tort cu Fistic si Zmeura
Greutate: 1.4 kg (9 persoane)
Mesaj Personalizat: La mulți ani Silvia</t>
  </si>
  <si>
    <t>Intrarea Târgu Frumos 9_11 bl 6 scA prim et 10 ap 132 sect 4 București</t>
  </si>
  <si>
    <t>Sorina</t>
  </si>
  <si>
    <t>0748129685</t>
  </si>
  <si>
    <t>2 x tort pavlova 1.8 kg
pe unu: La multi ani, Selma!
Unu : La multi ani , Maya ! 
2 x tarte mere 2.5 kg
25 x choux a la Creme
28 x macarons fistic si zmeura
25 x indiana
12 x cremsnit</t>
  </si>
  <si>
    <t>Strada Voinicului 74 ( de introdus pe Waze Selcar International)</t>
  </si>
  <si>
    <t>a achita avens de 350 lei cash in cofetarie, rest de plata 1000 lei la primirea comenzii</t>
  </si>
  <si>
    <t>STINGA CARMEN</t>
  </si>
  <si>
    <t>0744971235</t>
  </si>
  <si>
    <t>1 x (tort 3 kg ||chocolate fiesta) ca in poza dep décor ( inca nu a trimis poza !! Asteptam, de contactat azi 1 mar
Mesaj personalizat:  "La multi ani Antonia!"</t>
  </si>
  <si>
    <t>Str Radu Vodă nr 18 Bucuresti
(after school)</t>
  </si>
  <si>
    <t>12-12:30</t>
  </si>
  <si>
    <t>whatspp</t>
  </si>
  <si>
    <t xml:space="preserve">Tudor Bianca
0763938634
(a fost mutat de pe 17.07)
(A fost sunata toata saptamana 06.05-13.05 si a avut tel inchis.) </t>
  </si>
  <si>
    <t>0763938634</t>
  </si>
  <si>
    <r>
      <rPr>
        <rFont val="Calibri, Arial"/>
        <b/>
        <color rgb="FF000000"/>
        <sz val="11.0"/>
      </rPr>
      <t xml:space="preserve">Asezam tort real si monoportii pe suport plexiglas:
---
1 x tort real 2kg duo-mousse visine cu drip alb si figurina pusa pe el (in departament décor)
PE TORT SA PUNEM O PLACUTA CU "Delia Maria"
---
80 x monoportie rotunda duo-mousse visine (120 greutate totala)
-
AMENAJARE PE MOBILIER TARG
-
Candy-Bar 50 Pax
</t>
    </r>
    <r>
      <rPr>
        <rFont val="Calibri"/>
        <b/>
        <color rgb="FF000000"/>
        <sz val="11.0"/>
        <u/>
      </rPr>
      <t>(AURIU CU ALB)</t>
    </r>
    <r>
      <rPr>
        <rFont val="Calibri"/>
        <b/>
        <color rgb="FF000000"/>
        <sz val="11.0"/>
      </rPr>
      <t xml:space="preserve">
28 x Choux a la Crème Fistic
28 x Macarons (alb cu auriu)
28 x Mini Tarta Ciocolata si Caramel
28 x Mini Tarta Lamaie si Bezea Flambata
28 x Mini Pavlova
28 x Mini Tarta Fructe
18 x Pahar Tiramisu
18 x Ecler Artizanal (alb/auriu)
18 x Cake Pops Tematice (alb/auriu)
9 x Briose Tematice (Alb/auriu)</t>
    </r>
  </si>
  <si>
    <t>Alegria 2 (trebuie sa sunam sa luam adresa)
---
Evenimentul incep la 20:00. Amenajarea se face de la 18:00 la 19:30</t>
  </si>
  <si>
    <t>12 kg tort x 80 ron
-
50 ron figurina
- 
1000 ron 50 pax candy-bar
----------
A platit avans 500 RON la cofetarie. Cash cu bon la restaurant</t>
  </si>
  <si>
    <t>Valentina Leonte</t>
  </si>
  <si>
    <t>0723486836</t>
  </si>
  <si>
    <t>1 x tort 1.8 kg (Duo-Mousse Visine 
1 x platou 5 persoane miniprajituri
1 x cozonac nuca,cacao si rom (1 kg)</t>
  </si>
  <si>
    <t xml:space="preserve">Tort Duo Mousse Visine 1.8 kg
Platou Minipraji 5 Persoane
Cozonac cu nuca si Cacao
</t>
  </si>
  <si>
    <t xml:space="preserve">Str Maramureș 67
Otopeni, Ilfov </t>
  </si>
  <si>
    <t>Sofer 1 - Claudiu</t>
  </si>
  <si>
    <t>valentina sabau</t>
  </si>
  <si>
    <t>0744659822</t>
  </si>
  <si>
    <t>Prajitura Tonka cu Stevie 2
Prajitura cu Fistic si Zmeura cu Stevie 2
Cremsnit cu Stevie 2
Tarta Zmeura cu Stevie 3</t>
  </si>
  <si>
    <t>Monoportie Tonkka cu Stevie
Monoportie Tonkka cu Stevie
Monoportie Fistic si Zmeura cu Stevie
Monoportie Fistic si Zmeura cu Stevie
Prajitura Cremshnit cu Stevie
Prajitura Cremshnit cu Stevie
Prajitura Tarta de Zmeura cu Stevie
Prajitura Tarta de Zmeura cu Stevie
Prajitura Tarta de Zmeura cu Stevie</t>
  </si>
  <si>
    <t>Strada Grădinari 61
Ciorogarla, Ilfov</t>
  </si>
  <si>
    <t>Curier 10 - Claudiu C.</t>
  </si>
  <si>
    <t>webssite</t>
  </si>
  <si>
    <t>xxx Roman Roxana</t>
  </si>
  <si>
    <t>0743191948</t>
  </si>
  <si>
    <t>Tort cu Fistic si Zmeura
Greutate: 1.4 kg (9 persoane)
Atentie: Va rog sa desenati un dintisor petort</t>
  </si>
  <si>
    <t xml:space="preserve">Bulevardul timisoara nrc17 b
Bucuresti, </t>
  </si>
  <si>
    <t>Sofer 20 - Pepe</t>
  </si>
  <si>
    <t>zzz Alexandra Radu</t>
  </si>
  <si>
    <t>0787664036</t>
  </si>
  <si>
    <t>Prajitura cu Fistic si Zmeura cu Stevie 1
Prajitura Tonka cu Stevie 1
Tarta Zmeura cu Stevie 1</t>
  </si>
  <si>
    <t>Monoportie Fistic si Zmeura cu Stevie
Monoportie Tonkka cu Stevie
Monoportie Fistic si Zmeura cu Stevie</t>
  </si>
  <si>
    <t>zzz Ancuta Pricina</t>
  </si>
  <si>
    <t>0767958505</t>
  </si>
  <si>
    <r>
      <rPr>
        <rFont val="Calibri"/>
        <b/>
        <color rgb="FF000000"/>
        <sz val="11.0"/>
        <u/>
      </rPr>
      <t>Pachet Promo Paste</t>
    </r>
    <r>
      <rPr>
        <rFont val="Calibri"/>
        <b/>
        <color rgb="FF000000"/>
        <sz val="11.0"/>
        <u/>
      </rPr>
      <t xml:space="preserve">
1 x cozonac nuca,cacao si rom 1 kg
1 x pasca 1 kg
Pachet Promotional Eclere
Ecler #1: Cafea
Ecler #2: Cocos
Ecler #3: Ciocolata</t>
    </r>
  </si>
  <si>
    <t>Cozonac cu nuca si Cacao
Pachet Promo Paste
Pasca
Prajitura Ecler Cafea
Prajitura Ecler Cocos
Prajitura Ecler Ciocolata</t>
  </si>
  <si>
    <t>website #17688</t>
  </si>
  <si>
    <t>zzz Andreea Iancu</t>
  </si>
  <si>
    <t>0733790467</t>
  </si>
  <si>
    <r>
      <rPr>
        <rFont val="Calibri"/>
        <b/>
        <color rgb="FF000000"/>
        <sz val="11.0"/>
        <u/>
      </rPr>
      <t>Pachet Love Passion</t>
    </r>
    <r>
      <rPr>
        <rFont val="Calibri"/>
        <b/>
        <color rgb="FF000000"/>
        <sz val="11.0"/>
        <u/>
      </rPr>
      <t xml:space="preserve">
1 x tort vanilla inima vanilla passion (700 gr)
2 x mini red velvet
3 x ecler love</t>
    </r>
  </si>
  <si>
    <t>zzz Bianca Adam</t>
  </si>
  <si>
    <t>0740142922</t>
  </si>
  <si>
    <t>1 x cozonac nuca,cacao si rom
1 x cozonac mac si rahat</t>
  </si>
  <si>
    <t>zzz client whatsaap</t>
  </si>
  <si>
    <t>0770584365</t>
  </si>
  <si>
    <t xml:space="preserve"> 2 x cozonac cu nuca cacao si rom
1 x cozonac cu  fructe confiate</t>
  </si>
  <si>
    <t>Cozonac cu nuca si Cacao
Cozonac cu nuca si Cacao
Cozonac Fructe Confiate</t>
  </si>
  <si>
    <t>zzz Cociuba Marian</t>
  </si>
  <si>
    <t>0742298421</t>
  </si>
  <si>
    <t>1x tort clasic 3 kg DECORAT
decorul la fel ca in poza</t>
  </si>
  <si>
    <t>whatsapp
#10</t>
  </si>
  <si>
    <t>zzz Corina Raicea</t>
  </si>
  <si>
    <t>0722279905</t>
  </si>
  <si>
    <t>1 x Tort Duo Mousse cu Visine cu Stevie
Greutate: 1.2 kg (8 persoane)
Mesaj Personalizat: La mulți ani, Ginuța !</t>
  </si>
  <si>
    <t>website #16</t>
  </si>
  <si>
    <t>zzz Cristina Anghel</t>
  </si>
  <si>
    <t>0726816357</t>
  </si>
  <si>
    <t>1 x tort tonka stevia 1.2 kg
Mesaj Personalizat:"La multi ani, tati !!"
2 x cremsnit stevia
2 x prajitura fistic stevia</t>
  </si>
  <si>
    <t>zzz ELENA TOMA</t>
  </si>
  <si>
    <t>0724665437</t>
  </si>
  <si>
    <t>1 x Tort Duo-Mousse cu Visine 1.8
Mesaj Personalizat: LA MULTI ANI CATA SI ALEX!
1 x platou de 5 pers</t>
  </si>
  <si>
    <t>zzz FLORIN LPV</t>
  </si>
  <si>
    <t>0724288126</t>
  </si>
  <si>
    <t xml:space="preserve">
3 x tort inima chocolate passion (700 gr || rosii) cu mesajul personalizat: "La Multi Ani! - Echipa LPV"
</t>
  </si>
  <si>
    <t xml:space="preserve">Ridicare
'(NEAPARAT LA ORA 9)
</t>
  </si>
  <si>
    <t>zzz Gabriela Enescu</t>
  </si>
  <si>
    <t>0762609737</t>
  </si>
  <si>
    <t>1 x tort duo mousse cu stevia 1.2
Mesaj personalizat: "La multi ani, Unchiul!"
+
2 lumanari cu cifrele 6</t>
  </si>
  <si>
    <t>Ridicare din Cofetarie</t>
  </si>
  <si>
    <t>zzz Liliana Predescu</t>
  </si>
  <si>
    <t>0745970446</t>
  </si>
  <si>
    <t>Tort Clasic
Greutate: 1.4 kg (9 persoane)
Mesaj Personalizat: La multi ani, Tataie!</t>
  </si>
  <si>
    <t>zzz Mitran Alin</t>
  </si>
  <si>
    <t>0768055577</t>
  </si>
  <si>
    <t>1 x tort 4 you 1.5 kg</t>
  </si>
  <si>
    <t>zzz Monica Calciia</t>
  </si>
  <si>
    <t>0766533008</t>
  </si>
  <si>
    <t>1 x Tort Pavlova
Greutate: 1.2 kg (8 persoane)
Mesaj Personalizat: TE IUBESC!
1 x Tarta Fistic
1 x Tarta cu Nuci si Caramel</t>
  </si>
  <si>
    <t>Tort Pavlova 1.4 kg
Prajitura Tarta Fistic</t>
  </si>
  <si>
    <t>Ridicare din cofetarie</t>
  </si>
  <si>
    <t>zzz Naca Daniela</t>
  </si>
  <si>
    <t>0722857000</t>
  </si>
  <si>
    <t xml:space="preserve">1x tort fistic si zmeura 1.4 kg </t>
  </si>
  <si>
    <t>zzz Oana Tanasescu</t>
  </si>
  <si>
    <t>0735318218</t>
  </si>
  <si>
    <t>1 x tort ca in *Poza * (3 kg || ciocolata si rom || 1 etaj) cu mesajul "La cât mai multe trabucuri savurate impreuna!"</t>
  </si>
  <si>
    <t>zzz virginia stoian</t>
  </si>
  <si>
    <t>0728904755</t>
  </si>
  <si>
    <t xml:space="preserve">1 x Pasca Stevia
</t>
  </si>
  <si>
    <t>website #01</t>
  </si>
  <si>
    <t>ZZZBogdan Bestoiu</t>
  </si>
  <si>
    <t>1 x cioco porto 1.8 kg</t>
  </si>
  <si>
    <t>Tort Ciocolata si Portocale Omnia 1.8 kg</t>
  </si>
  <si>
    <t>ZZZClient Ionut</t>
  </si>
  <si>
    <t>0764971708</t>
  </si>
  <si>
    <t>1 x tort 3 kg total decor ca n poza, compoziție tort clasic, mesaj: la Mulți ani, ane! Tortul sa fie identic ca n poza, și pe lângă mesaj cifra 6</t>
  </si>
  <si>
    <t>Ionut</t>
  </si>
  <si>
    <t>ZZZCOMANDA WHATSAPP LAURA</t>
  </si>
  <si>
    <t>0769877345</t>
  </si>
  <si>
    <t>2 x cozonac nuca</t>
  </si>
  <si>
    <t>ZZZDraghici Robert</t>
  </si>
  <si>
    <t>0763726805</t>
  </si>
  <si>
    <t>1 x fistic si zmeura stevia 1.4</t>
  </si>
  <si>
    <t>ZZZLaura Luncasu</t>
  </si>
  <si>
    <t>0741265726</t>
  </si>
  <si>
    <t>Tort Framboisier
Greutate: 1.4 kg (9 persoane)</t>
  </si>
  <si>
    <t>ZZZLaura Pop</t>
  </si>
  <si>
    <t xml:space="preserve">ATENTIE: se ridica la 9:30
1 x tort mousse visine STEVIA 1.2 kg cu foarte foarte multe fructe deasupra.
Cutie 4 buc :
1 x cremsnit stevia
1 x fistic si zmeura stevia
1 x tarta zmeura stevia
cutie 4 buc:
1 x tarta lamaie
1 x tarta zmeura
1 x tarta ciocolata
1 x amandina </t>
  </si>
  <si>
    <t>ZZZMarina Sima</t>
  </si>
  <si>
    <t>0760888433</t>
  </si>
  <si>
    <t>1 x platou 5 persoane miniprajituri (28 buc)
1 x cozonac nuca,cacao FARA ROM (1 kg)
1 x mac si rhat</t>
  </si>
  <si>
    <t xml:space="preserve">Tort Duo Mousse Visine 1.8 kg
Platou Minipraji 5 Persoane
Cozonac cu nuca si Cacao
Cozonac cu nuca si Cacao
Cozonac Mac
Platou Minipraji 5 Persoane
</t>
  </si>
  <si>
    <t>cash cu ridicare</t>
  </si>
  <si>
    <t>Anamaria Toma</t>
  </si>
  <si>
    <t>1 x tort de 4 kg total decorat (revine cu detaiile asupra decorului si a compozitie)
20 x macarons cu fructe si fistic</t>
  </si>
  <si>
    <t xml:space="preserve">anulata </t>
  </si>
  <si>
    <t>strada Sacele numărul 9,Bucuresti</t>
  </si>
  <si>
    <t xml:space="preserve">achita la Dan in cont </t>
  </si>
  <si>
    <t>Cristina Ignateanu</t>
  </si>
  <si>
    <t xml:space="preserve">0722156810 </t>
  </si>
  <si>
    <t>1 x tort cu decor ca-n poza  2,5 kg total
In loc de “liam 4” sa scrie “Tudor 4” 
Compoziție duo mousse cu vine</t>
  </si>
  <si>
    <t>Olteniței nr 388 bl 2 Sc 2 parter ap 22</t>
  </si>
  <si>
    <t>achitata prin facutar</t>
  </si>
  <si>
    <t>Cristina Tomescu</t>
  </si>
  <si>
    <t>0727707222</t>
  </si>
  <si>
    <t>1 x platou miniprajituri 10 persoane
+
1 x tort ca in poza 1( 3 kg || clasic fara Fructe || 1 etaj) cu mesajul "La Multi ani, Ilinca Nicole! 10 ani"
Atentie: vrea ca si compozitie "ciocolata alba si ciocolata lapte"</t>
  </si>
  <si>
    <t xml:space="preserve">Platou Minipraji 5 Persoane
Platou Minipraji 5 Persoane
</t>
  </si>
  <si>
    <t>Strada Dimitrie Cantemir nr 12
Pipera, Voluntari, Ilfov
--
Pana in ora 13:00</t>
  </si>
  <si>
    <t>PLATA CU CARDUl</t>
  </si>
  <si>
    <t>Iuliana Mihaela Pena</t>
  </si>
  <si>
    <t>0722606787</t>
  </si>
  <si>
    <t>2 x cozonac stevia</t>
  </si>
  <si>
    <t>Splaiul  Unirii nr.9, bl.1, sc. A, etaj10, ap.62
Popesti Leordeni, Ilfov</t>
  </si>
  <si>
    <t>Curier 16 - Dl Apostol</t>
  </si>
  <si>
    <t>Mustafa Sofica olimpia</t>
  </si>
  <si>
    <t>0739797595</t>
  </si>
  <si>
    <t xml:space="preserve">Tort Clasic
Greutate: 1.4 kg (9 persoane)
Mesaj Personalizat: La mulți ani Bunico!!!
</t>
  </si>
  <si>
    <t>Ritoride 19,
București</t>
  </si>
  <si>
    <t>website #17340</t>
  </si>
  <si>
    <t>Simona Rizea</t>
  </si>
  <si>
    <t>0744600822</t>
  </si>
  <si>
    <t>1 x Tort cu Ciocolata si Portocale
Greutate: 1.4 kg (9 persoane)</t>
  </si>
  <si>
    <t xml:space="preserve">Bld Unirii, nr 69, bl G2b, Sc 1, Et 1, Ap 3
Bucuresti, </t>
  </si>
  <si>
    <t>Red Velvet
Greutate: 1.4 kg (12 persoane)</t>
  </si>
  <si>
    <t>Bld Unirii, nr 69, bl G2B, Sc 1, Et 1, Ap 3
Bucuresti,</t>
  </si>
  <si>
    <t>zzz Anca Ofileanu</t>
  </si>
  <si>
    <t>0745994137</t>
  </si>
  <si>
    <t xml:space="preserve">1 x tonka stevia 1.2 kg
Mesaj: La multi ani, Octavian!
2 x parjitura fistic si zmeura cu stevia
</t>
  </si>
  <si>
    <t xml:space="preserve">Easter Cakesicle
</t>
  </si>
  <si>
    <t>zzz Ionescu Ana Maria</t>
  </si>
  <si>
    <t>0726173587</t>
  </si>
  <si>
    <t>2 x platou de 5 pers
sa inlocuim minitarte cu fructe cu macarons si mini choux-uri
sa arate impecabil!!!!</t>
  </si>
  <si>
    <t>zzz Robert Drapa</t>
  </si>
  <si>
    <t>0723626707</t>
  </si>
  <si>
    <t>1 x Tort Pavlova
Greutate: 1.2 kg (8 persoane)</t>
  </si>
  <si>
    <t xml:space="preserve">Tort Pavlova 1.4 kg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</si>
</sst>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1.0"/>
      <color theme="1"/>
      <name val="Calibri"/>
    </font>
    <font>
      <b/>
      <sz val="11.0"/>
      <color rgb="FFFFFFFF"/>
      <name val="Calibri"/>
    </font>
    <font>
      <b/>
      <sz val="4.0"/>
      <color rgb="FFFFFFFF"/>
      <name val="Calibri"/>
    </font>
    <font>
      <b/>
      <sz val="14.0"/>
      <color rgb="FFFFFFFF"/>
      <name val="Calibri"/>
    </font>
    <font>
      <b/>
      <sz val="11.0"/>
      <color rgb="FF000000"/>
      <name val="Calibri"/>
    </font>
    <font>
      <sz val="11.0"/>
      <color theme="1"/>
      <name val="Calibri"/>
    </font>
    <font>
      <b/>
      <sz val="4.0"/>
      <color rgb="FF000000"/>
      <name val="Calibri"/>
    </font>
    <font>
      <sz val="11.0"/>
      <name val="Calibri"/>
    </font>
    <font>
      <b/>
      <sz val="4.0"/>
      <name val="Calibri"/>
    </font>
    <font>
      <b/>
      <u/>
      <sz val="11.0"/>
      <color rgb="FF000000"/>
      <name val="Calibri"/>
    </font>
    <font>
      <b/>
      <sz val="11.0"/>
      <color rgb="FF162D3D"/>
      <name val="Calibri"/>
    </font>
    <font>
      <b/>
      <sz val="11.0"/>
      <name val="Calibri"/>
    </font>
  </fonts>
  <fills count="4">
    <fill>
      <patternFill patternType="none"/>
    </fill>
    <fill>
      <patternFill patternType="lightGray"/>
    </fill>
    <fill>
      <patternFill patternType="solid">
        <fgColor rgb="FF5B9BD5"/>
        <bgColor rgb="FF5B9BD5"/>
      </patternFill>
    </fill>
    <fill>
      <patternFill patternType="solid">
        <fgColor rgb="FFDEEAF6"/>
        <bgColor rgb="FFDEEAF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16" xfId="0" applyAlignment="1" applyBorder="1" applyFill="1" applyFont="1" applyNumberFormat="1">
      <alignment horizontal="center" shrinkToFit="0" wrapText="1"/>
    </xf>
    <xf borderId="1" fillId="2" fontId="2" numFmtId="16" xfId="0" applyAlignment="1" applyBorder="1" applyFont="1" applyNumberFormat="1">
      <alignment horizontal="center" shrinkToFit="0" wrapText="1"/>
    </xf>
    <xf borderId="1" fillId="2" fontId="2" numFmtId="0" xfId="0" applyAlignment="1" applyBorder="1" applyFont="1">
      <alignment horizontal="center" shrinkToFit="0" wrapText="1"/>
    </xf>
    <xf borderId="1" fillId="2" fontId="3" numFmtId="0" xfId="0" applyAlignment="1" applyBorder="1" applyFont="1">
      <alignment horizontal="center" shrinkToFit="0" wrapText="1"/>
    </xf>
    <xf borderId="1" fillId="2" fontId="4" numFmtId="0" xfId="0" applyAlignment="1" applyBorder="1" applyFont="1">
      <alignment horizontal="center" shrinkToFit="0" wrapText="1"/>
    </xf>
    <xf borderId="1" fillId="3" fontId="1" numFmtId="16" xfId="0" applyAlignment="1" applyBorder="1" applyFill="1" applyFont="1" applyNumberFormat="1">
      <alignment horizontal="center" shrinkToFit="0" wrapText="1"/>
    </xf>
    <xf borderId="1" fillId="3" fontId="1" numFmtId="0" xfId="0" applyAlignment="1" applyBorder="1" applyFont="1">
      <alignment horizontal="center" shrinkToFit="0" wrapText="1"/>
    </xf>
    <xf borderId="1" fillId="3" fontId="5" numFmtId="0" xfId="0" applyAlignment="1" applyBorder="1" applyFont="1">
      <alignment horizontal="center" shrinkToFit="0" wrapText="1"/>
    </xf>
    <xf quotePrefix="1" borderId="1" fillId="3" fontId="5" numFmtId="49" xfId="0" applyAlignment="1" applyBorder="1" applyFont="1" applyNumberFormat="1">
      <alignment horizontal="center" shrinkToFit="0" wrapText="1"/>
    </xf>
    <xf borderId="1" fillId="3" fontId="6" numFmtId="0" xfId="0" applyBorder="1" applyFont="1"/>
    <xf borderId="1" fillId="3" fontId="7" numFmtId="0" xfId="0" applyAlignment="1" applyBorder="1" applyFont="1">
      <alignment horizontal="center" shrinkToFit="0" wrapText="1"/>
    </xf>
    <xf quotePrefix="1" borderId="1" fillId="3" fontId="5" numFmtId="16" xfId="0" applyAlignment="1" applyBorder="1" applyFont="1" applyNumberFormat="1">
      <alignment horizontal="center" shrinkToFit="0" wrapText="1"/>
    </xf>
    <xf borderId="1" fillId="3" fontId="5" numFmtId="20" xfId="0" applyAlignment="1" applyBorder="1" applyFont="1" applyNumberFormat="1">
      <alignment horizontal="center" shrinkToFit="0" wrapText="1"/>
    </xf>
    <xf borderId="1" fillId="3" fontId="5" numFmtId="2" xfId="0" applyAlignment="1" applyBorder="1" applyFont="1" applyNumberFormat="1">
      <alignment horizontal="center" shrinkToFit="0" wrapText="1"/>
    </xf>
    <xf quotePrefix="1" borderId="1" fillId="3" fontId="5" numFmtId="0" xfId="0" applyAlignment="1" applyBorder="1" applyFont="1">
      <alignment horizontal="center" shrinkToFit="0" wrapText="1"/>
    </xf>
    <xf borderId="1" fillId="3" fontId="8" numFmtId="0" xfId="0" applyBorder="1" applyFont="1"/>
    <xf borderId="1" fillId="3" fontId="6" numFmtId="16" xfId="0" applyBorder="1" applyFont="1" applyNumberFormat="1"/>
    <xf borderId="1" fillId="3" fontId="5" numFmtId="16" xfId="0" applyAlignment="1" applyBorder="1" applyFont="1" applyNumberFormat="1">
      <alignment horizontal="center" shrinkToFit="0" wrapText="1"/>
    </xf>
    <xf borderId="1" fillId="3" fontId="5" numFmtId="49" xfId="0" applyAlignment="1" applyBorder="1" applyFont="1" applyNumberFormat="1">
      <alignment horizontal="center" shrinkToFit="0" wrapText="1"/>
    </xf>
    <xf borderId="1" fillId="3" fontId="6" numFmtId="49" xfId="0" applyBorder="1" applyFont="1" applyNumberFormat="1"/>
    <xf borderId="1" fillId="3" fontId="9" numFmtId="0" xfId="0" applyAlignment="1" applyBorder="1" applyFont="1">
      <alignment horizontal="center" shrinkToFit="0" wrapText="1"/>
    </xf>
    <xf borderId="1" fillId="3" fontId="1" numFmtId="20" xfId="0" applyAlignment="1" applyBorder="1" applyFont="1" applyNumberFormat="1">
      <alignment horizontal="center" shrinkToFit="0" wrapText="1"/>
    </xf>
    <xf borderId="1" fillId="3" fontId="10" numFmtId="0" xfId="0" applyAlignment="1" applyBorder="1" applyFont="1">
      <alignment horizontal="center" shrinkToFit="0" wrapText="1"/>
    </xf>
    <xf quotePrefix="1" borderId="1" fillId="3" fontId="5" numFmtId="20" xfId="0" applyAlignment="1" applyBorder="1" applyFont="1" applyNumberFormat="1">
      <alignment horizontal="center" shrinkToFit="0" wrapText="1"/>
    </xf>
    <xf borderId="1" fillId="3" fontId="5" numFmtId="0" xfId="0" applyAlignment="1" applyBorder="1" applyFont="1">
      <alignment horizontal="center" shrinkToFit="0" wrapText="1"/>
    </xf>
    <xf quotePrefix="1" borderId="1" fillId="3" fontId="6" numFmtId="0" xfId="0" applyAlignment="1" applyBorder="1" applyFont="1">
      <alignment horizontal="center" shrinkToFit="0" wrapText="1"/>
    </xf>
    <xf quotePrefix="1" borderId="1" fillId="3" fontId="6" numFmtId="49" xfId="0" applyBorder="1" applyFont="1" applyNumberFormat="1"/>
    <xf quotePrefix="1" borderId="1" fillId="3" fontId="6" numFmtId="0" xfId="0" applyBorder="1" applyFont="1"/>
    <xf quotePrefix="1" borderId="1" fillId="3" fontId="1" numFmtId="16" xfId="0" applyAlignment="1" applyBorder="1" applyFont="1" applyNumberFormat="1">
      <alignment horizontal="center" shrinkToFit="0" wrapText="1"/>
    </xf>
    <xf quotePrefix="1" borderId="1" fillId="3" fontId="11" numFmtId="0" xfId="0" applyAlignment="1" applyBorder="1" applyFont="1">
      <alignment horizontal="center"/>
    </xf>
    <xf borderId="1" fillId="3" fontId="1" numFmtId="2" xfId="0" applyAlignment="1" applyBorder="1" applyFont="1" applyNumberFormat="1">
      <alignment horizontal="center" shrinkToFit="0" wrapText="1"/>
    </xf>
    <xf borderId="1" fillId="3" fontId="12" numFmtId="16" xfId="0" applyAlignment="1" applyBorder="1" applyFont="1" applyNumberFormat="1">
      <alignment horizontal="center" shrinkToFit="0" wrapText="1"/>
    </xf>
    <xf borderId="1" fillId="3" fontId="1" numFmtId="0" xfId="0" applyAlignment="1" applyBorder="1" applyFont="1">
      <alignment shrinkToFit="0" wrapText="1"/>
    </xf>
    <xf quotePrefix="1" borderId="1" fillId="3" fontId="1" numFmtId="49"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3" t="s">
        <v>2</v>
      </c>
      <c r="D1" s="3" t="s">
        <v>3</v>
      </c>
      <c r="E1" s="3" t="s">
        <v>4</v>
      </c>
      <c r="F1" s="3" t="s">
        <v>5</v>
      </c>
      <c r="G1" s="4" t="s">
        <v>6</v>
      </c>
      <c r="H1" s="5" t="s">
        <v>7</v>
      </c>
      <c r="I1" s="3" t="s">
        <v>8</v>
      </c>
      <c r="J1" s="3" t="s">
        <v>9</v>
      </c>
      <c r="K1" s="3" t="s">
        <v>10</v>
      </c>
      <c r="L1" s="3" t="s">
        <v>11</v>
      </c>
      <c r="M1" s="3" t="s">
        <v>12</v>
      </c>
      <c r="N1" s="3" t="s">
        <v>13</v>
      </c>
      <c r="O1" s="3" t="s">
        <v>14</v>
      </c>
      <c r="P1" s="3" t="s">
        <v>15</v>
      </c>
      <c r="Q1" s="3" t="s">
        <v>16</v>
      </c>
    </row>
    <row r="2">
      <c r="A2" s="6">
        <v>44314.0</v>
      </c>
      <c r="B2" s="7">
        <v>7.0</v>
      </c>
      <c r="C2" s="8" t="s">
        <v>17</v>
      </c>
      <c r="D2" s="9" t="s">
        <v>18</v>
      </c>
      <c r="E2" s="8" t="s">
        <v>19</v>
      </c>
      <c r="F2" s="10"/>
      <c r="G2" s="11" t="s">
        <v>20</v>
      </c>
      <c r="H2" s="10"/>
      <c r="I2" s="6">
        <v>44320.0</v>
      </c>
      <c r="J2" s="12" t="s">
        <v>21</v>
      </c>
      <c r="K2" s="13">
        <v>0.4583333333333333</v>
      </c>
      <c r="L2" s="13">
        <v>0.6083333333333333</v>
      </c>
      <c r="M2" s="14">
        <v>0.0</v>
      </c>
      <c r="N2" s="8" t="s">
        <v>22</v>
      </c>
      <c r="O2" s="8" t="s">
        <v>23</v>
      </c>
      <c r="P2" s="8" t="s">
        <v>24</v>
      </c>
      <c r="Q2" s="8" t="s">
        <v>25</v>
      </c>
    </row>
    <row r="3">
      <c r="A3" s="6">
        <v>44300.0</v>
      </c>
      <c r="B3" s="7">
        <v>5.0</v>
      </c>
      <c r="C3" s="8" t="s">
        <v>26</v>
      </c>
      <c r="D3" s="9" t="s">
        <v>27</v>
      </c>
      <c r="E3" s="15" t="s">
        <v>28</v>
      </c>
      <c r="F3" s="10"/>
      <c r="G3" s="11" t="s">
        <v>29</v>
      </c>
      <c r="H3" s="10"/>
      <c r="I3" s="6">
        <v>44320.0</v>
      </c>
      <c r="J3" s="12" t="s">
        <v>30</v>
      </c>
      <c r="K3" s="13">
        <v>0.4583333333333333</v>
      </c>
      <c r="L3" s="13">
        <v>0.5541666666666667</v>
      </c>
      <c r="M3" s="14">
        <v>183.0</v>
      </c>
      <c r="N3" s="8" t="s">
        <v>31</v>
      </c>
      <c r="O3" s="8" t="s">
        <v>23</v>
      </c>
      <c r="P3" s="8" t="s">
        <v>32</v>
      </c>
      <c r="Q3" s="8" t="s">
        <v>33</v>
      </c>
    </row>
    <row r="4">
      <c r="A4" s="6">
        <v>44316.0</v>
      </c>
      <c r="B4" s="7">
        <v>1.0</v>
      </c>
      <c r="C4" s="15" t="s">
        <v>34</v>
      </c>
      <c r="D4" s="9" t="s">
        <v>35</v>
      </c>
      <c r="E4" s="15" t="s">
        <v>36</v>
      </c>
      <c r="F4" s="10"/>
      <c r="G4" s="11" t="s">
        <v>37</v>
      </c>
      <c r="H4" s="10"/>
      <c r="I4" s="6">
        <v>44320.0</v>
      </c>
      <c r="J4" s="12" t="s">
        <v>38</v>
      </c>
      <c r="K4" s="13">
        <v>0.4583333333333333</v>
      </c>
      <c r="L4" s="13">
        <v>0.46319444444444446</v>
      </c>
      <c r="M4" s="14">
        <v>144.0</v>
      </c>
      <c r="N4" s="8" t="s">
        <v>39</v>
      </c>
      <c r="O4" s="8" t="s">
        <v>23</v>
      </c>
      <c r="P4" s="8" t="s">
        <v>24</v>
      </c>
      <c r="Q4" s="8" t="s">
        <v>25</v>
      </c>
    </row>
    <row r="5">
      <c r="A5" s="6">
        <v>44312.0</v>
      </c>
      <c r="B5" s="7">
        <v>10.0</v>
      </c>
      <c r="C5" s="8" t="s">
        <v>40</v>
      </c>
      <c r="D5" s="9" t="s">
        <v>41</v>
      </c>
      <c r="E5" s="15" t="s">
        <v>42</v>
      </c>
      <c r="F5" s="10"/>
      <c r="G5" s="11" t="s">
        <v>43</v>
      </c>
      <c r="H5" s="10"/>
      <c r="I5" s="6">
        <v>44320.0</v>
      </c>
      <c r="J5" s="12" t="s">
        <v>44</v>
      </c>
      <c r="K5" s="13">
        <v>0.4583333333333333</v>
      </c>
      <c r="L5" s="13">
        <v>0.6770833333333334</v>
      </c>
      <c r="M5" s="14">
        <v>159.0</v>
      </c>
      <c r="N5" s="8" t="s">
        <v>31</v>
      </c>
      <c r="O5" s="8" t="s">
        <v>23</v>
      </c>
      <c r="P5" s="8" t="s">
        <v>24</v>
      </c>
      <c r="Q5" s="8" t="s">
        <v>45</v>
      </c>
    </row>
    <row r="6">
      <c r="A6" s="6">
        <v>44314.0</v>
      </c>
      <c r="B6" s="7">
        <v>6.0</v>
      </c>
      <c r="C6" s="8" t="s">
        <v>46</v>
      </c>
      <c r="D6" s="9" t="s">
        <v>47</v>
      </c>
      <c r="E6" s="8" t="s">
        <v>48</v>
      </c>
      <c r="F6" s="10"/>
      <c r="G6" s="11" t="s">
        <v>49</v>
      </c>
      <c r="H6" s="10"/>
      <c r="I6" s="6">
        <v>44320.0</v>
      </c>
      <c r="J6" s="12" t="s">
        <v>50</v>
      </c>
      <c r="K6" s="13">
        <v>0.4583333333333333</v>
      </c>
      <c r="L6" s="13">
        <v>0.579861111111111</v>
      </c>
      <c r="M6" s="14">
        <v>169.0</v>
      </c>
      <c r="N6" s="8" t="s">
        <v>31</v>
      </c>
      <c r="O6" s="8" t="s">
        <v>23</v>
      </c>
      <c r="P6" s="8" t="s">
        <v>24</v>
      </c>
      <c r="Q6" s="8" t="s">
        <v>51</v>
      </c>
    </row>
    <row r="7">
      <c r="A7" s="6">
        <v>44314.0</v>
      </c>
      <c r="B7" s="7">
        <v>8.0</v>
      </c>
      <c r="C7" s="8" t="s">
        <v>52</v>
      </c>
      <c r="D7" s="9" t="s">
        <v>53</v>
      </c>
      <c r="E7" s="8" t="s">
        <v>54</v>
      </c>
      <c r="F7" s="10"/>
      <c r="G7" s="11" t="s">
        <v>55</v>
      </c>
      <c r="H7" s="10"/>
      <c r="I7" s="6">
        <v>44320.0</v>
      </c>
      <c r="J7" s="12" t="s">
        <v>56</v>
      </c>
      <c r="K7" s="13">
        <v>0.4583333333333333</v>
      </c>
      <c r="L7" s="13">
        <v>0.6270833333333333</v>
      </c>
      <c r="M7" s="14">
        <v>155.0</v>
      </c>
      <c r="N7" s="8" t="s">
        <v>57</v>
      </c>
      <c r="O7" s="8" t="s">
        <v>23</v>
      </c>
      <c r="P7" s="8" t="s">
        <v>58</v>
      </c>
      <c r="Q7" s="8" t="s">
        <v>59</v>
      </c>
    </row>
    <row r="8">
      <c r="A8" s="6">
        <v>44314.0</v>
      </c>
      <c r="B8" s="7">
        <v>4.0</v>
      </c>
      <c r="C8" s="8" t="s">
        <v>60</v>
      </c>
      <c r="D8" s="9" t="s">
        <v>61</v>
      </c>
      <c r="E8" s="8" t="s">
        <v>62</v>
      </c>
      <c r="F8" s="10"/>
      <c r="G8" s="11" t="s">
        <v>63</v>
      </c>
      <c r="H8" s="10"/>
      <c r="I8" s="6">
        <v>44320.0</v>
      </c>
      <c r="J8" s="12" t="s">
        <v>64</v>
      </c>
      <c r="K8" s="13">
        <v>0.4583333333333333</v>
      </c>
      <c r="L8" s="13">
        <v>0.5354166666666667</v>
      </c>
      <c r="M8" s="14">
        <v>312.0</v>
      </c>
      <c r="N8" s="8" t="s">
        <v>57</v>
      </c>
      <c r="O8" s="8" t="s">
        <v>23</v>
      </c>
      <c r="P8" s="8" t="s">
        <v>24</v>
      </c>
      <c r="Q8" s="8" t="s">
        <v>65</v>
      </c>
    </row>
    <row r="9">
      <c r="A9" s="6">
        <v>44319.0</v>
      </c>
      <c r="B9" s="7">
        <v>3.0</v>
      </c>
      <c r="C9" s="8" t="s">
        <v>66</v>
      </c>
      <c r="D9" s="9" t="s">
        <v>67</v>
      </c>
      <c r="E9" s="8" t="s">
        <v>68</v>
      </c>
      <c r="F9" s="10"/>
      <c r="G9" s="11" t="s">
        <v>69</v>
      </c>
      <c r="H9" s="10"/>
      <c r="I9" s="6">
        <v>44320.0</v>
      </c>
      <c r="J9" s="12" t="s">
        <v>70</v>
      </c>
      <c r="K9" s="13">
        <v>0.4583333333333333</v>
      </c>
      <c r="L9" s="13">
        <v>0.5194444444444445</v>
      </c>
      <c r="M9" s="14">
        <v>375.0</v>
      </c>
      <c r="N9" s="8" t="s">
        <v>57</v>
      </c>
      <c r="O9" s="8" t="s">
        <v>23</v>
      </c>
      <c r="P9" s="8" t="s">
        <v>58</v>
      </c>
      <c r="Q9" s="8" t="s">
        <v>71</v>
      </c>
    </row>
    <row r="10">
      <c r="A10" s="6">
        <v>44314.0</v>
      </c>
      <c r="B10" s="7">
        <v>9.0</v>
      </c>
      <c r="C10" s="8" t="s">
        <v>72</v>
      </c>
      <c r="D10" s="9" t="s">
        <v>73</v>
      </c>
      <c r="E10" s="8" t="s">
        <v>74</v>
      </c>
      <c r="F10" s="10"/>
      <c r="G10" s="11" t="s">
        <v>75</v>
      </c>
      <c r="H10" s="10"/>
      <c r="I10" s="6">
        <v>44320.0</v>
      </c>
      <c r="J10" s="12" t="s">
        <v>76</v>
      </c>
      <c r="K10" s="13">
        <v>0.4583333333333333</v>
      </c>
      <c r="L10" s="13">
        <v>0.6506944444444445</v>
      </c>
      <c r="M10" s="14">
        <v>155.0</v>
      </c>
      <c r="N10" s="8" t="s">
        <v>31</v>
      </c>
      <c r="O10" s="8" t="s">
        <v>23</v>
      </c>
      <c r="P10" s="8" t="s">
        <v>24</v>
      </c>
      <c r="Q10" s="8" t="s">
        <v>77</v>
      </c>
    </row>
    <row r="11">
      <c r="A11" s="6">
        <v>44312.0</v>
      </c>
      <c r="B11" s="7">
        <v>2.0</v>
      </c>
      <c r="C11" s="8" t="s">
        <v>78</v>
      </c>
      <c r="D11" s="9" t="s">
        <v>79</v>
      </c>
      <c r="E11" s="15" t="s">
        <v>80</v>
      </c>
      <c r="F11" s="10"/>
      <c r="G11" s="11" t="s">
        <v>81</v>
      </c>
      <c r="H11" s="10"/>
      <c r="I11" s="6">
        <v>44320.0</v>
      </c>
      <c r="J11" s="12" t="s">
        <v>82</v>
      </c>
      <c r="K11" s="13">
        <v>0.4583333333333333</v>
      </c>
      <c r="L11" s="13">
        <v>0.4902777777777778</v>
      </c>
      <c r="M11" s="14">
        <v>140.0</v>
      </c>
      <c r="N11" s="8" t="s">
        <v>57</v>
      </c>
      <c r="O11" s="8" t="s">
        <v>23</v>
      </c>
      <c r="P11" s="8" t="s">
        <v>58</v>
      </c>
      <c r="Q11" s="8" t="s">
        <v>83</v>
      </c>
    </row>
    <row r="12">
      <c r="A12" s="6">
        <v>44320.0</v>
      </c>
      <c r="B12" s="7">
        <v>2.0</v>
      </c>
      <c r="C12" s="8" t="s">
        <v>84</v>
      </c>
      <c r="D12" s="9" t="s">
        <v>85</v>
      </c>
      <c r="E12" s="15" t="s">
        <v>86</v>
      </c>
      <c r="F12" s="10"/>
      <c r="G12" s="11" t="s">
        <v>87</v>
      </c>
      <c r="H12" s="10"/>
      <c r="I12" s="6">
        <v>44321.0</v>
      </c>
      <c r="J12" s="12" t="s">
        <v>88</v>
      </c>
      <c r="K12" s="13">
        <v>0.4166666666666667</v>
      </c>
      <c r="L12" s="13">
        <v>0.4583333333333333</v>
      </c>
      <c r="M12" s="14">
        <v>115.0</v>
      </c>
      <c r="N12" s="8" t="s">
        <v>57</v>
      </c>
      <c r="O12" s="8" t="s">
        <v>89</v>
      </c>
      <c r="P12" s="8" t="s">
        <v>58</v>
      </c>
      <c r="Q12" s="8" t="s">
        <v>90</v>
      </c>
    </row>
    <row r="13">
      <c r="A13" s="6">
        <v>44302.0</v>
      </c>
      <c r="B13" s="7">
        <v>8.0</v>
      </c>
      <c r="C13" s="8" t="s">
        <v>91</v>
      </c>
      <c r="D13" s="9" t="s">
        <v>92</v>
      </c>
      <c r="E13" s="8" t="s">
        <v>93</v>
      </c>
      <c r="F13" s="10"/>
      <c r="G13" s="11" t="s">
        <v>94</v>
      </c>
      <c r="H13" s="10"/>
      <c r="I13" s="6">
        <v>44321.0</v>
      </c>
      <c r="J13" s="12" t="s">
        <v>95</v>
      </c>
      <c r="K13" s="13">
        <v>0.4166666666666667</v>
      </c>
      <c r="L13" s="13">
        <v>0.5840277777777778</v>
      </c>
      <c r="M13" s="14">
        <v>170.0</v>
      </c>
      <c r="N13" s="8" t="s">
        <v>57</v>
      </c>
      <c r="O13" s="8" t="s">
        <v>89</v>
      </c>
      <c r="P13" s="8" t="s">
        <v>96</v>
      </c>
      <c r="Q13" s="8" t="s">
        <v>97</v>
      </c>
    </row>
    <row r="14">
      <c r="A14" s="6">
        <v>44320.0</v>
      </c>
      <c r="B14" s="7">
        <v>6.0</v>
      </c>
      <c r="C14" s="15" t="s">
        <v>98</v>
      </c>
      <c r="D14" s="9" t="s">
        <v>99</v>
      </c>
      <c r="E14" s="8" t="s">
        <v>100</v>
      </c>
      <c r="F14" s="10"/>
      <c r="G14" s="11" t="s">
        <v>101</v>
      </c>
      <c r="H14" s="10"/>
      <c r="I14" s="6">
        <v>44321.0</v>
      </c>
      <c r="J14" s="12" t="s">
        <v>102</v>
      </c>
      <c r="K14" s="13">
        <v>0.4166666666666667</v>
      </c>
      <c r="L14" s="13">
        <v>0.5333333333333333</v>
      </c>
      <c r="M14" s="14">
        <f>250+90+15</f>
        <v>355</v>
      </c>
      <c r="N14" s="8" t="s">
        <v>57</v>
      </c>
      <c r="O14" s="8" t="s">
        <v>89</v>
      </c>
      <c r="P14" s="8" t="s">
        <v>58</v>
      </c>
      <c r="Q14" s="8" t="s">
        <v>103</v>
      </c>
    </row>
    <row r="15">
      <c r="A15" s="6">
        <v>44321.0</v>
      </c>
      <c r="B15" s="7"/>
      <c r="C15" s="8" t="s">
        <v>104</v>
      </c>
      <c r="D15" s="9" t="s">
        <v>105</v>
      </c>
      <c r="E15" s="15" t="s">
        <v>106</v>
      </c>
      <c r="F15" s="10"/>
      <c r="G15" s="11" t="s">
        <v>107</v>
      </c>
      <c r="H15" s="10"/>
      <c r="I15" s="6">
        <v>44321.0</v>
      </c>
      <c r="J15" s="12" t="s">
        <v>108</v>
      </c>
      <c r="K15" s="13" t="s">
        <v>109</v>
      </c>
      <c r="L15" s="13" t="s">
        <v>110</v>
      </c>
      <c r="M15" s="14">
        <v>215.0</v>
      </c>
      <c r="N15" s="8" t="s">
        <v>57</v>
      </c>
      <c r="O15" s="8" t="s">
        <v>109</v>
      </c>
      <c r="P15" s="8" t="s">
        <v>24</v>
      </c>
      <c r="Q15" s="8" t="s">
        <v>111</v>
      </c>
    </row>
    <row r="16">
      <c r="A16" s="6">
        <v>44312.0</v>
      </c>
      <c r="B16" s="7">
        <v>4.0</v>
      </c>
      <c r="C16" s="8" t="s">
        <v>112</v>
      </c>
      <c r="D16" s="9" t="s">
        <v>113</v>
      </c>
      <c r="E16" s="8" t="s">
        <v>114</v>
      </c>
      <c r="F16" s="10"/>
      <c r="G16" s="11" t="s">
        <v>115</v>
      </c>
      <c r="H16" s="10"/>
      <c r="I16" s="6">
        <v>44321.0</v>
      </c>
      <c r="J16" s="12" t="s">
        <v>116</v>
      </c>
      <c r="K16" s="13">
        <v>0.4166666666666667</v>
      </c>
      <c r="L16" s="13">
        <v>0.4986111111111111</v>
      </c>
      <c r="M16" s="14">
        <v>265.0</v>
      </c>
      <c r="N16" s="8" t="s">
        <v>31</v>
      </c>
      <c r="O16" s="8" t="s">
        <v>89</v>
      </c>
      <c r="P16" s="8" t="s">
        <v>58</v>
      </c>
      <c r="Q16" s="8" t="s">
        <v>117</v>
      </c>
    </row>
    <row r="17">
      <c r="A17" s="6">
        <v>44320.0</v>
      </c>
      <c r="B17" s="7">
        <v>5.0</v>
      </c>
      <c r="C17" s="8" t="s">
        <v>118</v>
      </c>
      <c r="D17" s="9" t="s">
        <v>119</v>
      </c>
      <c r="E17" s="8" t="s">
        <v>120</v>
      </c>
      <c r="F17" s="10"/>
      <c r="G17" s="11" t="s">
        <v>121</v>
      </c>
      <c r="H17" s="10"/>
      <c r="I17" s="6">
        <v>44321.0</v>
      </c>
      <c r="J17" s="12" t="s">
        <v>122</v>
      </c>
      <c r="K17" s="13">
        <v>0.4166666666666667</v>
      </c>
      <c r="L17" s="13">
        <v>0.517361111111111</v>
      </c>
      <c r="M17" s="14">
        <v>231.0</v>
      </c>
      <c r="N17" s="8" t="s">
        <v>57</v>
      </c>
      <c r="O17" s="8" t="s">
        <v>89</v>
      </c>
      <c r="P17" s="8" t="s">
        <v>58</v>
      </c>
      <c r="Q17" s="8" t="s">
        <v>123</v>
      </c>
    </row>
    <row r="18">
      <c r="A18" s="6">
        <v>44320.0</v>
      </c>
      <c r="B18" s="7">
        <v>7.0</v>
      </c>
      <c r="C18" s="15" t="s">
        <v>124</v>
      </c>
      <c r="D18" s="9" t="s">
        <v>125</v>
      </c>
      <c r="E18" s="8" t="s">
        <v>126</v>
      </c>
      <c r="F18" s="10"/>
      <c r="G18" s="11" t="s">
        <v>127</v>
      </c>
      <c r="H18" s="10"/>
      <c r="I18" s="6">
        <v>44321.0</v>
      </c>
      <c r="J18" s="12" t="s">
        <v>128</v>
      </c>
      <c r="K18" s="13">
        <v>0.4166666666666667</v>
      </c>
      <c r="L18" s="13">
        <v>0.5513888888888888</v>
      </c>
      <c r="M18" s="14">
        <f>1.2*120+15</f>
        <v>159</v>
      </c>
      <c r="N18" s="8" t="s">
        <v>57</v>
      </c>
      <c r="O18" s="8" t="s">
        <v>89</v>
      </c>
      <c r="P18" s="8" t="s">
        <v>58</v>
      </c>
      <c r="Q18" s="8" t="s">
        <v>129</v>
      </c>
    </row>
    <row r="19">
      <c r="A19" s="6">
        <v>44320.0</v>
      </c>
      <c r="B19" s="7">
        <v>0.0</v>
      </c>
      <c r="C19" s="8" t="s">
        <v>130</v>
      </c>
      <c r="D19" s="9" t="s">
        <v>131</v>
      </c>
      <c r="E19" s="15" t="s">
        <v>132</v>
      </c>
      <c r="F19" s="10"/>
      <c r="G19" s="11"/>
      <c r="H19" s="10"/>
      <c r="I19" s="6">
        <v>44321.0</v>
      </c>
      <c r="J19" s="12" t="s">
        <v>133</v>
      </c>
      <c r="K19" s="13">
        <v>0.4166666666666667</v>
      </c>
      <c r="L19" s="13">
        <v>0.4375</v>
      </c>
      <c r="M19" s="14">
        <v>0.0</v>
      </c>
      <c r="N19" s="8" t="s">
        <v>134</v>
      </c>
      <c r="O19" s="8" t="s">
        <v>135</v>
      </c>
      <c r="P19" s="8" t="s">
        <v>58</v>
      </c>
      <c r="Q19" s="8" t="s">
        <v>136</v>
      </c>
    </row>
    <row r="20">
      <c r="A20" s="6">
        <v>44320.0</v>
      </c>
      <c r="B20" s="7">
        <v>1.0</v>
      </c>
      <c r="C20" s="8" t="s">
        <v>137</v>
      </c>
      <c r="D20" s="9" t="s">
        <v>138</v>
      </c>
      <c r="E20" s="8" t="s">
        <v>139</v>
      </c>
      <c r="F20" s="10"/>
      <c r="G20" s="11" t="s">
        <v>140</v>
      </c>
      <c r="H20" s="10"/>
      <c r="I20" s="6">
        <v>44321.0</v>
      </c>
      <c r="J20" s="12" t="s">
        <v>141</v>
      </c>
      <c r="K20" s="13">
        <v>0.4166666666666667</v>
      </c>
      <c r="L20" s="13">
        <v>0.43263888888888885</v>
      </c>
      <c r="M20" s="14">
        <v>174.0</v>
      </c>
      <c r="N20" s="8" t="s">
        <v>31</v>
      </c>
      <c r="O20" s="8" t="s">
        <v>89</v>
      </c>
      <c r="P20" s="8" t="s">
        <v>58</v>
      </c>
      <c r="Q20" s="8" t="s">
        <v>142</v>
      </c>
    </row>
    <row r="21">
      <c r="A21" s="6">
        <v>44304.0</v>
      </c>
      <c r="B21" s="7">
        <v>3.0</v>
      </c>
      <c r="C21" s="8" t="s">
        <v>143</v>
      </c>
      <c r="D21" s="9" t="s">
        <v>144</v>
      </c>
      <c r="E21" s="8" t="s">
        <v>145</v>
      </c>
      <c r="F21" s="10"/>
      <c r="G21" s="11" t="s">
        <v>146</v>
      </c>
      <c r="H21" s="10"/>
      <c r="I21" s="6">
        <v>44321.0</v>
      </c>
      <c r="J21" s="12" t="s">
        <v>147</v>
      </c>
      <c r="K21" s="13">
        <v>0.4166666666666667</v>
      </c>
      <c r="L21" s="13">
        <v>0.47500000000000003</v>
      </c>
      <c r="M21" s="14">
        <v>70.0</v>
      </c>
      <c r="N21" s="8" t="s">
        <v>148</v>
      </c>
      <c r="O21" s="8" t="s">
        <v>89</v>
      </c>
      <c r="P21" s="8" t="s">
        <v>149</v>
      </c>
      <c r="Q21" s="8" t="s">
        <v>150</v>
      </c>
    </row>
    <row r="22">
      <c r="A22" s="6">
        <v>44321.0</v>
      </c>
      <c r="B22" s="7"/>
      <c r="C22" s="8" t="s">
        <v>151</v>
      </c>
      <c r="D22" s="9" t="s">
        <v>152</v>
      </c>
      <c r="E22" s="15" t="s">
        <v>153</v>
      </c>
      <c r="F22" s="10"/>
      <c r="G22" s="11" t="s">
        <v>127</v>
      </c>
      <c r="H22" s="10"/>
      <c r="I22" s="6">
        <v>44321.0</v>
      </c>
      <c r="J22" s="12" t="s">
        <v>154</v>
      </c>
      <c r="K22" s="13" t="s">
        <v>109</v>
      </c>
      <c r="L22" s="13" t="s">
        <v>110</v>
      </c>
      <c r="M22" s="14">
        <v>169.0</v>
      </c>
      <c r="N22" s="8" t="s">
        <v>57</v>
      </c>
      <c r="O22" s="8" t="s">
        <v>109</v>
      </c>
      <c r="P22" s="8" t="s">
        <v>96</v>
      </c>
      <c r="Q22" s="8" t="s">
        <v>155</v>
      </c>
    </row>
    <row r="23">
      <c r="A23" s="6">
        <v>44315.0</v>
      </c>
      <c r="B23" s="7">
        <v>9.0</v>
      </c>
      <c r="C23" s="8" t="s">
        <v>156</v>
      </c>
      <c r="D23" s="9" t="s">
        <v>157</v>
      </c>
      <c r="E23" s="8" t="s">
        <v>158</v>
      </c>
      <c r="F23" s="10"/>
      <c r="G23" s="11" t="s">
        <v>159</v>
      </c>
      <c r="H23" s="10"/>
      <c r="I23" s="6">
        <v>44321.0</v>
      </c>
      <c r="J23" s="12" t="s">
        <v>160</v>
      </c>
      <c r="K23" s="13" t="s">
        <v>109</v>
      </c>
      <c r="L23" s="13" t="s">
        <v>110</v>
      </c>
      <c r="M23" s="14">
        <v>140.0</v>
      </c>
      <c r="N23" s="8" t="s">
        <v>57</v>
      </c>
      <c r="O23" s="8" t="s">
        <v>109</v>
      </c>
      <c r="P23" s="8" t="s">
        <v>24</v>
      </c>
      <c r="Q23" s="8" t="s">
        <v>161</v>
      </c>
    </row>
    <row r="24">
      <c r="A24" s="6">
        <v>44321.0</v>
      </c>
      <c r="B24" s="7"/>
      <c r="C24" s="8" t="s">
        <v>162</v>
      </c>
      <c r="D24" s="9" t="s">
        <v>163</v>
      </c>
      <c r="E24" s="15" t="s">
        <v>164</v>
      </c>
      <c r="F24" s="10"/>
      <c r="G24" s="11" t="s">
        <v>165</v>
      </c>
      <c r="H24" s="10"/>
      <c r="I24" s="6">
        <v>44321.0</v>
      </c>
      <c r="J24" s="12" t="s">
        <v>160</v>
      </c>
      <c r="K24" s="13" t="s">
        <v>109</v>
      </c>
      <c r="L24" s="13">
        <v>0.6458333333333334</v>
      </c>
      <c r="M24" s="14">
        <v>168.0</v>
      </c>
      <c r="N24" s="8" t="s">
        <v>57</v>
      </c>
      <c r="O24" s="8" t="s">
        <v>109</v>
      </c>
      <c r="P24" s="8" t="s">
        <v>24</v>
      </c>
      <c r="Q24" s="8" t="s">
        <v>166</v>
      </c>
    </row>
    <row r="25">
      <c r="A25" s="6">
        <v>44321.0</v>
      </c>
      <c r="B25" s="7"/>
      <c r="C25" s="8" t="s">
        <v>167</v>
      </c>
      <c r="D25" s="9" t="s">
        <v>168</v>
      </c>
      <c r="E25" s="15" t="s">
        <v>169</v>
      </c>
      <c r="F25" s="10"/>
      <c r="G25" s="16" t="s">
        <v>170</v>
      </c>
      <c r="H25" s="17"/>
      <c r="I25" s="6">
        <v>44321.0</v>
      </c>
      <c r="J25" s="12" t="s">
        <v>160</v>
      </c>
      <c r="K25" s="13" t="s">
        <v>109</v>
      </c>
      <c r="L25" s="13" t="s">
        <v>110</v>
      </c>
      <c r="M25" s="14">
        <v>150.0</v>
      </c>
      <c r="N25" s="8" t="s">
        <v>57</v>
      </c>
      <c r="O25" s="8" t="s">
        <v>109</v>
      </c>
      <c r="P25" s="8" t="s">
        <v>24</v>
      </c>
      <c r="Q25" s="8" t="s">
        <v>171</v>
      </c>
    </row>
    <row r="26">
      <c r="A26" s="6">
        <v>44320.0</v>
      </c>
      <c r="B26" s="7">
        <v>10.0</v>
      </c>
      <c r="C26" s="8" t="s">
        <v>172</v>
      </c>
      <c r="D26" s="9" t="s">
        <v>109</v>
      </c>
      <c r="E26" s="15" t="s">
        <v>173</v>
      </c>
      <c r="F26" s="10"/>
      <c r="G26" s="11" t="s">
        <v>174</v>
      </c>
      <c r="H26" s="10"/>
      <c r="I26" s="6">
        <v>44321.0</v>
      </c>
      <c r="J26" s="12" t="s">
        <v>175</v>
      </c>
      <c r="K26" s="13" t="s">
        <v>109</v>
      </c>
      <c r="L26" s="13" t="s">
        <v>110</v>
      </c>
      <c r="M26" s="14">
        <v>0.0</v>
      </c>
      <c r="N26" s="8" t="s">
        <v>175</v>
      </c>
      <c r="O26" s="8" t="s">
        <v>109</v>
      </c>
      <c r="P26" s="8" t="s">
        <v>58</v>
      </c>
      <c r="Q26" s="8" t="s">
        <v>176</v>
      </c>
    </row>
    <row r="27">
      <c r="A27" s="6">
        <v>44320.0</v>
      </c>
      <c r="B27" s="7">
        <v>11.0</v>
      </c>
      <c r="C27" s="8" t="s">
        <v>172</v>
      </c>
      <c r="D27" s="9" t="s">
        <v>109</v>
      </c>
      <c r="E27" s="8" t="s">
        <v>177</v>
      </c>
      <c r="F27" s="10"/>
      <c r="G27" s="11" t="s">
        <v>178</v>
      </c>
      <c r="H27" s="10"/>
      <c r="I27" s="6">
        <v>44321.0</v>
      </c>
      <c r="J27" s="12" t="s">
        <v>175</v>
      </c>
      <c r="K27" s="13" t="s">
        <v>109</v>
      </c>
      <c r="L27" s="13" t="s">
        <v>110</v>
      </c>
      <c r="M27" s="14">
        <v>0.0</v>
      </c>
      <c r="N27" s="8" t="s">
        <v>175</v>
      </c>
      <c r="O27" s="8" t="s">
        <v>109</v>
      </c>
      <c r="P27" s="8" t="s">
        <v>58</v>
      </c>
      <c r="Q27" s="8" t="s">
        <v>176</v>
      </c>
    </row>
    <row r="28">
      <c r="A28" s="6">
        <v>44262.0</v>
      </c>
      <c r="B28" s="7">
        <v>12.0</v>
      </c>
      <c r="C28" s="8" t="s">
        <v>179</v>
      </c>
      <c r="D28" s="9" t="s">
        <v>175</v>
      </c>
      <c r="E28" s="8" t="s">
        <v>180</v>
      </c>
      <c r="F28" s="10"/>
      <c r="G28" s="11" t="s">
        <v>178</v>
      </c>
      <c r="H28" s="10"/>
      <c r="I28" s="6">
        <v>44321.0</v>
      </c>
      <c r="J28" s="12" t="s">
        <v>175</v>
      </c>
      <c r="K28" s="13" t="s">
        <v>109</v>
      </c>
      <c r="L28" s="13" t="s">
        <v>110</v>
      </c>
      <c r="M28" s="14">
        <v>0.0</v>
      </c>
      <c r="N28" s="8" t="s">
        <v>175</v>
      </c>
      <c r="O28" s="8" t="s">
        <v>175</v>
      </c>
      <c r="P28" s="8" t="s">
        <v>149</v>
      </c>
      <c r="Q28" s="8" t="s">
        <v>175</v>
      </c>
    </row>
    <row r="29">
      <c r="A29" s="6">
        <v>44320.0</v>
      </c>
      <c r="B29" s="7">
        <v>13.0</v>
      </c>
      <c r="C29" s="15" t="s">
        <v>181</v>
      </c>
      <c r="D29" s="9" t="s">
        <v>182</v>
      </c>
      <c r="E29" s="8" t="s">
        <v>183</v>
      </c>
      <c r="F29" s="10"/>
      <c r="G29" s="11" t="s">
        <v>184</v>
      </c>
      <c r="H29" s="10"/>
      <c r="I29" s="6">
        <v>44321.0</v>
      </c>
      <c r="J29" s="12" t="s">
        <v>185</v>
      </c>
      <c r="K29" s="13" t="s">
        <v>109</v>
      </c>
      <c r="L29" s="13" t="s">
        <v>110</v>
      </c>
      <c r="M29" s="14">
        <f>4*15</f>
        <v>60</v>
      </c>
      <c r="N29" s="8" t="s">
        <v>57</v>
      </c>
      <c r="O29" s="8" t="s">
        <v>109</v>
      </c>
      <c r="P29" s="8" t="s">
        <v>58</v>
      </c>
      <c r="Q29" s="8" t="s">
        <v>186</v>
      </c>
    </row>
    <row r="30">
      <c r="A30" s="6">
        <v>44321.0</v>
      </c>
      <c r="B30" s="7">
        <v>4.0</v>
      </c>
      <c r="C30" s="8" t="s">
        <v>187</v>
      </c>
      <c r="D30" s="9" t="s">
        <v>188</v>
      </c>
      <c r="E30" s="15" t="s">
        <v>189</v>
      </c>
      <c r="F30" s="10"/>
      <c r="G30" s="11" t="s">
        <v>190</v>
      </c>
      <c r="H30" s="10"/>
      <c r="I30" s="6">
        <v>44322.0</v>
      </c>
      <c r="J30" s="12" t="s">
        <v>191</v>
      </c>
      <c r="K30" s="13">
        <v>0.4375</v>
      </c>
      <c r="L30" s="13">
        <v>0.53125</v>
      </c>
      <c r="M30" s="14">
        <v>200.0</v>
      </c>
      <c r="N30" s="8" t="s">
        <v>57</v>
      </c>
      <c r="O30" s="8" t="s">
        <v>89</v>
      </c>
      <c r="P30" s="8" t="s">
        <v>192</v>
      </c>
      <c r="Q30" s="8" t="s">
        <v>193</v>
      </c>
    </row>
    <row r="31">
      <c r="A31" s="6">
        <v>44320.0</v>
      </c>
      <c r="B31" s="7">
        <v>9.0</v>
      </c>
      <c r="C31" s="15" t="s">
        <v>194</v>
      </c>
      <c r="D31" s="9" t="s">
        <v>195</v>
      </c>
      <c r="E31" s="8" t="s">
        <v>196</v>
      </c>
      <c r="F31" s="10"/>
      <c r="G31" s="11" t="s">
        <v>197</v>
      </c>
      <c r="H31" s="10"/>
      <c r="I31" s="6">
        <v>44322.0</v>
      </c>
      <c r="J31" s="12" t="s">
        <v>198</v>
      </c>
      <c r="K31" s="13">
        <v>0.4375</v>
      </c>
      <c r="L31" s="13">
        <v>0.6326388888888889</v>
      </c>
      <c r="M31" s="14">
        <v>0.0</v>
      </c>
      <c r="N31" s="8" t="s">
        <v>57</v>
      </c>
      <c r="O31" s="8" t="s">
        <v>89</v>
      </c>
      <c r="P31" s="8" t="s">
        <v>58</v>
      </c>
      <c r="Q31" s="8" t="s">
        <v>71</v>
      </c>
    </row>
    <row r="32">
      <c r="A32" s="6">
        <v>44320.0</v>
      </c>
      <c r="B32" s="7">
        <v>7.0</v>
      </c>
      <c r="C32" s="8" t="s">
        <v>199</v>
      </c>
      <c r="D32" s="9" t="s">
        <v>200</v>
      </c>
      <c r="E32" s="15" t="s">
        <v>201</v>
      </c>
      <c r="F32" s="10"/>
      <c r="G32" s="11" t="s">
        <v>43</v>
      </c>
      <c r="H32" s="10"/>
      <c r="I32" s="6">
        <v>44322.0</v>
      </c>
      <c r="J32" s="12" t="s">
        <v>202</v>
      </c>
      <c r="K32" s="13">
        <v>0.4375</v>
      </c>
      <c r="L32" s="13">
        <v>0.59375</v>
      </c>
      <c r="M32" s="14">
        <v>159.0</v>
      </c>
      <c r="N32" s="8" t="s">
        <v>31</v>
      </c>
      <c r="O32" s="8" t="s">
        <v>89</v>
      </c>
      <c r="P32" s="8" t="s">
        <v>58</v>
      </c>
      <c r="Q32" s="8" t="s">
        <v>203</v>
      </c>
    </row>
    <row r="33">
      <c r="A33" s="6">
        <v>44321.0</v>
      </c>
      <c r="B33" s="7">
        <v>11.0</v>
      </c>
      <c r="C33" s="8" t="s">
        <v>204</v>
      </c>
      <c r="D33" s="9" t="s">
        <v>205</v>
      </c>
      <c r="E33" s="15" t="s">
        <v>206</v>
      </c>
      <c r="F33" s="10"/>
      <c r="G33" s="11" t="s">
        <v>75</v>
      </c>
      <c r="H33" s="10"/>
      <c r="I33" s="6">
        <v>44322.0</v>
      </c>
      <c r="J33" s="12" t="s">
        <v>207</v>
      </c>
      <c r="K33" s="13">
        <v>0.4375</v>
      </c>
      <c r="L33" s="13">
        <v>0.6770833333333334</v>
      </c>
      <c r="M33" s="14">
        <v>183.0</v>
      </c>
      <c r="N33" s="8" t="s">
        <v>57</v>
      </c>
      <c r="O33" s="8" t="s">
        <v>89</v>
      </c>
      <c r="P33" s="8" t="s">
        <v>24</v>
      </c>
      <c r="Q33" s="8" t="s">
        <v>208</v>
      </c>
    </row>
    <row r="34">
      <c r="A34" s="6">
        <v>44321.0</v>
      </c>
      <c r="B34" s="7">
        <v>1.0</v>
      </c>
      <c r="C34" s="8" t="s">
        <v>104</v>
      </c>
      <c r="D34" s="9" t="s">
        <v>105</v>
      </c>
      <c r="E34" s="15" t="s">
        <v>209</v>
      </c>
      <c r="F34" s="8"/>
      <c r="G34" s="11" t="s">
        <v>174</v>
      </c>
      <c r="H34" s="11"/>
      <c r="I34" s="6">
        <v>44322.0</v>
      </c>
      <c r="J34" s="12" t="s">
        <v>108</v>
      </c>
      <c r="K34" s="13">
        <v>0.4375</v>
      </c>
      <c r="L34" s="13">
        <v>0.4444444444444444</v>
      </c>
      <c r="M34" s="14">
        <v>465.0</v>
      </c>
      <c r="N34" s="8" t="s">
        <v>57</v>
      </c>
      <c r="O34" s="8" t="s">
        <v>89</v>
      </c>
      <c r="P34" s="8" t="s">
        <v>24</v>
      </c>
      <c r="Q34" s="8" t="s">
        <v>117</v>
      </c>
    </row>
    <row r="35">
      <c r="A35" s="6">
        <v>44321.0</v>
      </c>
      <c r="B35" s="7">
        <v>3.0</v>
      </c>
      <c r="C35" s="8" t="s">
        <v>210</v>
      </c>
      <c r="D35" s="9" t="s">
        <v>211</v>
      </c>
      <c r="E35" s="15" t="s">
        <v>212</v>
      </c>
      <c r="F35" s="10"/>
      <c r="G35" s="11" t="s">
        <v>213</v>
      </c>
      <c r="H35" s="10"/>
      <c r="I35" s="6">
        <v>44322.0</v>
      </c>
      <c r="J35" s="12" t="s">
        <v>214</v>
      </c>
      <c r="K35" s="13">
        <v>0.4375</v>
      </c>
      <c r="L35" s="13">
        <v>0.5013888888888889</v>
      </c>
      <c r="M35" s="14">
        <v>223.0</v>
      </c>
      <c r="N35" s="8" t="s">
        <v>57</v>
      </c>
      <c r="O35" s="8" t="s">
        <v>89</v>
      </c>
      <c r="P35" s="8" t="s">
        <v>24</v>
      </c>
      <c r="Q35" s="8" t="s">
        <v>215</v>
      </c>
    </row>
    <row r="36">
      <c r="A36" s="6">
        <v>44316.0</v>
      </c>
      <c r="B36" s="7">
        <v>8.0</v>
      </c>
      <c r="C36" s="8" t="s">
        <v>216</v>
      </c>
      <c r="D36" s="9" t="s">
        <v>217</v>
      </c>
      <c r="E36" s="8" t="s">
        <v>218</v>
      </c>
      <c r="F36" s="10"/>
      <c r="G36" s="11" t="s">
        <v>219</v>
      </c>
      <c r="H36" s="10"/>
      <c r="I36" s="6">
        <v>44322.0</v>
      </c>
      <c r="J36" s="18" t="s">
        <v>220</v>
      </c>
      <c r="K36" s="13">
        <v>0.4375</v>
      </c>
      <c r="L36" s="13">
        <v>0.6131944444444445</v>
      </c>
      <c r="M36" s="14">
        <v>0.0</v>
      </c>
      <c r="N36" s="8" t="s">
        <v>221</v>
      </c>
      <c r="O36" s="8" t="s">
        <v>89</v>
      </c>
      <c r="P36" s="8" t="s">
        <v>222</v>
      </c>
      <c r="Q36" s="8" t="s">
        <v>223</v>
      </c>
    </row>
    <row r="37">
      <c r="A37" s="6">
        <v>44321.0</v>
      </c>
      <c r="B37" s="7">
        <v>6.0</v>
      </c>
      <c r="C37" s="8" t="s">
        <v>224</v>
      </c>
      <c r="D37" s="9" t="s">
        <v>225</v>
      </c>
      <c r="E37" s="15" t="s">
        <v>226</v>
      </c>
      <c r="F37" s="10"/>
      <c r="G37" s="11" t="s">
        <v>127</v>
      </c>
      <c r="H37" s="10"/>
      <c r="I37" s="6">
        <v>44322.0</v>
      </c>
      <c r="J37" s="12" t="s">
        <v>227</v>
      </c>
      <c r="K37" s="13">
        <v>0.4375</v>
      </c>
      <c r="L37" s="13">
        <v>0.576388888888889</v>
      </c>
      <c r="M37" s="14">
        <v>159.0</v>
      </c>
      <c r="N37" s="8" t="s">
        <v>31</v>
      </c>
      <c r="O37" s="8" t="s">
        <v>89</v>
      </c>
      <c r="P37" s="8" t="s">
        <v>24</v>
      </c>
      <c r="Q37" s="8" t="s">
        <v>228</v>
      </c>
    </row>
    <row r="38">
      <c r="A38" s="6">
        <v>44322.0</v>
      </c>
      <c r="B38" s="7"/>
      <c r="C38" s="15" t="s">
        <v>229</v>
      </c>
      <c r="D38" s="9" t="s">
        <v>230</v>
      </c>
      <c r="E38" s="8" t="s">
        <v>231</v>
      </c>
      <c r="F38" s="10"/>
      <c r="G38" s="11" t="s">
        <v>232</v>
      </c>
      <c r="H38" s="10"/>
      <c r="I38" s="6">
        <v>44322.0</v>
      </c>
      <c r="J38" s="12" t="s">
        <v>233</v>
      </c>
      <c r="K38" s="13" t="s">
        <v>109</v>
      </c>
      <c r="L38" s="13" t="s">
        <v>110</v>
      </c>
      <c r="M38" s="14">
        <v>165.0</v>
      </c>
      <c r="N38" s="8" t="s">
        <v>234</v>
      </c>
      <c r="O38" s="8" t="s">
        <v>109</v>
      </c>
      <c r="P38" s="8" t="s">
        <v>192</v>
      </c>
      <c r="Q38" s="8" t="s">
        <v>235</v>
      </c>
    </row>
    <row r="39">
      <c r="A39" s="6">
        <v>44319.0</v>
      </c>
      <c r="B39" s="7">
        <v>10.0</v>
      </c>
      <c r="C39" s="8" t="s">
        <v>236</v>
      </c>
      <c r="D39" s="9" t="s">
        <v>237</v>
      </c>
      <c r="E39" s="8" t="s">
        <v>238</v>
      </c>
      <c r="F39" s="10"/>
      <c r="G39" s="11"/>
      <c r="H39" s="10"/>
      <c r="I39" s="6">
        <v>44322.0</v>
      </c>
      <c r="J39" s="12" t="s">
        <v>239</v>
      </c>
      <c r="K39" s="13">
        <v>0.4375</v>
      </c>
      <c r="L39" s="13">
        <v>0.6548611111111111</v>
      </c>
      <c r="M39" s="14">
        <v>0.0</v>
      </c>
      <c r="N39" s="8" t="s">
        <v>57</v>
      </c>
      <c r="O39" s="8" t="s">
        <v>89</v>
      </c>
      <c r="P39" s="8" t="s">
        <v>58</v>
      </c>
      <c r="Q39" s="8" t="s">
        <v>240</v>
      </c>
    </row>
    <row r="40">
      <c r="A40" s="6">
        <v>44315.0</v>
      </c>
      <c r="B40" s="7">
        <v>2.0</v>
      </c>
      <c r="C40" s="8" t="s">
        <v>241</v>
      </c>
      <c r="D40" s="9" t="s">
        <v>242</v>
      </c>
      <c r="E40" s="15" t="s">
        <v>243</v>
      </c>
      <c r="F40" s="8"/>
      <c r="G40" s="11" t="s">
        <v>244</v>
      </c>
      <c r="H40" s="11"/>
      <c r="I40" s="6">
        <v>44322.0</v>
      </c>
      <c r="J40" s="12" t="s">
        <v>245</v>
      </c>
      <c r="K40" s="13">
        <v>0.4375</v>
      </c>
      <c r="L40" s="13">
        <v>0.4680555555555555</v>
      </c>
      <c r="M40" s="14">
        <v>465.0</v>
      </c>
      <c r="N40" s="8" t="s">
        <v>246</v>
      </c>
      <c r="O40" s="8" t="s">
        <v>89</v>
      </c>
      <c r="P40" s="8" t="s">
        <v>24</v>
      </c>
      <c r="Q40" s="8" t="s">
        <v>247</v>
      </c>
    </row>
    <row r="41">
      <c r="A41" s="6">
        <v>44321.0</v>
      </c>
      <c r="B41" s="7">
        <v>5.0</v>
      </c>
      <c r="C41" s="8" t="s">
        <v>248</v>
      </c>
      <c r="D41" s="9" t="s">
        <v>249</v>
      </c>
      <c r="E41" s="15" t="s">
        <v>250</v>
      </c>
      <c r="F41" s="10"/>
      <c r="G41" s="11" t="s">
        <v>251</v>
      </c>
      <c r="H41" s="10"/>
      <c r="I41" s="6">
        <v>44322.0</v>
      </c>
      <c r="J41" s="12" t="s">
        <v>252</v>
      </c>
      <c r="K41" s="13">
        <v>0.4375</v>
      </c>
      <c r="L41" s="13">
        <v>0.5527777777777778</v>
      </c>
      <c r="M41" s="14">
        <v>183.0</v>
      </c>
      <c r="N41" s="8" t="s">
        <v>253</v>
      </c>
      <c r="O41" s="8" t="s">
        <v>89</v>
      </c>
      <c r="P41" s="8" t="s">
        <v>24</v>
      </c>
      <c r="Q41" s="8" t="s">
        <v>254</v>
      </c>
    </row>
    <row r="42">
      <c r="A42" s="6">
        <v>44321.0</v>
      </c>
      <c r="B42" s="7">
        <v>12.0</v>
      </c>
      <c r="C42" s="8" t="s">
        <v>255</v>
      </c>
      <c r="D42" s="9" t="s">
        <v>256</v>
      </c>
      <c r="E42" s="15" t="s">
        <v>257</v>
      </c>
      <c r="F42" s="10"/>
      <c r="G42" s="11" t="s">
        <v>258</v>
      </c>
      <c r="H42" s="10"/>
      <c r="I42" s="6">
        <v>44322.0</v>
      </c>
      <c r="J42" s="12" t="s">
        <v>160</v>
      </c>
      <c r="K42" s="13">
        <v>0.4583333333333333</v>
      </c>
      <c r="L42" s="13">
        <v>0.4583333333333333</v>
      </c>
      <c r="M42" s="14">
        <v>144.0</v>
      </c>
      <c r="N42" s="8" t="s">
        <v>57</v>
      </c>
      <c r="O42" s="8" t="s">
        <v>109</v>
      </c>
      <c r="P42" s="8" t="s">
        <v>24</v>
      </c>
      <c r="Q42" s="8" t="s">
        <v>259</v>
      </c>
    </row>
    <row r="43">
      <c r="A43" s="6">
        <v>44321.0</v>
      </c>
      <c r="B43" s="7">
        <v>13.0</v>
      </c>
      <c r="C43" s="8" t="s">
        <v>260</v>
      </c>
      <c r="D43" s="9" t="s">
        <v>182</v>
      </c>
      <c r="E43" s="15" t="s">
        <v>261</v>
      </c>
      <c r="F43" s="10"/>
      <c r="G43" s="11" t="s">
        <v>29</v>
      </c>
      <c r="H43" s="10"/>
      <c r="I43" s="6">
        <v>44322.0</v>
      </c>
      <c r="J43" s="12" t="s">
        <v>160</v>
      </c>
      <c r="K43" s="13">
        <v>0.4583333333333333</v>
      </c>
      <c r="L43" s="13">
        <v>0.4583333333333333</v>
      </c>
      <c r="M43" s="14">
        <v>168.0</v>
      </c>
      <c r="N43" s="8" t="s">
        <v>57</v>
      </c>
      <c r="O43" s="8" t="s">
        <v>109</v>
      </c>
      <c r="P43" s="8" t="s">
        <v>96</v>
      </c>
      <c r="Q43" s="8" t="s">
        <v>262</v>
      </c>
    </row>
    <row r="44">
      <c r="A44" s="6">
        <v>44313.0</v>
      </c>
      <c r="B44" s="7">
        <v>14.0</v>
      </c>
      <c r="C44" s="8" t="s">
        <v>263</v>
      </c>
      <c r="D44" s="9" t="s">
        <v>264</v>
      </c>
      <c r="E44" s="8" t="s">
        <v>265</v>
      </c>
      <c r="F44" s="10"/>
      <c r="G44" s="11" t="s">
        <v>266</v>
      </c>
      <c r="H44" s="10"/>
      <c r="I44" s="6">
        <v>44322.0</v>
      </c>
      <c r="J44" s="12" t="s">
        <v>160</v>
      </c>
      <c r="K44" s="13">
        <v>0.4583333333333333</v>
      </c>
      <c r="L44" s="13">
        <v>0.4583333333333333</v>
      </c>
      <c r="M44" s="14">
        <v>140.0</v>
      </c>
      <c r="N44" s="8" t="s">
        <v>57</v>
      </c>
      <c r="O44" s="8" t="s">
        <v>109</v>
      </c>
      <c r="P44" s="8" t="s">
        <v>24</v>
      </c>
      <c r="Q44" s="8" t="s">
        <v>267</v>
      </c>
    </row>
    <row r="45">
      <c r="A45" s="6">
        <v>44320.0</v>
      </c>
      <c r="B45" s="7"/>
      <c r="C45" s="8" t="s">
        <v>268</v>
      </c>
      <c r="D45" s="9" t="s">
        <v>269</v>
      </c>
      <c r="E45" s="8" t="s">
        <v>270</v>
      </c>
      <c r="F45" s="10"/>
      <c r="G45" s="11" t="s">
        <v>271</v>
      </c>
      <c r="H45" s="10"/>
      <c r="I45" s="6">
        <v>44322.0</v>
      </c>
      <c r="J45" s="12" t="s">
        <v>272</v>
      </c>
      <c r="K45" s="13" t="s">
        <v>109</v>
      </c>
      <c r="L45" s="13" t="s">
        <v>110</v>
      </c>
      <c r="M45" s="14">
        <v>180.0</v>
      </c>
      <c r="N45" s="8" t="s">
        <v>273</v>
      </c>
      <c r="O45" s="8" t="s">
        <v>109</v>
      </c>
      <c r="P45" s="8" t="s">
        <v>58</v>
      </c>
      <c r="Q45" s="8" t="s">
        <v>274</v>
      </c>
    </row>
    <row r="46">
      <c r="A46" s="6">
        <v>44320.0</v>
      </c>
      <c r="B46" s="7">
        <v>15.0</v>
      </c>
      <c r="C46" s="8" t="s">
        <v>275</v>
      </c>
      <c r="D46" s="9" t="s">
        <v>276</v>
      </c>
      <c r="E46" s="15" t="s">
        <v>277</v>
      </c>
      <c r="F46" s="10"/>
      <c r="G46" s="11" t="s">
        <v>174</v>
      </c>
      <c r="H46" s="10"/>
      <c r="I46" s="6">
        <v>44322.0</v>
      </c>
      <c r="J46" s="12" t="s">
        <v>278</v>
      </c>
      <c r="K46" s="13">
        <v>0.4583333333333333</v>
      </c>
      <c r="L46" s="13">
        <v>0.4583333333333333</v>
      </c>
      <c r="M46" s="14">
        <v>450.0</v>
      </c>
      <c r="N46" s="8" t="s">
        <v>57</v>
      </c>
      <c r="O46" s="8" t="s">
        <v>109</v>
      </c>
      <c r="P46" s="8" t="s">
        <v>58</v>
      </c>
      <c r="Q46" s="8" t="s">
        <v>279</v>
      </c>
    </row>
    <row r="47">
      <c r="A47" s="6">
        <v>44321.0</v>
      </c>
      <c r="B47" s="7">
        <v>1.0</v>
      </c>
      <c r="C47" s="15" t="s">
        <v>280</v>
      </c>
      <c r="D47" s="9" t="s">
        <v>281</v>
      </c>
      <c r="E47" s="8" t="s">
        <v>282</v>
      </c>
      <c r="F47" s="10"/>
      <c r="G47" s="11"/>
      <c r="H47" s="10"/>
      <c r="I47" s="6">
        <v>44323.0</v>
      </c>
      <c r="J47" s="12" t="s">
        <v>283</v>
      </c>
      <c r="K47" s="13">
        <v>0.375</v>
      </c>
      <c r="L47" s="13">
        <v>0.40625</v>
      </c>
      <c r="M47" s="14">
        <v>0.0</v>
      </c>
      <c r="N47" s="8" t="s">
        <v>221</v>
      </c>
      <c r="O47" s="8" t="s">
        <v>284</v>
      </c>
      <c r="P47" s="8" t="s">
        <v>58</v>
      </c>
      <c r="Q47" s="8" t="s">
        <v>285</v>
      </c>
    </row>
    <row r="48">
      <c r="A48" s="6">
        <v>44321.0</v>
      </c>
      <c r="B48" s="7">
        <v>2.0</v>
      </c>
      <c r="C48" s="15" t="s">
        <v>280</v>
      </c>
      <c r="D48" s="9" t="s">
        <v>281</v>
      </c>
      <c r="E48" s="8" t="s">
        <v>286</v>
      </c>
      <c r="F48" s="10"/>
      <c r="G48" s="11"/>
      <c r="H48" s="10"/>
      <c r="I48" s="6">
        <v>44323.0</v>
      </c>
      <c r="J48" s="12" t="s">
        <v>283</v>
      </c>
      <c r="K48" s="13">
        <v>0.375</v>
      </c>
      <c r="L48" s="13">
        <v>0.40625</v>
      </c>
      <c r="M48" s="14">
        <v>0.0</v>
      </c>
      <c r="N48" s="8" t="s">
        <v>221</v>
      </c>
      <c r="O48" s="8" t="s">
        <v>284</v>
      </c>
      <c r="P48" s="8" t="s">
        <v>58</v>
      </c>
      <c r="Q48" s="8" t="s">
        <v>287</v>
      </c>
    </row>
    <row r="49">
      <c r="A49" s="6">
        <v>44321.0</v>
      </c>
      <c r="B49" s="7">
        <v>3.0</v>
      </c>
      <c r="C49" s="15" t="s">
        <v>280</v>
      </c>
      <c r="D49" s="9" t="s">
        <v>281</v>
      </c>
      <c r="E49" s="8" t="s">
        <v>288</v>
      </c>
      <c r="F49" s="10"/>
      <c r="G49" s="11"/>
      <c r="H49" s="10"/>
      <c r="I49" s="6">
        <v>44323.0</v>
      </c>
      <c r="J49" s="12" t="s">
        <v>283</v>
      </c>
      <c r="K49" s="13">
        <v>0.375</v>
      </c>
      <c r="L49" s="13">
        <v>0.40625</v>
      </c>
      <c r="M49" s="14">
        <v>0.0</v>
      </c>
      <c r="N49" s="8" t="s">
        <v>221</v>
      </c>
      <c r="O49" s="8" t="s">
        <v>284</v>
      </c>
      <c r="P49" s="8" t="s">
        <v>58</v>
      </c>
      <c r="Q49" s="8" t="s">
        <v>287</v>
      </c>
    </row>
    <row r="50">
      <c r="A50" s="6">
        <v>44322.0</v>
      </c>
      <c r="B50" s="7">
        <v>4.0</v>
      </c>
      <c r="C50" s="8" t="s">
        <v>289</v>
      </c>
      <c r="D50" s="9" t="s">
        <v>290</v>
      </c>
      <c r="E50" s="8" t="s">
        <v>291</v>
      </c>
      <c r="F50" s="10"/>
      <c r="G50" s="11" t="s">
        <v>292</v>
      </c>
      <c r="H50" s="10"/>
      <c r="I50" s="6">
        <v>44323.0</v>
      </c>
      <c r="J50" s="12" t="s">
        <v>293</v>
      </c>
      <c r="K50" s="13">
        <v>0.375</v>
      </c>
      <c r="L50" s="13">
        <v>0.40625</v>
      </c>
      <c r="M50" s="14">
        <v>50.0</v>
      </c>
      <c r="N50" s="8" t="s">
        <v>57</v>
      </c>
      <c r="O50" s="8" t="s">
        <v>284</v>
      </c>
      <c r="P50" s="8" t="s">
        <v>294</v>
      </c>
      <c r="Q50" s="8" t="s">
        <v>295</v>
      </c>
    </row>
    <row r="51">
      <c r="A51" s="6">
        <v>44322.0</v>
      </c>
      <c r="B51" s="7">
        <v>12.0</v>
      </c>
      <c r="C51" s="15" t="s">
        <v>296</v>
      </c>
      <c r="D51" s="9" t="s">
        <v>297</v>
      </c>
      <c r="E51" s="8" t="s">
        <v>298</v>
      </c>
      <c r="F51" s="8"/>
      <c r="G51" s="11" t="s">
        <v>174</v>
      </c>
      <c r="H51" s="11"/>
      <c r="I51" s="6">
        <v>44323.0</v>
      </c>
      <c r="J51" s="12" t="s">
        <v>299</v>
      </c>
      <c r="K51" s="13">
        <v>0.4375</v>
      </c>
      <c r="L51" s="13">
        <v>0.6173611111111111</v>
      </c>
      <c r="M51" s="14">
        <v>315.0</v>
      </c>
      <c r="N51" s="8" t="s">
        <v>57</v>
      </c>
      <c r="O51" s="8" t="s">
        <v>89</v>
      </c>
      <c r="P51" s="8" t="s">
        <v>58</v>
      </c>
      <c r="Q51" s="8" t="s">
        <v>166</v>
      </c>
    </row>
    <row r="52">
      <c r="A52" s="17">
        <v>44286.0</v>
      </c>
      <c r="B52" s="7">
        <v>8.0</v>
      </c>
      <c r="C52" s="8" t="s">
        <v>300</v>
      </c>
      <c r="D52" s="9" t="s">
        <v>301</v>
      </c>
      <c r="E52" s="8" t="s">
        <v>302</v>
      </c>
      <c r="F52" s="8"/>
      <c r="G52" s="11" t="s">
        <v>303</v>
      </c>
      <c r="H52" s="11"/>
      <c r="I52" s="17">
        <v>44323.0</v>
      </c>
      <c r="J52" s="12" t="s">
        <v>304</v>
      </c>
      <c r="K52" s="13">
        <v>0.4375</v>
      </c>
      <c r="L52" s="13">
        <v>0.5048611111111111</v>
      </c>
      <c r="M52" s="14">
        <v>1742.0</v>
      </c>
      <c r="N52" s="8" t="s">
        <v>305</v>
      </c>
      <c r="O52" s="8" t="s">
        <v>89</v>
      </c>
      <c r="P52" s="8" t="s">
        <v>58</v>
      </c>
      <c r="Q52" s="8" t="s">
        <v>306</v>
      </c>
    </row>
    <row r="53">
      <c r="A53" s="6">
        <v>44320.0</v>
      </c>
      <c r="B53" s="7">
        <v>15.0</v>
      </c>
      <c r="C53" s="8" t="s">
        <v>307</v>
      </c>
      <c r="D53" s="9" t="s">
        <v>308</v>
      </c>
      <c r="E53" s="8" t="s">
        <v>309</v>
      </c>
      <c r="F53" s="10"/>
      <c r="G53" s="11" t="s">
        <v>310</v>
      </c>
      <c r="H53" s="10"/>
      <c r="I53" s="6">
        <v>44323.0</v>
      </c>
      <c r="J53" s="12" t="s">
        <v>311</v>
      </c>
      <c r="K53" s="13">
        <v>0.4381944444444445</v>
      </c>
      <c r="L53" s="13">
        <v>0.44097222222222227</v>
      </c>
      <c r="M53" s="14">
        <v>265.0</v>
      </c>
      <c r="N53" s="8" t="s">
        <v>57</v>
      </c>
      <c r="O53" s="8" t="s">
        <v>312</v>
      </c>
      <c r="P53" s="8" t="s">
        <v>58</v>
      </c>
      <c r="Q53" s="8" t="s">
        <v>313</v>
      </c>
    </row>
    <row r="54">
      <c r="A54" s="6">
        <v>44321.0</v>
      </c>
      <c r="B54" s="7">
        <v>10.0</v>
      </c>
      <c r="C54" s="8" t="s">
        <v>314</v>
      </c>
      <c r="D54" s="9" t="s">
        <v>315</v>
      </c>
      <c r="E54" s="15" t="s">
        <v>316</v>
      </c>
      <c r="F54" s="10"/>
      <c r="G54" s="16" t="s">
        <v>310</v>
      </c>
      <c r="H54" s="11"/>
      <c r="I54" s="6">
        <v>44323.0</v>
      </c>
      <c r="J54" s="12" t="s">
        <v>317</v>
      </c>
      <c r="K54" s="13">
        <v>0.4375</v>
      </c>
      <c r="L54" s="13">
        <v>0.5750000000000001</v>
      </c>
      <c r="M54" s="14">
        <v>265.0</v>
      </c>
      <c r="N54" s="8" t="s">
        <v>57</v>
      </c>
      <c r="O54" s="8" t="s">
        <v>89</v>
      </c>
      <c r="P54" s="8" t="s">
        <v>24</v>
      </c>
      <c r="Q54" s="8" t="s">
        <v>318</v>
      </c>
    </row>
    <row r="55">
      <c r="A55" s="6">
        <v>44322.0</v>
      </c>
      <c r="B55" s="7">
        <v>5.0</v>
      </c>
      <c r="C55" s="15" t="s">
        <v>319</v>
      </c>
      <c r="D55" s="9" t="s">
        <v>320</v>
      </c>
      <c r="E55" s="8" t="s">
        <v>321</v>
      </c>
      <c r="F55" s="10"/>
      <c r="G55" s="11" t="s">
        <v>322</v>
      </c>
      <c r="H55" s="10"/>
      <c r="I55" s="6">
        <v>44323.0</v>
      </c>
      <c r="J55" s="12" t="s">
        <v>323</v>
      </c>
      <c r="K55" s="13">
        <v>0.4375</v>
      </c>
      <c r="L55" s="13">
        <v>0.44305555555555554</v>
      </c>
      <c r="M55" s="14">
        <v>231.0</v>
      </c>
      <c r="N55" s="8" t="s">
        <v>57</v>
      </c>
      <c r="O55" s="8" t="s">
        <v>89</v>
      </c>
      <c r="P55" s="8" t="s">
        <v>24</v>
      </c>
      <c r="Q55" s="8" t="s">
        <v>324</v>
      </c>
    </row>
    <row r="56">
      <c r="A56" s="6">
        <v>44306.0</v>
      </c>
      <c r="B56" s="7">
        <v>16.0</v>
      </c>
      <c r="C56" s="8" t="s">
        <v>325</v>
      </c>
      <c r="D56" s="9" t="s">
        <v>326</v>
      </c>
      <c r="E56" s="15" t="s">
        <v>327</v>
      </c>
      <c r="F56" s="10"/>
      <c r="G56" s="11" t="s">
        <v>328</v>
      </c>
      <c r="H56" s="10"/>
      <c r="I56" s="6">
        <v>44323.0</v>
      </c>
      <c r="J56" s="12" t="s">
        <v>329</v>
      </c>
      <c r="K56" s="13">
        <v>0.4381944444444445</v>
      </c>
      <c r="L56" s="13">
        <v>0.47222222222222227</v>
      </c>
      <c r="M56" s="14">
        <v>305.0</v>
      </c>
      <c r="N56" s="8" t="s">
        <v>31</v>
      </c>
      <c r="O56" s="8" t="s">
        <v>312</v>
      </c>
      <c r="P56" s="8" t="s">
        <v>24</v>
      </c>
      <c r="Q56" s="8" t="s">
        <v>330</v>
      </c>
    </row>
    <row r="57">
      <c r="A57" s="6">
        <v>44321.0</v>
      </c>
      <c r="B57" s="7">
        <v>6.0</v>
      </c>
      <c r="C57" s="8" t="s">
        <v>331</v>
      </c>
      <c r="D57" s="9" t="s">
        <v>332</v>
      </c>
      <c r="E57" s="15" t="s">
        <v>333</v>
      </c>
      <c r="F57" s="10"/>
      <c r="G57" s="11" t="s">
        <v>334</v>
      </c>
      <c r="H57" s="10"/>
      <c r="I57" s="6">
        <v>44323.0</v>
      </c>
      <c r="J57" s="12" t="s">
        <v>335</v>
      </c>
      <c r="K57" s="13">
        <v>0.4375</v>
      </c>
      <c r="L57" s="13">
        <v>0.46249999999999997</v>
      </c>
      <c r="M57" s="14">
        <v>155.0</v>
      </c>
      <c r="N57" s="8" t="s">
        <v>31</v>
      </c>
      <c r="O57" s="8" t="s">
        <v>89</v>
      </c>
      <c r="P57" s="8" t="s">
        <v>24</v>
      </c>
      <c r="Q57" s="8" t="s">
        <v>336</v>
      </c>
    </row>
    <row r="58">
      <c r="A58" s="6">
        <v>44321.0</v>
      </c>
      <c r="B58" s="7">
        <v>17.0</v>
      </c>
      <c r="C58" s="8" t="s">
        <v>337</v>
      </c>
      <c r="D58" s="9" t="s">
        <v>338</v>
      </c>
      <c r="E58" s="15" t="s">
        <v>339</v>
      </c>
      <c r="F58" s="10"/>
      <c r="G58" s="11" t="s">
        <v>334</v>
      </c>
      <c r="H58" s="10"/>
      <c r="I58" s="6">
        <v>44323.0</v>
      </c>
      <c r="J58" s="12" t="s">
        <v>340</v>
      </c>
      <c r="K58" s="13">
        <v>0.4381944444444445</v>
      </c>
      <c r="L58" s="13">
        <v>0.4888888888888889</v>
      </c>
      <c r="M58" s="14">
        <v>155.0</v>
      </c>
      <c r="N58" s="8" t="s">
        <v>57</v>
      </c>
      <c r="O58" s="8" t="s">
        <v>312</v>
      </c>
      <c r="P58" s="8" t="s">
        <v>24</v>
      </c>
      <c r="Q58" s="8" t="s">
        <v>341</v>
      </c>
    </row>
    <row r="59">
      <c r="A59" s="6">
        <v>44321.0</v>
      </c>
      <c r="B59" s="7">
        <v>11.0</v>
      </c>
      <c r="C59" s="8" t="s">
        <v>342</v>
      </c>
      <c r="D59" s="9" t="s">
        <v>343</v>
      </c>
      <c r="E59" s="15" t="s">
        <v>344</v>
      </c>
      <c r="F59" s="10"/>
      <c r="G59" s="11" t="s">
        <v>345</v>
      </c>
      <c r="H59" s="10"/>
      <c r="I59" s="6">
        <v>44323.0</v>
      </c>
      <c r="J59" s="12" t="s">
        <v>346</v>
      </c>
      <c r="K59" s="13">
        <v>0.4375</v>
      </c>
      <c r="L59" s="13">
        <v>0.5986111111111111</v>
      </c>
      <c r="M59" s="14">
        <v>0.0</v>
      </c>
      <c r="N59" s="8" t="s">
        <v>22</v>
      </c>
      <c r="O59" s="8" t="s">
        <v>89</v>
      </c>
      <c r="P59" s="8" t="s">
        <v>149</v>
      </c>
      <c r="Q59" s="8" t="s">
        <v>347</v>
      </c>
    </row>
    <row r="60">
      <c r="A60" s="6">
        <v>44321.0</v>
      </c>
      <c r="B60" s="7">
        <v>13.0</v>
      </c>
      <c r="C60" s="8" t="s">
        <v>348</v>
      </c>
      <c r="D60" s="9" t="s">
        <v>349</v>
      </c>
      <c r="E60" s="8" t="s">
        <v>350</v>
      </c>
      <c r="F60" s="10"/>
      <c r="G60" s="16" t="s">
        <v>351</v>
      </c>
      <c r="H60" s="11"/>
      <c r="I60" s="6">
        <v>44323.0</v>
      </c>
      <c r="J60" s="12" t="s">
        <v>352</v>
      </c>
      <c r="K60" s="13">
        <v>0.4375</v>
      </c>
      <c r="L60" s="13">
        <v>0.6402777777777778</v>
      </c>
      <c r="M60" s="14">
        <v>265.0</v>
      </c>
      <c r="N60" s="8" t="s">
        <v>31</v>
      </c>
      <c r="O60" s="8" t="s">
        <v>89</v>
      </c>
      <c r="P60" s="8" t="s">
        <v>24</v>
      </c>
      <c r="Q60" s="8" t="s">
        <v>353</v>
      </c>
    </row>
    <row r="61">
      <c r="A61" s="6">
        <v>44322.0</v>
      </c>
      <c r="B61" s="7">
        <v>7.0</v>
      </c>
      <c r="C61" s="15" t="s">
        <v>354</v>
      </c>
      <c r="D61" s="9" t="s">
        <v>355</v>
      </c>
      <c r="E61" s="8" t="s">
        <v>356</v>
      </c>
      <c r="F61" s="10"/>
      <c r="G61" s="11" t="s">
        <v>357</v>
      </c>
      <c r="H61" s="10"/>
      <c r="I61" s="6">
        <v>44323.0</v>
      </c>
      <c r="J61" s="12" t="s">
        <v>358</v>
      </c>
      <c r="K61" s="13">
        <v>0.4375</v>
      </c>
      <c r="L61" s="13">
        <v>0.48541666666666666</v>
      </c>
      <c r="M61" s="14">
        <v>224.0</v>
      </c>
      <c r="N61" s="8" t="s">
        <v>31</v>
      </c>
      <c r="O61" s="8" t="s">
        <v>89</v>
      </c>
      <c r="P61" s="8" t="s">
        <v>24</v>
      </c>
      <c r="Q61" s="8" t="s">
        <v>359</v>
      </c>
    </row>
    <row r="62">
      <c r="A62" s="6">
        <v>44322.0</v>
      </c>
      <c r="B62" s="7">
        <v>14.0</v>
      </c>
      <c r="C62" s="15" t="s">
        <v>360</v>
      </c>
      <c r="D62" s="19"/>
      <c r="E62" s="8" t="s">
        <v>361</v>
      </c>
      <c r="F62" s="8"/>
      <c r="G62" s="11" t="s">
        <v>362</v>
      </c>
      <c r="H62" s="10"/>
      <c r="I62" s="6">
        <v>44323.0</v>
      </c>
      <c r="J62" s="12" t="s">
        <v>363</v>
      </c>
      <c r="K62" s="13">
        <v>0.4375</v>
      </c>
      <c r="L62" s="13">
        <v>0.6590277777777778</v>
      </c>
      <c r="M62" s="14">
        <v>165.0</v>
      </c>
      <c r="N62" s="8" t="s">
        <v>57</v>
      </c>
      <c r="O62" s="8" t="s">
        <v>89</v>
      </c>
      <c r="P62" s="8" t="s">
        <v>364</v>
      </c>
      <c r="Q62" s="8" t="s">
        <v>306</v>
      </c>
    </row>
    <row r="63">
      <c r="A63" s="6">
        <v>44320.0</v>
      </c>
      <c r="B63" s="7">
        <v>9.0</v>
      </c>
      <c r="C63" s="8" t="s">
        <v>365</v>
      </c>
      <c r="D63" s="9" t="s">
        <v>366</v>
      </c>
      <c r="E63" s="8" t="s">
        <v>367</v>
      </c>
      <c r="F63" s="10"/>
      <c r="G63" s="11" t="s">
        <v>43</v>
      </c>
      <c r="H63" s="10"/>
      <c r="I63" s="6">
        <v>44323.0</v>
      </c>
      <c r="J63" s="12" t="s">
        <v>368</v>
      </c>
      <c r="K63" s="13">
        <v>0.4375</v>
      </c>
      <c r="L63" s="13">
        <v>0.548611111111111</v>
      </c>
      <c r="M63" s="14">
        <v>159.0</v>
      </c>
      <c r="N63" s="8" t="s">
        <v>57</v>
      </c>
      <c r="O63" s="8" t="s">
        <v>89</v>
      </c>
      <c r="P63" s="8" t="s">
        <v>58</v>
      </c>
      <c r="Q63" s="8" t="s">
        <v>369</v>
      </c>
    </row>
    <row r="64">
      <c r="A64" s="6">
        <v>44321.0</v>
      </c>
      <c r="B64" s="7">
        <v>18.0</v>
      </c>
      <c r="C64" s="8" t="s">
        <v>370</v>
      </c>
      <c r="D64" s="9" t="s">
        <v>371</v>
      </c>
      <c r="E64" s="15" t="s">
        <v>372</v>
      </c>
      <c r="F64" s="10"/>
      <c r="G64" s="11" t="s">
        <v>373</v>
      </c>
      <c r="H64" s="10"/>
      <c r="I64" s="6">
        <v>44323.0</v>
      </c>
      <c r="J64" s="12" t="s">
        <v>160</v>
      </c>
      <c r="K64" s="13">
        <v>0.4583333333333333</v>
      </c>
      <c r="L64" s="13">
        <v>0.4583333333333333</v>
      </c>
      <c r="M64" s="14">
        <v>216.0</v>
      </c>
      <c r="N64" s="8" t="s">
        <v>57</v>
      </c>
      <c r="O64" s="8" t="s">
        <v>109</v>
      </c>
      <c r="P64" s="8" t="s">
        <v>96</v>
      </c>
      <c r="Q64" s="8" t="s">
        <v>374</v>
      </c>
    </row>
    <row r="65">
      <c r="A65" s="6">
        <v>44323.0</v>
      </c>
      <c r="B65" s="7"/>
      <c r="C65" s="8" t="s">
        <v>375</v>
      </c>
      <c r="D65" s="9" t="s">
        <v>376</v>
      </c>
      <c r="E65" s="15" t="s">
        <v>377</v>
      </c>
      <c r="F65" s="10"/>
      <c r="G65" s="11" t="s">
        <v>378</v>
      </c>
      <c r="H65" s="10"/>
      <c r="I65" s="6">
        <v>44323.0</v>
      </c>
      <c r="J65" s="12" t="s">
        <v>379</v>
      </c>
      <c r="K65" s="13" t="s">
        <v>109</v>
      </c>
      <c r="L65" s="13" t="s">
        <v>380</v>
      </c>
      <c r="M65" s="14">
        <v>100.0</v>
      </c>
      <c r="N65" s="8" t="s">
        <v>57</v>
      </c>
      <c r="O65" s="8" t="s">
        <v>109</v>
      </c>
      <c r="P65" s="8" t="s">
        <v>381</v>
      </c>
      <c r="Q65" s="8" t="s">
        <v>166</v>
      </c>
    </row>
    <row r="66">
      <c r="A66" s="6">
        <v>44323.0</v>
      </c>
      <c r="B66" s="7"/>
      <c r="C66" s="8" t="s">
        <v>382</v>
      </c>
      <c r="D66" s="9" t="s">
        <v>383</v>
      </c>
      <c r="E66" s="15" t="s">
        <v>384</v>
      </c>
      <c r="F66" s="10"/>
      <c r="G66" s="11" t="s">
        <v>385</v>
      </c>
      <c r="H66" s="10"/>
      <c r="I66" s="6">
        <v>44323.0</v>
      </c>
      <c r="J66" s="12" t="s">
        <v>160</v>
      </c>
      <c r="K66" s="13" t="s">
        <v>109</v>
      </c>
      <c r="L66" s="13" t="s">
        <v>110</v>
      </c>
      <c r="M66" s="14">
        <v>0.0</v>
      </c>
      <c r="N66" s="8" t="s">
        <v>221</v>
      </c>
      <c r="O66" s="8" t="s">
        <v>109</v>
      </c>
      <c r="P66" s="8" t="s">
        <v>58</v>
      </c>
      <c r="Q66" s="8" t="s">
        <v>386</v>
      </c>
    </row>
    <row r="67">
      <c r="A67" s="6">
        <v>44320.0</v>
      </c>
      <c r="B67" s="7">
        <v>19.0</v>
      </c>
      <c r="C67" s="8" t="s">
        <v>387</v>
      </c>
      <c r="D67" s="9" t="s">
        <v>301</v>
      </c>
      <c r="E67" s="8" t="s">
        <v>388</v>
      </c>
      <c r="F67" s="10"/>
      <c r="G67" s="11"/>
      <c r="H67" s="10"/>
      <c r="I67" s="6">
        <v>44323.0</v>
      </c>
      <c r="J67" s="12" t="s">
        <v>272</v>
      </c>
      <c r="K67" s="13">
        <v>0.4583333333333333</v>
      </c>
      <c r="L67" s="13">
        <v>0.4583333333333333</v>
      </c>
      <c r="M67" s="14">
        <v>0.0</v>
      </c>
      <c r="N67" s="8" t="s">
        <v>389</v>
      </c>
      <c r="O67" s="8" t="s">
        <v>109</v>
      </c>
      <c r="P67" s="8" t="s">
        <v>58</v>
      </c>
      <c r="Q67" s="8" t="s">
        <v>3</v>
      </c>
    </row>
    <row r="68">
      <c r="A68" s="6">
        <v>44320.0</v>
      </c>
      <c r="B68" s="7">
        <v>20.0</v>
      </c>
      <c r="C68" s="8" t="s">
        <v>390</v>
      </c>
      <c r="D68" s="9" t="s">
        <v>391</v>
      </c>
      <c r="E68" s="15" t="s">
        <v>392</v>
      </c>
      <c r="F68" s="10"/>
      <c r="G68" s="11" t="s">
        <v>393</v>
      </c>
      <c r="H68" s="10"/>
      <c r="I68" s="6">
        <v>44323.0</v>
      </c>
      <c r="J68" s="12" t="s">
        <v>272</v>
      </c>
      <c r="K68" s="13">
        <v>0.4583333333333333</v>
      </c>
      <c r="L68" s="13">
        <v>0.4583333333333333</v>
      </c>
      <c r="M68" s="14">
        <v>140.0</v>
      </c>
      <c r="N68" s="8" t="s">
        <v>57</v>
      </c>
      <c r="O68" s="8" t="s">
        <v>109</v>
      </c>
      <c r="P68" s="8" t="s">
        <v>58</v>
      </c>
      <c r="Q68" s="8" t="s">
        <v>394</v>
      </c>
    </row>
    <row r="69">
      <c r="A69" s="6">
        <v>44323.0</v>
      </c>
      <c r="B69" s="7">
        <v>1.1</v>
      </c>
      <c r="C69" s="8" t="s">
        <v>395</v>
      </c>
      <c r="D69" s="19"/>
      <c r="E69" s="15" t="s">
        <v>396</v>
      </c>
      <c r="F69" s="10"/>
      <c r="G69" s="11" t="s">
        <v>397</v>
      </c>
      <c r="H69" s="10"/>
      <c r="I69" s="6">
        <v>44324.0</v>
      </c>
      <c r="J69" s="12" t="s">
        <v>283</v>
      </c>
      <c r="K69" s="13">
        <v>0.375</v>
      </c>
      <c r="L69" s="13">
        <v>0.3902777777777778</v>
      </c>
      <c r="M69" s="14">
        <v>0.0</v>
      </c>
      <c r="N69" s="8" t="s">
        <v>221</v>
      </c>
      <c r="O69" s="8" t="s">
        <v>135</v>
      </c>
      <c r="P69" s="8" t="s">
        <v>294</v>
      </c>
      <c r="Q69" s="8" t="s">
        <v>398</v>
      </c>
    </row>
    <row r="70">
      <c r="A70" s="6">
        <v>44323.0</v>
      </c>
      <c r="B70" s="7">
        <v>1.0</v>
      </c>
      <c r="C70" s="8" t="s">
        <v>395</v>
      </c>
      <c r="D70" s="19"/>
      <c r="E70" s="15" t="s">
        <v>399</v>
      </c>
      <c r="F70" s="10"/>
      <c r="G70" s="11" t="s">
        <v>400</v>
      </c>
      <c r="H70" s="10"/>
      <c r="I70" s="6">
        <v>44324.0</v>
      </c>
      <c r="J70" s="12" t="s">
        <v>283</v>
      </c>
      <c r="K70" s="13">
        <v>0.375</v>
      </c>
      <c r="L70" s="13">
        <v>0.3902777777777778</v>
      </c>
      <c r="M70" s="14">
        <v>0.0</v>
      </c>
      <c r="N70" s="8" t="s">
        <v>221</v>
      </c>
      <c r="O70" s="8" t="s">
        <v>135</v>
      </c>
      <c r="P70" s="8" t="s">
        <v>294</v>
      </c>
      <c r="Q70" s="8" t="s">
        <v>398</v>
      </c>
    </row>
    <row r="71">
      <c r="A71" s="6">
        <v>44324.0</v>
      </c>
      <c r="B71" s="7"/>
      <c r="C71" s="8" t="s">
        <v>401</v>
      </c>
      <c r="D71" s="9" t="s">
        <v>402</v>
      </c>
      <c r="E71" s="15" t="s">
        <v>403</v>
      </c>
      <c r="F71" s="10"/>
      <c r="G71" s="11" t="s">
        <v>29</v>
      </c>
      <c r="H71" s="10"/>
      <c r="I71" s="6">
        <v>44324.0</v>
      </c>
      <c r="J71" s="12" t="s">
        <v>404</v>
      </c>
      <c r="K71" s="13" t="s">
        <v>109</v>
      </c>
      <c r="L71" s="13" t="s">
        <v>110</v>
      </c>
      <c r="M71" s="14">
        <v>183.0</v>
      </c>
      <c r="N71" s="8" t="s">
        <v>148</v>
      </c>
      <c r="O71" s="8" t="s">
        <v>109</v>
      </c>
      <c r="P71" s="8" t="s">
        <v>149</v>
      </c>
      <c r="Q71" s="8" t="s">
        <v>405</v>
      </c>
    </row>
    <row r="72">
      <c r="A72" s="6">
        <v>44322.0</v>
      </c>
      <c r="B72" s="7">
        <v>27.0</v>
      </c>
      <c r="C72" s="15" t="s">
        <v>406</v>
      </c>
      <c r="D72" s="9" t="s">
        <v>407</v>
      </c>
      <c r="E72" s="8" t="s">
        <v>408</v>
      </c>
      <c r="F72" s="10"/>
      <c r="G72" s="11" t="s">
        <v>409</v>
      </c>
      <c r="H72" s="10"/>
      <c r="I72" s="6">
        <v>44324.0</v>
      </c>
      <c r="J72" s="12" t="s">
        <v>410</v>
      </c>
      <c r="K72" s="13">
        <v>0.3756944444444445</v>
      </c>
      <c r="L72" s="13">
        <v>0.6611111111111111</v>
      </c>
      <c r="M72" s="14">
        <v>375.0</v>
      </c>
      <c r="N72" s="8" t="s">
        <v>31</v>
      </c>
      <c r="O72" s="8" t="s">
        <v>89</v>
      </c>
      <c r="P72" s="8" t="s">
        <v>24</v>
      </c>
      <c r="Q72" s="8" t="s">
        <v>411</v>
      </c>
    </row>
    <row r="73">
      <c r="A73" s="6">
        <v>44322.0</v>
      </c>
      <c r="B73" s="7">
        <v>11.0</v>
      </c>
      <c r="C73" s="15" t="s">
        <v>412</v>
      </c>
      <c r="D73" s="9" t="s">
        <v>413</v>
      </c>
      <c r="E73" s="8" t="s">
        <v>414</v>
      </c>
      <c r="F73" s="8"/>
      <c r="G73" s="11" t="s">
        <v>303</v>
      </c>
      <c r="H73" s="11"/>
      <c r="I73" s="6">
        <v>44324.0</v>
      </c>
      <c r="J73" s="12" t="s">
        <v>415</v>
      </c>
      <c r="K73" s="13">
        <v>0.375</v>
      </c>
      <c r="L73" s="13">
        <v>0.6479166666666667</v>
      </c>
      <c r="M73" s="14">
        <v>0.0</v>
      </c>
      <c r="N73" s="8" t="s">
        <v>221</v>
      </c>
      <c r="O73" s="8" t="s">
        <v>135</v>
      </c>
      <c r="P73" s="8" t="s">
        <v>58</v>
      </c>
      <c r="Q73" s="8" t="s">
        <v>254</v>
      </c>
    </row>
    <row r="74">
      <c r="A74" s="6">
        <v>44323.0</v>
      </c>
      <c r="B74" s="7">
        <v>6.0</v>
      </c>
      <c r="C74" s="8" t="s">
        <v>416</v>
      </c>
      <c r="D74" s="9" t="s">
        <v>417</v>
      </c>
      <c r="E74" s="15" t="s">
        <v>418</v>
      </c>
      <c r="F74" s="10"/>
      <c r="G74" s="11" t="s">
        <v>419</v>
      </c>
      <c r="H74" s="10"/>
      <c r="I74" s="6">
        <v>44324.0</v>
      </c>
      <c r="J74" s="12" t="s">
        <v>420</v>
      </c>
      <c r="K74" s="13">
        <v>0.375</v>
      </c>
      <c r="L74" s="13">
        <v>0.4909722222222222</v>
      </c>
      <c r="M74" s="14">
        <v>315.0</v>
      </c>
      <c r="N74" s="8" t="s">
        <v>31</v>
      </c>
      <c r="O74" s="8" t="s">
        <v>135</v>
      </c>
      <c r="P74" s="8" t="s">
        <v>24</v>
      </c>
      <c r="Q74" s="8" t="s">
        <v>421</v>
      </c>
    </row>
    <row r="75">
      <c r="A75" s="6">
        <v>44321.0</v>
      </c>
      <c r="B75" s="7">
        <v>16.0</v>
      </c>
      <c r="C75" s="8" t="s">
        <v>422</v>
      </c>
      <c r="D75" s="9" t="s">
        <v>423</v>
      </c>
      <c r="E75" s="15" t="s">
        <v>424</v>
      </c>
      <c r="F75" s="10"/>
      <c r="G75" s="11" t="s">
        <v>425</v>
      </c>
      <c r="H75" s="10"/>
      <c r="I75" s="6">
        <v>44324.0</v>
      </c>
      <c r="J75" s="12" t="s">
        <v>426</v>
      </c>
      <c r="K75" s="13">
        <v>0.3756944444444445</v>
      </c>
      <c r="L75" s="13">
        <v>0.4284722222222222</v>
      </c>
      <c r="M75" s="14">
        <v>315.0</v>
      </c>
      <c r="N75" s="8" t="s">
        <v>57</v>
      </c>
      <c r="O75" s="8" t="s">
        <v>89</v>
      </c>
      <c r="P75" s="8" t="s">
        <v>149</v>
      </c>
      <c r="Q75" s="8" t="s">
        <v>427</v>
      </c>
    </row>
    <row r="76">
      <c r="A76" s="6">
        <v>44321.0</v>
      </c>
      <c r="B76" s="7">
        <v>25.0</v>
      </c>
      <c r="C76" s="8" t="s">
        <v>428</v>
      </c>
      <c r="D76" s="9" t="s">
        <v>429</v>
      </c>
      <c r="E76" s="15" t="s">
        <v>430</v>
      </c>
      <c r="F76" s="10"/>
      <c r="G76" s="11" t="s">
        <v>127</v>
      </c>
      <c r="H76" s="10"/>
      <c r="I76" s="6">
        <v>44324.0</v>
      </c>
      <c r="J76" s="12" t="s">
        <v>431</v>
      </c>
      <c r="K76" s="13">
        <v>0.3756944444444445</v>
      </c>
      <c r="L76" s="13">
        <v>0.6152777777777778</v>
      </c>
      <c r="M76" s="14">
        <v>159.0</v>
      </c>
      <c r="N76" s="8" t="s">
        <v>57</v>
      </c>
      <c r="O76" s="8" t="s">
        <v>89</v>
      </c>
      <c r="P76" s="8" t="s">
        <v>149</v>
      </c>
      <c r="Q76" s="8" t="s">
        <v>432</v>
      </c>
    </row>
    <row r="77">
      <c r="A77" s="6">
        <v>44321.0</v>
      </c>
      <c r="B77" s="7">
        <v>22.0</v>
      </c>
      <c r="C77" s="8" t="s">
        <v>433</v>
      </c>
      <c r="D77" s="9" t="s">
        <v>434</v>
      </c>
      <c r="E77" s="15" t="s">
        <v>435</v>
      </c>
      <c r="F77" s="10"/>
      <c r="G77" s="11" t="s">
        <v>436</v>
      </c>
      <c r="H77" s="10"/>
      <c r="I77" s="6">
        <v>44324.0</v>
      </c>
      <c r="J77" s="12" t="s">
        <v>437</v>
      </c>
      <c r="K77" s="13">
        <v>0.3756944444444445</v>
      </c>
      <c r="L77" s="13">
        <v>0.5527777777777778</v>
      </c>
      <c r="M77" s="14">
        <v>231.0</v>
      </c>
      <c r="N77" s="8" t="s">
        <v>57</v>
      </c>
      <c r="O77" s="8" t="s">
        <v>89</v>
      </c>
      <c r="P77" s="8" t="s">
        <v>24</v>
      </c>
      <c r="Q77" s="8" t="s">
        <v>438</v>
      </c>
    </row>
    <row r="78">
      <c r="A78" s="6">
        <v>44321.0</v>
      </c>
      <c r="B78" s="7">
        <v>24.0</v>
      </c>
      <c r="C78" s="8" t="s">
        <v>439</v>
      </c>
      <c r="D78" s="9" t="s">
        <v>440</v>
      </c>
      <c r="E78" s="15" t="s">
        <v>441</v>
      </c>
      <c r="F78" s="8"/>
      <c r="G78" s="11" t="s">
        <v>174</v>
      </c>
      <c r="H78" s="11"/>
      <c r="I78" s="6">
        <v>44324.0</v>
      </c>
      <c r="J78" s="12" t="s">
        <v>442</v>
      </c>
      <c r="K78" s="13">
        <v>0.3756944444444445</v>
      </c>
      <c r="L78" s="13">
        <v>0.5902777777777778</v>
      </c>
      <c r="M78" s="14">
        <v>465.0</v>
      </c>
      <c r="N78" s="8" t="s">
        <v>57</v>
      </c>
      <c r="O78" s="8" t="s">
        <v>89</v>
      </c>
      <c r="P78" s="8" t="s">
        <v>24</v>
      </c>
      <c r="Q78" s="8" t="s">
        <v>443</v>
      </c>
    </row>
    <row r="79">
      <c r="A79" s="6">
        <v>44320.0</v>
      </c>
      <c r="B79" s="7">
        <v>26.0</v>
      </c>
      <c r="C79" s="8" t="s">
        <v>444</v>
      </c>
      <c r="D79" s="9" t="s">
        <v>445</v>
      </c>
      <c r="E79" s="15" t="s">
        <v>446</v>
      </c>
      <c r="F79" s="10"/>
      <c r="G79" s="11" t="s">
        <v>447</v>
      </c>
      <c r="H79" s="10"/>
      <c r="I79" s="6">
        <v>44324.0</v>
      </c>
      <c r="J79" s="12" t="s">
        <v>448</v>
      </c>
      <c r="K79" s="13">
        <v>0.3756944444444445</v>
      </c>
      <c r="L79" s="13">
        <v>0.6319444444444444</v>
      </c>
      <c r="M79" s="14">
        <v>765.0</v>
      </c>
      <c r="N79" s="8" t="s">
        <v>31</v>
      </c>
      <c r="O79" s="8" t="s">
        <v>89</v>
      </c>
      <c r="P79" s="8" t="s">
        <v>58</v>
      </c>
      <c r="Q79" s="8" t="s">
        <v>449</v>
      </c>
    </row>
    <row r="80">
      <c r="A80" s="6">
        <v>44322.0</v>
      </c>
      <c r="B80" s="7">
        <v>31.0</v>
      </c>
      <c r="C80" s="15" t="s">
        <v>450</v>
      </c>
      <c r="D80" s="9" t="s">
        <v>451</v>
      </c>
      <c r="E80" s="8" t="s">
        <v>452</v>
      </c>
      <c r="F80" s="10"/>
      <c r="G80" s="11" t="s">
        <v>121</v>
      </c>
      <c r="H80" s="10"/>
      <c r="I80" s="6">
        <v>44324.0</v>
      </c>
      <c r="J80" s="12" t="s">
        <v>453</v>
      </c>
      <c r="K80" s="13">
        <v>0.3756944444444445</v>
      </c>
      <c r="L80" s="13">
        <v>0.7451388888888889</v>
      </c>
      <c r="M80" s="14">
        <v>231.0</v>
      </c>
      <c r="N80" s="8" t="s">
        <v>31</v>
      </c>
      <c r="O80" s="8" t="s">
        <v>89</v>
      </c>
      <c r="P80" s="8" t="s">
        <v>24</v>
      </c>
      <c r="Q80" s="8" t="s">
        <v>454</v>
      </c>
    </row>
    <row r="81">
      <c r="A81" s="6">
        <v>44321.0</v>
      </c>
      <c r="B81" s="7">
        <v>12.0</v>
      </c>
      <c r="C81" s="8" t="s">
        <v>455</v>
      </c>
      <c r="D81" s="9" t="s">
        <v>456</v>
      </c>
      <c r="E81" s="15" t="s">
        <v>457</v>
      </c>
      <c r="F81" s="10"/>
      <c r="G81" s="11" t="s">
        <v>458</v>
      </c>
      <c r="H81" s="10"/>
      <c r="I81" s="6">
        <v>44324.0</v>
      </c>
      <c r="J81" s="12" t="s">
        <v>459</v>
      </c>
      <c r="K81" s="13">
        <v>0.375</v>
      </c>
      <c r="L81" s="13">
        <v>0.6701388888888888</v>
      </c>
      <c r="M81" s="14">
        <v>375.0</v>
      </c>
      <c r="N81" s="8" t="s">
        <v>253</v>
      </c>
      <c r="O81" s="8" t="s">
        <v>135</v>
      </c>
      <c r="P81" s="8" t="s">
        <v>24</v>
      </c>
      <c r="Q81" s="8" t="s">
        <v>460</v>
      </c>
    </row>
    <row r="82">
      <c r="A82" s="6">
        <v>44322.0</v>
      </c>
      <c r="B82" s="7">
        <v>2.0</v>
      </c>
      <c r="C82" s="15" t="s">
        <v>461</v>
      </c>
      <c r="D82" s="9" t="s">
        <v>462</v>
      </c>
      <c r="E82" s="8" t="s">
        <v>463</v>
      </c>
      <c r="F82" s="8"/>
      <c r="G82" s="11" t="s">
        <v>174</v>
      </c>
      <c r="H82" s="10"/>
      <c r="I82" s="6">
        <v>44324.0</v>
      </c>
      <c r="J82" s="12" t="s">
        <v>464</v>
      </c>
      <c r="K82" s="13">
        <v>0.375</v>
      </c>
      <c r="L82" s="13">
        <v>0.4069444444444445</v>
      </c>
      <c r="M82" s="14">
        <v>315.0</v>
      </c>
      <c r="N82" s="8" t="s">
        <v>57</v>
      </c>
      <c r="O82" s="8" t="s">
        <v>135</v>
      </c>
      <c r="P82" s="8" t="s">
        <v>58</v>
      </c>
      <c r="Q82" s="8" t="s">
        <v>432</v>
      </c>
    </row>
    <row r="83">
      <c r="A83" s="6">
        <v>44310.0</v>
      </c>
      <c r="B83" s="7">
        <v>4.0</v>
      </c>
      <c r="C83" s="8" t="s">
        <v>465</v>
      </c>
      <c r="D83" s="9" t="s">
        <v>466</v>
      </c>
      <c r="E83" s="15" t="s">
        <v>467</v>
      </c>
      <c r="F83" s="8"/>
      <c r="G83" s="11" t="s">
        <v>468</v>
      </c>
      <c r="H83" s="10"/>
      <c r="I83" s="6">
        <v>44324.0</v>
      </c>
      <c r="J83" s="12" t="s">
        <v>469</v>
      </c>
      <c r="K83" s="13">
        <v>0.375</v>
      </c>
      <c r="L83" s="13">
        <v>0.45208333333333334</v>
      </c>
      <c r="M83" s="14">
        <v>265.0</v>
      </c>
      <c r="N83" s="8" t="s">
        <v>57</v>
      </c>
      <c r="O83" s="8" t="s">
        <v>135</v>
      </c>
      <c r="P83" s="8" t="s">
        <v>470</v>
      </c>
      <c r="Q83" s="8" t="s">
        <v>394</v>
      </c>
    </row>
    <row r="84">
      <c r="A84" s="6">
        <v>44322.0</v>
      </c>
      <c r="B84" s="7">
        <v>13.0</v>
      </c>
      <c r="C84" s="15" t="s">
        <v>471</v>
      </c>
      <c r="D84" s="9" t="s">
        <v>472</v>
      </c>
      <c r="E84" s="8" t="s">
        <v>473</v>
      </c>
      <c r="F84" s="10"/>
      <c r="G84" s="16" t="s">
        <v>474</v>
      </c>
      <c r="H84" s="11"/>
      <c r="I84" s="6">
        <v>44324.0</v>
      </c>
      <c r="J84" s="12" t="s">
        <v>475</v>
      </c>
      <c r="K84" s="13">
        <v>0.3756944444444445</v>
      </c>
      <c r="L84" s="13">
        <v>0.3770833333333334</v>
      </c>
      <c r="M84" s="14">
        <v>87.0</v>
      </c>
      <c r="N84" s="8" t="s">
        <v>57</v>
      </c>
      <c r="O84" s="8" t="s">
        <v>89</v>
      </c>
      <c r="P84" s="8" t="s">
        <v>222</v>
      </c>
      <c r="Q84" s="8" t="s">
        <v>476</v>
      </c>
    </row>
    <row r="85">
      <c r="A85" s="17">
        <v>44323.0</v>
      </c>
      <c r="B85" s="7">
        <v>19.0</v>
      </c>
      <c r="C85" s="8" t="s">
        <v>104</v>
      </c>
      <c r="D85" s="9" t="s">
        <v>477</v>
      </c>
      <c r="E85" s="15" t="s">
        <v>478</v>
      </c>
      <c r="F85" s="8"/>
      <c r="G85" s="11" t="s">
        <v>271</v>
      </c>
      <c r="H85" s="10"/>
      <c r="I85" s="17">
        <v>44324.0</v>
      </c>
      <c r="J85" s="12" t="s">
        <v>479</v>
      </c>
      <c r="K85" s="13">
        <v>0.3756944444444445</v>
      </c>
      <c r="L85" s="13">
        <v>0.4930555555555556</v>
      </c>
      <c r="M85" s="14">
        <v>195.0</v>
      </c>
      <c r="N85" s="8" t="s">
        <v>480</v>
      </c>
      <c r="O85" s="8" t="s">
        <v>89</v>
      </c>
      <c r="P85" s="8" t="s">
        <v>58</v>
      </c>
      <c r="Q85" s="8" t="s">
        <v>262</v>
      </c>
    </row>
    <row r="86">
      <c r="A86" s="6">
        <v>44323.0</v>
      </c>
      <c r="B86" s="7">
        <v>20.0</v>
      </c>
      <c r="C86" s="8" t="s">
        <v>481</v>
      </c>
      <c r="D86" s="9" t="s">
        <v>482</v>
      </c>
      <c r="E86" s="15" t="s">
        <v>483</v>
      </c>
      <c r="F86" s="10"/>
      <c r="G86" s="11" t="s">
        <v>484</v>
      </c>
      <c r="H86" s="10"/>
      <c r="I86" s="6">
        <v>44324.0</v>
      </c>
      <c r="J86" s="12" t="s">
        <v>485</v>
      </c>
      <c r="K86" s="13">
        <v>0.3756944444444445</v>
      </c>
      <c r="L86" s="13">
        <v>0.5159722222222222</v>
      </c>
      <c r="M86" s="14">
        <v>291.0</v>
      </c>
      <c r="N86" s="8" t="s">
        <v>31</v>
      </c>
      <c r="O86" s="8" t="s">
        <v>89</v>
      </c>
      <c r="P86" s="8" t="s">
        <v>24</v>
      </c>
      <c r="Q86" s="8" t="s">
        <v>486</v>
      </c>
    </row>
    <row r="87">
      <c r="A87" s="6">
        <v>44322.0</v>
      </c>
      <c r="B87" s="7">
        <v>23.0</v>
      </c>
      <c r="C87" s="15" t="s">
        <v>487</v>
      </c>
      <c r="D87" s="9" t="s">
        <v>488</v>
      </c>
      <c r="E87" s="8" t="s">
        <v>489</v>
      </c>
      <c r="F87" s="10"/>
      <c r="G87" s="11" t="s">
        <v>127</v>
      </c>
      <c r="H87" s="10"/>
      <c r="I87" s="6">
        <v>44324.0</v>
      </c>
      <c r="J87" s="12" t="s">
        <v>490</v>
      </c>
      <c r="K87" s="13">
        <v>0.3756944444444445</v>
      </c>
      <c r="L87" s="13">
        <v>0.5715277777777777</v>
      </c>
      <c r="M87" s="14">
        <v>159.0</v>
      </c>
      <c r="N87" s="8" t="s">
        <v>31</v>
      </c>
      <c r="O87" s="8" t="s">
        <v>89</v>
      </c>
      <c r="P87" s="8" t="s">
        <v>24</v>
      </c>
      <c r="Q87" s="8" t="s">
        <v>491</v>
      </c>
    </row>
    <row r="88">
      <c r="A88" s="6">
        <v>44323.0</v>
      </c>
      <c r="B88" s="7">
        <v>30.0</v>
      </c>
      <c r="C88" s="8" t="s">
        <v>492</v>
      </c>
      <c r="D88" s="9" t="s">
        <v>493</v>
      </c>
      <c r="E88" s="15" t="s">
        <v>494</v>
      </c>
      <c r="F88" s="10"/>
      <c r="G88" s="11" t="s">
        <v>81</v>
      </c>
      <c r="H88" s="10"/>
      <c r="I88" s="6">
        <v>44324.0</v>
      </c>
      <c r="J88" s="12" t="s">
        <v>495</v>
      </c>
      <c r="K88" s="13">
        <v>0.3756944444444445</v>
      </c>
      <c r="L88" s="13">
        <v>0.7243055555555555</v>
      </c>
      <c r="M88" s="14">
        <v>183.0</v>
      </c>
      <c r="N88" s="8" t="s">
        <v>57</v>
      </c>
      <c r="O88" s="8" t="s">
        <v>89</v>
      </c>
      <c r="P88" s="8" t="s">
        <v>24</v>
      </c>
      <c r="Q88" s="8" t="s">
        <v>496</v>
      </c>
    </row>
    <row r="89">
      <c r="A89" s="6">
        <v>44319.0</v>
      </c>
      <c r="B89" s="7">
        <v>17.0</v>
      </c>
      <c r="C89" s="8" t="s">
        <v>497</v>
      </c>
      <c r="D89" s="9" t="s">
        <v>498</v>
      </c>
      <c r="E89" s="8" t="s">
        <v>499</v>
      </c>
      <c r="F89" s="10"/>
      <c r="G89" s="11" t="s">
        <v>174</v>
      </c>
      <c r="H89" s="10"/>
      <c r="I89" s="6">
        <v>44324.0</v>
      </c>
      <c r="J89" s="12" t="s">
        <v>500</v>
      </c>
      <c r="K89" s="13">
        <v>0.3756944444444445</v>
      </c>
      <c r="L89" s="13">
        <v>0.4451388888888889</v>
      </c>
      <c r="M89" s="14">
        <v>465.0</v>
      </c>
      <c r="N89" s="8" t="s">
        <v>31</v>
      </c>
      <c r="O89" s="8" t="s">
        <v>89</v>
      </c>
      <c r="P89" s="8" t="s">
        <v>58</v>
      </c>
      <c r="Q89" s="8" t="s">
        <v>501</v>
      </c>
    </row>
    <row r="90">
      <c r="A90" s="6">
        <v>44320.0</v>
      </c>
      <c r="B90" s="7">
        <v>18.0</v>
      </c>
      <c r="C90" s="8" t="s">
        <v>502</v>
      </c>
      <c r="D90" s="9" t="s">
        <v>503</v>
      </c>
      <c r="E90" s="15" t="s">
        <v>504</v>
      </c>
      <c r="F90" s="10"/>
      <c r="G90" s="11" t="s">
        <v>170</v>
      </c>
      <c r="H90" s="10"/>
      <c r="I90" s="6">
        <v>44324.0</v>
      </c>
      <c r="J90" s="12" t="s">
        <v>505</v>
      </c>
      <c r="K90" s="13">
        <v>0.3756944444444445</v>
      </c>
      <c r="L90" s="13">
        <v>0.46875</v>
      </c>
      <c r="M90" s="14">
        <v>165.0</v>
      </c>
      <c r="N90" s="8" t="s">
        <v>31</v>
      </c>
      <c r="O90" s="8" t="s">
        <v>89</v>
      </c>
      <c r="P90" s="8" t="s">
        <v>58</v>
      </c>
      <c r="Q90" s="8" t="s">
        <v>506</v>
      </c>
    </row>
    <row r="91">
      <c r="A91" s="6">
        <v>44322.0</v>
      </c>
      <c r="B91" s="7">
        <v>3.0</v>
      </c>
      <c r="C91" s="8" t="s">
        <v>507</v>
      </c>
      <c r="D91" s="9" t="s">
        <v>508</v>
      </c>
      <c r="E91" s="15" t="s">
        <v>509</v>
      </c>
      <c r="F91" s="8"/>
      <c r="G91" s="11" t="s">
        <v>174</v>
      </c>
      <c r="H91" s="11"/>
      <c r="I91" s="6">
        <v>44324.0</v>
      </c>
      <c r="J91" s="18" t="s">
        <v>510</v>
      </c>
      <c r="K91" s="13">
        <v>0.375</v>
      </c>
      <c r="L91" s="13">
        <v>0.4270833333333333</v>
      </c>
      <c r="M91" s="14">
        <v>465.0</v>
      </c>
      <c r="N91" s="8" t="s">
        <v>511</v>
      </c>
      <c r="O91" s="8" t="s">
        <v>135</v>
      </c>
      <c r="P91" s="8" t="s">
        <v>222</v>
      </c>
      <c r="Q91" s="8" t="s">
        <v>398</v>
      </c>
    </row>
    <row r="92">
      <c r="A92" s="6">
        <v>44322.0</v>
      </c>
      <c r="B92" s="7">
        <v>8.0</v>
      </c>
      <c r="C92" s="15" t="s">
        <v>512</v>
      </c>
      <c r="D92" s="9" t="s">
        <v>513</v>
      </c>
      <c r="E92" s="8" t="s">
        <v>514</v>
      </c>
      <c r="F92" s="8"/>
      <c r="G92" s="11" t="s">
        <v>174</v>
      </c>
      <c r="H92" s="11"/>
      <c r="I92" s="6">
        <v>44324.0</v>
      </c>
      <c r="J92" s="12" t="s">
        <v>515</v>
      </c>
      <c r="K92" s="13">
        <v>0.375</v>
      </c>
      <c r="L92" s="13">
        <v>0.5409722222222222</v>
      </c>
      <c r="M92" s="14">
        <v>555.0</v>
      </c>
      <c r="N92" s="8" t="s">
        <v>57</v>
      </c>
      <c r="O92" s="8" t="s">
        <v>135</v>
      </c>
      <c r="P92" s="8" t="s">
        <v>58</v>
      </c>
      <c r="Q92" s="8" t="s">
        <v>374</v>
      </c>
    </row>
    <row r="93">
      <c r="A93" s="6">
        <v>44321.0</v>
      </c>
      <c r="B93" s="7">
        <v>15.0</v>
      </c>
      <c r="C93" s="8" t="s">
        <v>516</v>
      </c>
      <c r="D93" s="9" t="s">
        <v>517</v>
      </c>
      <c r="E93" s="8" t="s">
        <v>518</v>
      </c>
      <c r="F93" s="10"/>
      <c r="G93" s="11" t="s">
        <v>519</v>
      </c>
      <c r="H93" s="10"/>
      <c r="I93" s="6">
        <v>44324.0</v>
      </c>
      <c r="J93" s="12" t="s">
        <v>520</v>
      </c>
      <c r="K93" s="13">
        <v>0.3756944444444445</v>
      </c>
      <c r="L93" s="13">
        <v>0.41041666666666665</v>
      </c>
      <c r="M93" s="14">
        <v>231.0</v>
      </c>
      <c r="N93" s="8" t="s">
        <v>57</v>
      </c>
      <c r="O93" s="8" t="s">
        <v>89</v>
      </c>
      <c r="P93" s="8" t="s">
        <v>24</v>
      </c>
      <c r="Q93" s="8" t="s">
        <v>521</v>
      </c>
    </row>
    <row r="94">
      <c r="A94" s="17">
        <v>44321.0</v>
      </c>
      <c r="B94" s="7">
        <v>14.0</v>
      </c>
      <c r="C94" s="8" t="s">
        <v>522</v>
      </c>
      <c r="D94" s="9" t="s">
        <v>523</v>
      </c>
      <c r="E94" s="15" t="s">
        <v>524</v>
      </c>
      <c r="F94" s="8"/>
      <c r="G94" s="11" t="s">
        <v>174</v>
      </c>
      <c r="H94" s="11"/>
      <c r="I94" s="17">
        <v>44324.0</v>
      </c>
      <c r="J94" s="12" t="s">
        <v>525</v>
      </c>
      <c r="K94" s="13">
        <v>0.3756944444444445</v>
      </c>
      <c r="L94" s="13">
        <v>0.3923611111111111</v>
      </c>
      <c r="M94" s="14">
        <v>330.0</v>
      </c>
      <c r="N94" s="8" t="s">
        <v>526</v>
      </c>
      <c r="O94" s="8" t="s">
        <v>89</v>
      </c>
      <c r="P94" s="8" t="s">
        <v>149</v>
      </c>
      <c r="Q94" s="8" t="s">
        <v>527</v>
      </c>
    </row>
    <row r="95">
      <c r="A95" s="6">
        <v>44314.0</v>
      </c>
      <c r="B95" s="7">
        <v>5.0</v>
      </c>
      <c r="C95" s="8" t="s">
        <v>528</v>
      </c>
      <c r="D95" s="9" t="s">
        <v>529</v>
      </c>
      <c r="E95" s="8" t="s">
        <v>530</v>
      </c>
      <c r="F95" s="10"/>
      <c r="G95" s="11" t="s">
        <v>531</v>
      </c>
      <c r="H95" s="10"/>
      <c r="I95" s="6">
        <v>44324.0</v>
      </c>
      <c r="J95" s="12" t="s">
        <v>532</v>
      </c>
      <c r="K95" s="13">
        <v>0.375</v>
      </c>
      <c r="L95" s="13">
        <v>0.47222222222222227</v>
      </c>
      <c r="M95" s="14">
        <v>155.0</v>
      </c>
      <c r="N95" s="8" t="s">
        <v>57</v>
      </c>
      <c r="O95" s="8" t="s">
        <v>135</v>
      </c>
      <c r="P95" s="8" t="s">
        <v>192</v>
      </c>
      <c r="Q95" s="8" t="s">
        <v>533</v>
      </c>
    </row>
    <row r="96">
      <c r="A96" s="6">
        <v>44321.0</v>
      </c>
      <c r="B96" s="7">
        <v>21.0</v>
      </c>
      <c r="C96" s="8" t="s">
        <v>534</v>
      </c>
      <c r="D96" s="9" t="s">
        <v>535</v>
      </c>
      <c r="E96" s="15" t="s">
        <v>536</v>
      </c>
      <c r="F96" s="10"/>
      <c r="G96" s="11" t="s">
        <v>537</v>
      </c>
      <c r="H96" s="10"/>
      <c r="I96" s="6">
        <v>44324.0</v>
      </c>
      <c r="J96" s="12" t="s">
        <v>538</v>
      </c>
      <c r="K96" s="13">
        <v>0.3756944444444445</v>
      </c>
      <c r="L96" s="13">
        <v>0.5347222222222222</v>
      </c>
      <c r="M96" s="14">
        <v>113.0</v>
      </c>
      <c r="N96" s="8" t="s">
        <v>57</v>
      </c>
      <c r="O96" s="8" t="s">
        <v>89</v>
      </c>
      <c r="P96" s="8" t="s">
        <v>24</v>
      </c>
      <c r="Q96" s="8" t="s">
        <v>539</v>
      </c>
    </row>
    <row r="97">
      <c r="A97" s="6">
        <v>44321.0</v>
      </c>
      <c r="B97" s="7">
        <v>7.0</v>
      </c>
      <c r="C97" s="8" t="s">
        <v>540</v>
      </c>
      <c r="D97" s="9" t="s">
        <v>541</v>
      </c>
      <c r="E97" s="15" t="s">
        <v>542</v>
      </c>
      <c r="F97" s="10"/>
      <c r="G97" s="11" t="s">
        <v>543</v>
      </c>
      <c r="H97" s="10"/>
      <c r="I97" s="6">
        <v>44324.0</v>
      </c>
      <c r="J97" s="12" t="s">
        <v>544</v>
      </c>
      <c r="K97" s="13">
        <v>0.375</v>
      </c>
      <c r="L97" s="13">
        <v>0.5159722222222222</v>
      </c>
      <c r="M97" s="14">
        <v>481.0</v>
      </c>
      <c r="N97" s="8" t="s">
        <v>57</v>
      </c>
      <c r="O97" s="8" t="s">
        <v>135</v>
      </c>
      <c r="P97" s="8" t="s">
        <v>96</v>
      </c>
      <c r="Q97" s="8" t="s">
        <v>398</v>
      </c>
    </row>
    <row r="98">
      <c r="A98" s="6">
        <v>44321.0</v>
      </c>
      <c r="B98" s="7">
        <v>9.0</v>
      </c>
      <c r="C98" s="8" t="s">
        <v>545</v>
      </c>
      <c r="D98" s="9" t="s">
        <v>546</v>
      </c>
      <c r="E98" s="15" t="s">
        <v>547</v>
      </c>
      <c r="F98" s="8"/>
      <c r="G98" s="11" t="s">
        <v>174</v>
      </c>
      <c r="H98" s="11"/>
      <c r="I98" s="6">
        <v>44324.0</v>
      </c>
      <c r="J98" s="12" t="s">
        <v>548</v>
      </c>
      <c r="K98" s="13">
        <v>0.375</v>
      </c>
      <c r="L98" s="13">
        <v>0.56875</v>
      </c>
      <c r="M98" s="14">
        <v>465.0</v>
      </c>
      <c r="N98" s="8" t="s">
        <v>31</v>
      </c>
      <c r="O98" s="8" t="s">
        <v>135</v>
      </c>
      <c r="P98" s="8" t="s">
        <v>24</v>
      </c>
      <c r="Q98" s="8" t="s">
        <v>549</v>
      </c>
    </row>
    <row r="99">
      <c r="A99" s="6">
        <v>44302.0</v>
      </c>
      <c r="B99" s="7">
        <v>10.0</v>
      </c>
      <c r="C99" s="8" t="s">
        <v>550</v>
      </c>
      <c r="D99" s="9" t="s">
        <v>551</v>
      </c>
      <c r="E99" s="8" t="s">
        <v>552</v>
      </c>
      <c r="F99" s="8"/>
      <c r="G99" s="11" t="s">
        <v>174</v>
      </c>
      <c r="H99" s="11"/>
      <c r="I99" s="6">
        <v>44324.0</v>
      </c>
      <c r="J99" s="12" t="s">
        <v>553</v>
      </c>
      <c r="K99" s="13">
        <v>0.375</v>
      </c>
      <c r="L99" s="13">
        <v>0.611111111111111</v>
      </c>
      <c r="M99" s="14">
        <v>315.0</v>
      </c>
      <c r="N99" s="8" t="s">
        <v>57</v>
      </c>
      <c r="O99" s="8" t="s">
        <v>135</v>
      </c>
      <c r="P99" s="8" t="s">
        <v>96</v>
      </c>
      <c r="Q99" s="8" t="s">
        <v>554</v>
      </c>
    </row>
    <row r="100">
      <c r="A100" s="6">
        <v>44324.0</v>
      </c>
      <c r="B100" s="7"/>
      <c r="C100" s="15" t="s">
        <v>555</v>
      </c>
      <c r="D100" s="9" t="s">
        <v>556</v>
      </c>
      <c r="E100" s="8" t="s">
        <v>557</v>
      </c>
      <c r="F100" s="10"/>
      <c r="G100" s="11" t="s">
        <v>357</v>
      </c>
      <c r="H100" s="10"/>
      <c r="I100" s="6">
        <v>44324.0</v>
      </c>
      <c r="J100" s="12" t="s">
        <v>558</v>
      </c>
      <c r="K100" s="13" t="s">
        <v>109</v>
      </c>
      <c r="L100" s="13" t="s">
        <v>110</v>
      </c>
      <c r="M100" s="14">
        <v>183.0</v>
      </c>
      <c r="N100" s="8" t="s">
        <v>57</v>
      </c>
      <c r="O100" s="8" t="s">
        <v>109</v>
      </c>
      <c r="P100" s="8" t="s">
        <v>58</v>
      </c>
      <c r="Q100" s="8" t="s">
        <v>111</v>
      </c>
    </row>
    <row r="101">
      <c r="A101" s="6">
        <v>44321.0</v>
      </c>
      <c r="B101" s="7">
        <v>32.0</v>
      </c>
      <c r="C101" s="8" t="s">
        <v>559</v>
      </c>
      <c r="D101" s="9" t="s">
        <v>560</v>
      </c>
      <c r="E101" s="15" t="s">
        <v>561</v>
      </c>
      <c r="F101" s="8"/>
      <c r="G101" s="11" t="s">
        <v>303</v>
      </c>
      <c r="H101" s="11"/>
      <c r="I101" s="6">
        <v>44324.0</v>
      </c>
      <c r="J101" s="12" t="s">
        <v>562</v>
      </c>
      <c r="K101" s="13">
        <v>0.3958333333333333</v>
      </c>
      <c r="L101" s="13">
        <v>0.5</v>
      </c>
      <c r="M101" s="14">
        <v>1558.0</v>
      </c>
      <c r="N101" s="8" t="s">
        <v>563</v>
      </c>
      <c r="O101" s="8" t="s">
        <v>564</v>
      </c>
      <c r="P101" s="8" t="s">
        <v>24</v>
      </c>
      <c r="Q101" s="8" t="s">
        <v>476</v>
      </c>
    </row>
    <row r="102">
      <c r="A102" s="6">
        <v>44322.0</v>
      </c>
      <c r="B102" s="7">
        <v>37.0</v>
      </c>
      <c r="C102" s="15" t="s">
        <v>565</v>
      </c>
      <c r="D102" s="9" t="s">
        <v>566</v>
      </c>
      <c r="E102" s="8" t="s">
        <v>567</v>
      </c>
      <c r="F102" s="10"/>
      <c r="G102" s="11" t="s">
        <v>127</v>
      </c>
      <c r="H102" s="10"/>
      <c r="I102" s="6">
        <v>44324.0</v>
      </c>
      <c r="J102" s="12" t="s">
        <v>568</v>
      </c>
      <c r="K102" s="13">
        <v>0.4166666666666667</v>
      </c>
      <c r="L102" s="13">
        <v>0.7708333333333334</v>
      </c>
      <c r="M102" s="14">
        <v>144.0</v>
      </c>
      <c r="N102" s="8" t="s">
        <v>57</v>
      </c>
      <c r="O102" s="8" t="s">
        <v>109</v>
      </c>
      <c r="P102" s="8" t="s">
        <v>470</v>
      </c>
      <c r="Q102" s="8" t="s">
        <v>569</v>
      </c>
    </row>
    <row r="103">
      <c r="A103" s="6">
        <v>44323.0</v>
      </c>
      <c r="B103" s="7">
        <v>33.0</v>
      </c>
      <c r="C103" s="8" t="s">
        <v>255</v>
      </c>
      <c r="D103" s="9" t="s">
        <v>570</v>
      </c>
      <c r="E103" s="15" t="s">
        <v>571</v>
      </c>
      <c r="F103" s="10"/>
      <c r="G103" s="11" t="s">
        <v>436</v>
      </c>
      <c r="H103" s="10"/>
      <c r="I103" s="6">
        <v>44324.0</v>
      </c>
      <c r="J103" s="12" t="s">
        <v>160</v>
      </c>
      <c r="K103" s="13">
        <v>0.4166666666666667</v>
      </c>
      <c r="L103" s="13">
        <v>0.4166666666666667</v>
      </c>
      <c r="M103" s="14">
        <v>216.0</v>
      </c>
      <c r="N103" s="8" t="s">
        <v>57</v>
      </c>
      <c r="O103" s="8" t="s">
        <v>109</v>
      </c>
      <c r="P103" s="8" t="s">
        <v>222</v>
      </c>
      <c r="Q103" s="8" t="s">
        <v>235</v>
      </c>
    </row>
    <row r="104">
      <c r="A104" s="6">
        <v>44323.0</v>
      </c>
      <c r="B104" s="7">
        <v>34.0</v>
      </c>
      <c r="C104" s="8" t="s">
        <v>572</v>
      </c>
      <c r="D104" s="9" t="s">
        <v>573</v>
      </c>
      <c r="E104" s="15" t="s">
        <v>574</v>
      </c>
      <c r="F104" s="10"/>
      <c r="G104" s="11" t="s">
        <v>575</v>
      </c>
      <c r="H104" s="10"/>
      <c r="I104" s="6">
        <v>44324.0</v>
      </c>
      <c r="J104" s="12" t="s">
        <v>160</v>
      </c>
      <c r="K104" s="13">
        <v>0.4166666666666667</v>
      </c>
      <c r="L104" s="13">
        <v>0.4166666666666667</v>
      </c>
      <c r="M104" s="14">
        <v>216.0</v>
      </c>
      <c r="N104" s="8" t="s">
        <v>57</v>
      </c>
      <c r="O104" s="8" t="s">
        <v>109</v>
      </c>
      <c r="P104" s="8" t="s">
        <v>24</v>
      </c>
      <c r="Q104" s="8" t="s">
        <v>576</v>
      </c>
    </row>
    <row r="105">
      <c r="A105" s="6">
        <v>44324.0</v>
      </c>
      <c r="B105" s="7"/>
      <c r="C105" s="8" t="s">
        <v>577</v>
      </c>
      <c r="D105" s="9" t="s">
        <v>578</v>
      </c>
      <c r="E105" s="15" t="s">
        <v>579</v>
      </c>
      <c r="F105" s="8"/>
      <c r="G105" s="16" t="s">
        <v>322</v>
      </c>
      <c r="H105" s="10"/>
      <c r="I105" s="6">
        <v>44324.0</v>
      </c>
      <c r="J105" s="12" t="s">
        <v>580</v>
      </c>
      <c r="K105" s="13" t="s">
        <v>109</v>
      </c>
      <c r="L105" s="13" t="s">
        <v>110</v>
      </c>
      <c r="M105" s="14">
        <f>120*1.8</f>
        <v>216</v>
      </c>
      <c r="N105" s="8" t="s">
        <v>148</v>
      </c>
      <c r="O105" s="8" t="s">
        <v>109</v>
      </c>
      <c r="P105" s="8" t="s">
        <v>470</v>
      </c>
      <c r="Q105" s="8" t="s">
        <v>581</v>
      </c>
    </row>
    <row r="106">
      <c r="A106" s="6">
        <v>44322.0</v>
      </c>
      <c r="B106" s="7">
        <v>35.0</v>
      </c>
      <c r="C106" s="15" t="s">
        <v>582</v>
      </c>
      <c r="D106" s="9" t="s">
        <v>583</v>
      </c>
      <c r="E106" s="8" t="s">
        <v>584</v>
      </c>
      <c r="F106" s="10"/>
      <c r="G106" s="11" t="s">
        <v>585</v>
      </c>
      <c r="H106" s="10"/>
      <c r="I106" s="6">
        <v>44324.0</v>
      </c>
      <c r="J106" s="12" t="s">
        <v>568</v>
      </c>
      <c r="K106" s="13">
        <v>0.4166666666666667</v>
      </c>
      <c r="L106" s="13">
        <v>0.4166666666666667</v>
      </c>
      <c r="M106" s="14">
        <v>90.0</v>
      </c>
      <c r="N106" s="8" t="s">
        <v>511</v>
      </c>
      <c r="O106" s="8" t="s">
        <v>109</v>
      </c>
      <c r="P106" s="8" t="s">
        <v>470</v>
      </c>
      <c r="Q106" s="8" t="s">
        <v>262</v>
      </c>
    </row>
    <row r="107">
      <c r="A107" s="6">
        <v>44322.0</v>
      </c>
      <c r="B107" s="7">
        <v>36.0</v>
      </c>
      <c r="C107" s="15" t="s">
        <v>586</v>
      </c>
      <c r="D107" s="9" t="s">
        <v>587</v>
      </c>
      <c r="E107" s="8" t="s">
        <v>588</v>
      </c>
      <c r="F107" s="10"/>
      <c r="G107" s="11" t="s">
        <v>589</v>
      </c>
      <c r="H107" s="10"/>
      <c r="I107" s="6">
        <v>44324.0</v>
      </c>
      <c r="J107" s="12" t="s">
        <v>568</v>
      </c>
      <c r="K107" s="13">
        <v>0.4166666666666667</v>
      </c>
      <c r="L107" s="13">
        <v>0.4166666666666667</v>
      </c>
      <c r="M107" s="14">
        <v>180.0</v>
      </c>
      <c r="N107" s="8" t="s">
        <v>511</v>
      </c>
      <c r="O107" s="8" t="s">
        <v>109</v>
      </c>
      <c r="P107" s="8" t="s">
        <v>58</v>
      </c>
      <c r="Q107" s="8" t="s">
        <v>590</v>
      </c>
    </row>
    <row r="108">
      <c r="A108" s="6">
        <v>44324.0</v>
      </c>
      <c r="B108" s="7">
        <v>1.0</v>
      </c>
      <c r="C108" s="8" t="s">
        <v>395</v>
      </c>
      <c r="D108" s="19"/>
      <c r="E108" s="8" t="s">
        <v>591</v>
      </c>
      <c r="F108" s="10"/>
      <c r="G108" s="11" t="s">
        <v>592</v>
      </c>
      <c r="H108" s="10"/>
      <c r="I108" s="6">
        <v>44325.0</v>
      </c>
      <c r="J108" s="12" t="s">
        <v>283</v>
      </c>
      <c r="K108" s="13">
        <v>0.3541666666666667</v>
      </c>
      <c r="L108" s="13">
        <v>0.36944444444444446</v>
      </c>
      <c r="M108" s="13">
        <v>0.0</v>
      </c>
      <c r="N108" s="8" t="s">
        <v>221</v>
      </c>
      <c r="O108" s="8" t="s">
        <v>593</v>
      </c>
      <c r="P108" s="8" t="s">
        <v>149</v>
      </c>
      <c r="Q108" s="8" t="s">
        <v>306</v>
      </c>
    </row>
    <row r="109">
      <c r="A109" s="6">
        <v>44324.0</v>
      </c>
      <c r="B109" s="7">
        <v>2.0</v>
      </c>
      <c r="C109" s="8" t="s">
        <v>395</v>
      </c>
      <c r="D109" s="19"/>
      <c r="E109" s="15" t="s">
        <v>594</v>
      </c>
      <c r="F109" s="10"/>
      <c r="G109" s="11" t="s">
        <v>400</v>
      </c>
      <c r="H109" s="10"/>
      <c r="I109" s="6">
        <v>44325.0</v>
      </c>
      <c r="J109" s="12" t="s">
        <v>283</v>
      </c>
      <c r="K109" s="13">
        <v>0.3541666666666667</v>
      </c>
      <c r="L109" s="13">
        <v>0.36944444444444446</v>
      </c>
      <c r="M109" s="14">
        <v>0.0</v>
      </c>
      <c r="N109" s="8" t="s">
        <v>221</v>
      </c>
      <c r="O109" s="8" t="s">
        <v>89</v>
      </c>
      <c r="P109" s="8" t="s">
        <v>149</v>
      </c>
      <c r="Q109" s="8" t="s">
        <v>306</v>
      </c>
    </row>
    <row r="110">
      <c r="A110" s="6">
        <v>44284.0</v>
      </c>
      <c r="B110" s="7">
        <v>12.0</v>
      </c>
      <c r="C110" s="8" t="s">
        <v>595</v>
      </c>
      <c r="D110" s="9" t="s">
        <v>596</v>
      </c>
      <c r="E110" s="8" t="s">
        <v>597</v>
      </c>
      <c r="F110" s="10"/>
      <c r="G110" s="11" t="s">
        <v>351</v>
      </c>
      <c r="H110" s="10"/>
      <c r="I110" s="6">
        <v>44325.0</v>
      </c>
      <c r="J110" s="12" t="s">
        <v>598</v>
      </c>
      <c r="K110" s="13">
        <v>0.3548611111111111</v>
      </c>
      <c r="L110" s="13">
        <v>0.3645833333333333</v>
      </c>
      <c r="M110" s="14">
        <v>228.0</v>
      </c>
      <c r="N110" s="8" t="s">
        <v>57</v>
      </c>
      <c r="O110" s="8" t="s">
        <v>135</v>
      </c>
      <c r="P110" s="8" t="s">
        <v>24</v>
      </c>
      <c r="Q110" s="8" t="s">
        <v>599</v>
      </c>
    </row>
    <row r="111">
      <c r="A111" s="6">
        <v>44323.0</v>
      </c>
      <c r="B111" s="7">
        <v>8.0</v>
      </c>
      <c r="C111" s="8" t="s">
        <v>600</v>
      </c>
      <c r="D111" s="9" t="s">
        <v>601</v>
      </c>
      <c r="E111" s="15" t="s">
        <v>602</v>
      </c>
      <c r="F111" s="10"/>
      <c r="G111" s="11" t="s">
        <v>603</v>
      </c>
      <c r="H111" s="10"/>
      <c r="I111" s="6">
        <v>44325.0</v>
      </c>
      <c r="J111" s="12" t="s">
        <v>604</v>
      </c>
      <c r="K111" s="13">
        <v>0.3541666666666667</v>
      </c>
      <c r="L111" s="13">
        <v>0.5180555555555556</v>
      </c>
      <c r="M111" s="14">
        <v>159.0</v>
      </c>
      <c r="N111" s="8" t="s">
        <v>31</v>
      </c>
      <c r="O111" s="8" t="s">
        <v>593</v>
      </c>
      <c r="P111" s="8" t="s">
        <v>24</v>
      </c>
      <c r="Q111" s="8" t="s">
        <v>605</v>
      </c>
    </row>
    <row r="112">
      <c r="A112" s="6">
        <v>44321.0</v>
      </c>
      <c r="B112" s="7">
        <v>11.0</v>
      </c>
      <c r="C112" s="8" t="s">
        <v>606</v>
      </c>
      <c r="D112" s="9" t="s">
        <v>607</v>
      </c>
      <c r="E112" s="15" t="s">
        <v>608</v>
      </c>
      <c r="F112" s="8"/>
      <c r="G112" s="11" t="s">
        <v>174</v>
      </c>
      <c r="H112" s="11"/>
      <c r="I112" s="6">
        <v>44325.0</v>
      </c>
      <c r="J112" s="12" t="s">
        <v>609</v>
      </c>
      <c r="K112" s="13">
        <v>0.3541666666666667</v>
      </c>
      <c r="L112" s="13">
        <v>0.5888888888888889</v>
      </c>
      <c r="M112" s="14">
        <v>415.0</v>
      </c>
      <c r="N112" s="8" t="s">
        <v>57</v>
      </c>
      <c r="O112" s="8" t="s">
        <v>89</v>
      </c>
      <c r="P112" s="8" t="s">
        <v>58</v>
      </c>
      <c r="Q112" s="8" t="s">
        <v>610</v>
      </c>
    </row>
    <row r="113">
      <c r="A113" s="17">
        <v>44325.0</v>
      </c>
      <c r="B113" s="7">
        <v>11.5</v>
      </c>
      <c r="C113" s="8" t="s">
        <v>611</v>
      </c>
      <c r="D113" s="9" t="s">
        <v>612</v>
      </c>
      <c r="E113" s="15" t="s">
        <v>613</v>
      </c>
      <c r="F113" s="8"/>
      <c r="G113" s="11" t="s">
        <v>614</v>
      </c>
      <c r="H113" s="10"/>
      <c r="I113" s="17">
        <v>44325.0</v>
      </c>
      <c r="J113" s="12" t="s">
        <v>615</v>
      </c>
      <c r="K113" s="13">
        <v>0.3541666666666667</v>
      </c>
      <c r="L113" s="13">
        <v>0.6041666666666666</v>
      </c>
      <c r="M113" s="14">
        <v>119.0</v>
      </c>
      <c r="N113" s="8" t="s">
        <v>616</v>
      </c>
      <c r="O113" s="8" t="s">
        <v>89</v>
      </c>
      <c r="P113" s="8" t="s">
        <v>58</v>
      </c>
      <c r="Q113" s="8" t="s">
        <v>617</v>
      </c>
    </row>
    <row r="114">
      <c r="A114" s="17">
        <v>44322.0</v>
      </c>
      <c r="B114" s="7">
        <v>19.0</v>
      </c>
      <c r="C114" s="15" t="s">
        <v>618</v>
      </c>
      <c r="D114" s="9" t="s">
        <v>619</v>
      </c>
      <c r="E114" s="8" t="s">
        <v>620</v>
      </c>
      <c r="F114" s="8"/>
      <c r="G114" s="11" t="s">
        <v>174</v>
      </c>
      <c r="H114" s="10"/>
      <c r="I114" s="17">
        <v>44325.0</v>
      </c>
      <c r="J114" s="12" t="s">
        <v>621</v>
      </c>
      <c r="K114" s="13">
        <v>0.3548611111111111</v>
      </c>
      <c r="L114" s="13">
        <v>0.5548611111111111</v>
      </c>
      <c r="M114" s="14">
        <v>325.0</v>
      </c>
      <c r="N114" s="8" t="s">
        <v>622</v>
      </c>
      <c r="O114" s="8" t="s">
        <v>135</v>
      </c>
      <c r="P114" s="8" t="s">
        <v>58</v>
      </c>
      <c r="Q114" s="8" t="s">
        <v>623</v>
      </c>
    </row>
    <row r="115">
      <c r="A115" s="6">
        <v>44324.0</v>
      </c>
      <c r="B115" s="7">
        <v>4.0</v>
      </c>
      <c r="C115" s="8" t="s">
        <v>624</v>
      </c>
      <c r="D115" s="9" t="s">
        <v>625</v>
      </c>
      <c r="E115" s="8" t="s">
        <v>626</v>
      </c>
      <c r="F115" s="8"/>
      <c r="G115" s="16" t="s">
        <v>627</v>
      </c>
      <c r="H115" s="10"/>
      <c r="I115" s="6">
        <v>44325.0</v>
      </c>
      <c r="J115" s="12" t="s">
        <v>628</v>
      </c>
      <c r="K115" s="13">
        <v>0.3541666666666667</v>
      </c>
      <c r="L115" s="13">
        <v>0.41111111111111115</v>
      </c>
      <c r="M115" s="14">
        <v>195.0</v>
      </c>
      <c r="N115" s="8" t="s">
        <v>629</v>
      </c>
      <c r="O115" s="8" t="s">
        <v>593</v>
      </c>
      <c r="P115" s="8" t="s">
        <v>149</v>
      </c>
      <c r="Q115" s="8" t="s">
        <v>630</v>
      </c>
    </row>
    <row r="116">
      <c r="A116" s="17">
        <v>44321.0</v>
      </c>
      <c r="B116" s="7">
        <v>5.0</v>
      </c>
      <c r="C116" s="8" t="s">
        <v>631</v>
      </c>
      <c r="D116" s="9" t="s">
        <v>632</v>
      </c>
      <c r="E116" s="15" t="s">
        <v>633</v>
      </c>
      <c r="F116" s="8"/>
      <c r="G116" s="11" t="s">
        <v>174</v>
      </c>
      <c r="H116" s="11"/>
      <c r="I116" s="17">
        <v>44325.0</v>
      </c>
      <c r="J116" s="18" t="s">
        <v>634</v>
      </c>
      <c r="K116" s="13">
        <v>0.3541666666666667</v>
      </c>
      <c r="L116" s="13">
        <v>0.43402777777777773</v>
      </c>
      <c r="M116" s="14">
        <v>765.0</v>
      </c>
      <c r="N116" s="8" t="s">
        <v>635</v>
      </c>
      <c r="O116" s="8" t="s">
        <v>89</v>
      </c>
      <c r="P116" s="8" t="s">
        <v>24</v>
      </c>
      <c r="Q116" s="8" t="s">
        <v>610</v>
      </c>
    </row>
    <row r="117">
      <c r="A117" s="6">
        <v>44322.0</v>
      </c>
      <c r="B117" s="7">
        <v>7.0</v>
      </c>
      <c r="C117" s="15" t="s">
        <v>636</v>
      </c>
      <c r="D117" s="9" t="s">
        <v>637</v>
      </c>
      <c r="E117" s="8" t="s">
        <v>638</v>
      </c>
      <c r="F117" s="8"/>
      <c r="G117" s="11" t="s">
        <v>174</v>
      </c>
      <c r="H117" s="11"/>
      <c r="I117" s="6">
        <v>44325.0</v>
      </c>
      <c r="J117" s="12" t="s">
        <v>639</v>
      </c>
      <c r="K117" s="13">
        <v>0.3541666666666667</v>
      </c>
      <c r="L117" s="13">
        <v>0.4847222222222222</v>
      </c>
      <c r="M117" s="14">
        <v>465.0</v>
      </c>
      <c r="N117" s="8" t="s">
        <v>57</v>
      </c>
      <c r="O117" s="8" t="s">
        <v>89</v>
      </c>
      <c r="P117" s="8" t="s">
        <v>149</v>
      </c>
      <c r="Q117" s="8" t="s">
        <v>347</v>
      </c>
    </row>
    <row r="118">
      <c r="A118" s="6">
        <v>44322.0</v>
      </c>
      <c r="B118" s="7">
        <v>6.0</v>
      </c>
      <c r="C118" s="15" t="s">
        <v>640</v>
      </c>
      <c r="D118" s="9" t="s">
        <v>641</v>
      </c>
      <c r="E118" s="8" t="s">
        <v>642</v>
      </c>
      <c r="F118" s="8"/>
      <c r="G118" s="11" t="s">
        <v>303</v>
      </c>
      <c r="H118" s="11"/>
      <c r="I118" s="6">
        <v>44325.0</v>
      </c>
      <c r="J118" s="12" t="s">
        <v>643</v>
      </c>
      <c r="K118" s="13">
        <v>0.3541666666666667</v>
      </c>
      <c r="L118" s="13">
        <v>0.46388888888888885</v>
      </c>
      <c r="M118" s="14">
        <v>1188.0</v>
      </c>
      <c r="N118" s="8" t="s">
        <v>57</v>
      </c>
      <c r="O118" s="8" t="s">
        <v>89</v>
      </c>
      <c r="P118" s="8" t="s">
        <v>192</v>
      </c>
      <c r="Q118" s="8" t="s">
        <v>374</v>
      </c>
    </row>
    <row r="119">
      <c r="A119" s="6">
        <v>44321.0</v>
      </c>
      <c r="B119" s="7">
        <v>14.0</v>
      </c>
      <c r="C119" s="8" t="s">
        <v>644</v>
      </c>
      <c r="D119" s="9" t="s">
        <v>645</v>
      </c>
      <c r="E119" s="15" t="s">
        <v>646</v>
      </c>
      <c r="F119" s="10"/>
      <c r="G119" s="11" t="s">
        <v>251</v>
      </c>
      <c r="H119" s="10"/>
      <c r="I119" s="6">
        <v>44325.0</v>
      </c>
      <c r="J119" s="12" t="s">
        <v>647</v>
      </c>
      <c r="K119" s="13">
        <v>0.3548611111111111</v>
      </c>
      <c r="L119" s="13">
        <v>0.3965277777777778</v>
      </c>
      <c r="M119" s="14">
        <v>183.0</v>
      </c>
      <c r="N119" s="8" t="s">
        <v>31</v>
      </c>
      <c r="O119" s="8" t="s">
        <v>135</v>
      </c>
      <c r="P119" s="8" t="s">
        <v>24</v>
      </c>
      <c r="Q119" s="8" t="s">
        <v>648</v>
      </c>
    </row>
    <row r="120">
      <c r="A120" s="6">
        <v>44321.0</v>
      </c>
      <c r="B120" s="7">
        <v>3.0</v>
      </c>
      <c r="C120" s="8" t="s">
        <v>649</v>
      </c>
      <c r="D120" s="9" t="s">
        <v>650</v>
      </c>
      <c r="E120" s="15" t="s">
        <v>651</v>
      </c>
      <c r="F120" s="8"/>
      <c r="G120" s="11" t="s">
        <v>174</v>
      </c>
      <c r="H120" s="11"/>
      <c r="I120" s="6">
        <v>44325.0</v>
      </c>
      <c r="J120" s="12" t="s">
        <v>652</v>
      </c>
      <c r="K120" s="13">
        <v>0.3541666666666667</v>
      </c>
      <c r="L120" s="13">
        <v>0.3888888888888889</v>
      </c>
      <c r="M120" s="14">
        <v>465.0</v>
      </c>
      <c r="N120" s="8" t="s">
        <v>31</v>
      </c>
      <c r="O120" s="8" t="s">
        <v>593</v>
      </c>
      <c r="P120" s="8" t="s">
        <v>24</v>
      </c>
      <c r="Q120" s="8" t="s">
        <v>653</v>
      </c>
    </row>
    <row r="121">
      <c r="A121" s="6">
        <v>44324.0</v>
      </c>
      <c r="B121" s="7">
        <v>16.5</v>
      </c>
      <c r="C121" s="15" t="s">
        <v>654</v>
      </c>
      <c r="D121" s="9" t="s">
        <v>655</v>
      </c>
      <c r="E121" s="8" t="s">
        <v>656</v>
      </c>
      <c r="F121" s="10"/>
      <c r="G121" s="11"/>
      <c r="H121" s="10"/>
      <c r="I121" s="6">
        <v>44325.0</v>
      </c>
      <c r="J121" s="12" t="s">
        <v>657</v>
      </c>
      <c r="K121" s="13">
        <v>0.3548611111111111</v>
      </c>
      <c r="L121" s="13">
        <v>0.4583333333333333</v>
      </c>
      <c r="M121" s="14">
        <v>331.0</v>
      </c>
      <c r="N121" s="8" t="s">
        <v>148</v>
      </c>
      <c r="O121" s="8" t="s">
        <v>135</v>
      </c>
      <c r="P121" s="8" t="s">
        <v>381</v>
      </c>
      <c r="Q121" s="8" t="s">
        <v>306</v>
      </c>
    </row>
    <row r="122">
      <c r="A122" s="6">
        <v>44324.0</v>
      </c>
      <c r="B122" s="7">
        <v>9.0</v>
      </c>
      <c r="C122" s="8" t="s">
        <v>658</v>
      </c>
      <c r="D122" s="9" t="s">
        <v>659</v>
      </c>
      <c r="E122" s="8" t="s">
        <v>660</v>
      </c>
      <c r="F122" s="10"/>
      <c r="G122" s="11" t="s">
        <v>661</v>
      </c>
      <c r="H122" s="10"/>
      <c r="I122" s="6">
        <v>44325.0</v>
      </c>
      <c r="J122" s="12" t="s">
        <v>662</v>
      </c>
      <c r="K122" s="13">
        <v>0.3541666666666667</v>
      </c>
      <c r="L122" s="13">
        <v>0.5361111111111111</v>
      </c>
      <c r="M122" s="14">
        <v>235.0</v>
      </c>
      <c r="N122" s="8" t="s">
        <v>31</v>
      </c>
      <c r="O122" s="8" t="s">
        <v>593</v>
      </c>
      <c r="P122" s="8" t="s">
        <v>149</v>
      </c>
      <c r="Q122" s="8" t="s">
        <v>663</v>
      </c>
    </row>
    <row r="123">
      <c r="A123" s="6">
        <v>44324.0</v>
      </c>
      <c r="B123" s="7">
        <v>15.0</v>
      </c>
      <c r="C123" s="8" t="s">
        <v>664</v>
      </c>
      <c r="D123" s="9" t="s">
        <v>665</v>
      </c>
      <c r="E123" s="15" t="s">
        <v>666</v>
      </c>
      <c r="F123" s="10"/>
      <c r="G123" s="11" t="s">
        <v>81</v>
      </c>
      <c r="H123" s="10"/>
      <c r="I123" s="6">
        <v>44325.0</v>
      </c>
      <c r="J123" s="12" t="s">
        <v>667</v>
      </c>
      <c r="K123" s="13">
        <v>0.3548611111111111</v>
      </c>
      <c r="L123" s="13">
        <v>0.41250000000000003</v>
      </c>
      <c r="M123" s="14">
        <v>183.0</v>
      </c>
      <c r="N123" s="8" t="s">
        <v>57</v>
      </c>
      <c r="O123" s="8" t="s">
        <v>135</v>
      </c>
      <c r="P123" s="8" t="s">
        <v>149</v>
      </c>
      <c r="Q123" s="8" t="s">
        <v>668</v>
      </c>
    </row>
    <row r="124">
      <c r="A124" s="6">
        <v>44308.0</v>
      </c>
      <c r="B124" s="7">
        <v>10.0</v>
      </c>
      <c r="C124" s="15" t="s">
        <v>669</v>
      </c>
      <c r="D124" s="9" t="s">
        <v>670</v>
      </c>
      <c r="E124" s="15" t="s">
        <v>671</v>
      </c>
      <c r="F124" s="8"/>
      <c r="G124" s="11" t="s">
        <v>174</v>
      </c>
      <c r="H124" s="11"/>
      <c r="I124" s="6">
        <v>44325.0</v>
      </c>
      <c r="J124" s="12" t="s">
        <v>672</v>
      </c>
      <c r="K124" s="13">
        <v>0.3541666666666667</v>
      </c>
      <c r="L124" s="13">
        <v>0.5569444444444445</v>
      </c>
      <c r="M124" s="14">
        <v>615.0</v>
      </c>
      <c r="N124" s="8" t="s">
        <v>673</v>
      </c>
      <c r="O124" s="8" t="s">
        <v>593</v>
      </c>
      <c r="P124" s="8" t="s">
        <v>192</v>
      </c>
      <c r="Q124" s="8" t="s">
        <v>674</v>
      </c>
    </row>
    <row r="125">
      <c r="A125" s="6">
        <v>44322.0</v>
      </c>
      <c r="B125" s="7">
        <v>17.0</v>
      </c>
      <c r="C125" s="15" t="s">
        <v>675</v>
      </c>
      <c r="D125" s="9" t="s">
        <v>676</v>
      </c>
      <c r="E125" s="8" t="s">
        <v>677</v>
      </c>
      <c r="F125" s="8"/>
      <c r="G125" s="11" t="s">
        <v>174</v>
      </c>
      <c r="H125" s="11"/>
      <c r="I125" s="6">
        <v>44325.0</v>
      </c>
      <c r="J125" s="12" t="s">
        <v>678</v>
      </c>
      <c r="K125" s="13">
        <v>0.3548611111111111</v>
      </c>
      <c r="L125" s="13">
        <v>0.4666666666666666</v>
      </c>
      <c r="M125" s="14">
        <f>815-165</f>
        <v>650</v>
      </c>
      <c r="N125" s="8" t="s">
        <v>57</v>
      </c>
      <c r="O125" s="8" t="s">
        <v>135</v>
      </c>
      <c r="P125" s="8" t="s">
        <v>58</v>
      </c>
      <c r="Q125" s="8" t="s">
        <v>386</v>
      </c>
    </row>
    <row r="126">
      <c r="A126" s="6">
        <v>44320.0</v>
      </c>
      <c r="B126" s="7">
        <v>16.0</v>
      </c>
      <c r="C126" s="15" t="s">
        <v>679</v>
      </c>
      <c r="D126" s="9" t="s">
        <v>680</v>
      </c>
      <c r="E126" s="8" t="s">
        <v>681</v>
      </c>
      <c r="F126" s="10"/>
      <c r="G126" s="11" t="s">
        <v>682</v>
      </c>
      <c r="H126" s="10"/>
      <c r="I126" s="6">
        <v>44325.0</v>
      </c>
      <c r="J126" s="12" t="s">
        <v>683</v>
      </c>
      <c r="K126" s="13">
        <v>0.3548611111111111</v>
      </c>
      <c r="L126" s="13">
        <v>0.4368055555555555</v>
      </c>
      <c r="M126" s="14">
        <v>215.0</v>
      </c>
      <c r="N126" s="8" t="s">
        <v>57</v>
      </c>
      <c r="O126" s="8" t="s">
        <v>135</v>
      </c>
      <c r="P126" s="8" t="s">
        <v>58</v>
      </c>
      <c r="Q126" s="8" t="s">
        <v>684</v>
      </c>
    </row>
    <row r="127">
      <c r="A127" s="6">
        <v>44323.0</v>
      </c>
      <c r="B127" s="7">
        <v>13.0</v>
      </c>
      <c r="C127" s="8" t="s">
        <v>685</v>
      </c>
      <c r="D127" s="9" t="s">
        <v>686</v>
      </c>
      <c r="E127" s="15" t="s">
        <v>687</v>
      </c>
      <c r="F127" s="8"/>
      <c r="G127" s="11" t="s">
        <v>174</v>
      </c>
      <c r="H127" s="11"/>
      <c r="I127" s="6">
        <v>44325.0</v>
      </c>
      <c r="J127" s="12" t="s">
        <v>688</v>
      </c>
      <c r="K127" s="13">
        <v>0.3548611111111111</v>
      </c>
      <c r="L127" s="13">
        <v>0.37916666666666665</v>
      </c>
      <c r="M127" s="14">
        <v>465.0</v>
      </c>
      <c r="N127" s="8" t="s">
        <v>57</v>
      </c>
      <c r="O127" s="8" t="s">
        <v>135</v>
      </c>
      <c r="P127" s="8" t="s">
        <v>470</v>
      </c>
      <c r="Q127" s="8" t="s">
        <v>623</v>
      </c>
    </row>
    <row r="128">
      <c r="A128" s="6">
        <v>44320.0</v>
      </c>
      <c r="B128" s="7">
        <v>18.0</v>
      </c>
      <c r="C128" s="15" t="s">
        <v>689</v>
      </c>
      <c r="D128" s="9" t="s">
        <v>690</v>
      </c>
      <c r="E128" s="8" t="s">
        <v>691</v>
      </c>
      <c r="F128" s="10"/>
      <c r="G128" s="11" t="s">
        <v>692</v>
      </c>
      <c r="H128" s="10"/>
      <c r="I128" s="6">
        <v>44325.0</v>
      </c>
      <c r="J128" s="12" t="s">
        <v>693</v>
      </c>
      <c r="K128" s="13">
        <v>0.3548611111111111</v>
      </c>
      <c r="L128" s="13">
        <v>0.5118055555555555</v>
      </c>
      <c r="M128" s="14">
        <v>721.0</v>
      </c>
      <c r="N128" s="8" t="s">
        <v>57</v>
      </c>
      <c r="O128" s="8" t="s">
        <v>135</v>
      </c>
      <c r="P128" s="8" t="s">
        <v>58</v>
      </c>
      <c r="Q128" s="8" t="s">
        <v>694</v>
      </c>
    </row>
    <row r="129">
      <c r="A129" s="6">
        <v>44323.0</v>
      </c>
      <c r="B129" s="7">
        <v>20.0</v>
      </c>
      <c r="C129" s="8" t="s">
        <v>695</v>
      </c>
      <c r="D129" s="9" t="s">
        <v>182</v>
      </c>
      <c r="E129" s="15" t="s">
        <v>696</v>
      </c>
      <c r="F129" s="10"/>
      <c r="G129" s="11" t="s">
        <v>697</v>
      </c>
      <c r="H129" s="10"/>
      <c r="I129" s="6">
        <v>44325.0</v>
      </c>
      <c r="J129" s="12" t="s">
        <v>160</v>
      </c>
      <c r="K129" s="13">
        <v>0.4166666666666667</v>
      </c>
      <c r="L129" s="13">
        <v>0.4166666666666667</v>
      </c>
      <c r="M129" s="14">
        <v>19.0</v>
      </c>
      <c r="N129" s="8" t="s">
        <v>57</v>
      </c>
      <c r="O129" s="8" t="s">
        <v>109</v>
      </c>
      <c r="P129" s="8" t="s">
        <v>470</v>
      </c>
      <c r="Q129" s="8" t="s">
        <v>155</v>
      </c>
    </row>
    <row r="130">
      <c r="A130" s="6">
        <v>44324.0</v>
      </c>
      <c r="B130" s="7">
        <v>21.0</v>
      </c>
      <c r="C130" s="8" t="s">
        <v>698</v>
      </c>
      <c r="D130" s="9" t="s">
        <v>699</v>
      </c>
      <c r="E130" s="15" t="s">
        <v>700</v>
      </c>
      <c r="F130" s="10"/>
      <c r="G130" s="11" t="s">
        <v>701</v>
      </c>
      <c r="H130" s="10"/>
      <c r="I130" s="6">
        <v>44325.0</v>
      </c>
      <c r="J130" s="12" t="s">
        <v>580</v>
      </c>
      <c r="K130" s="13">
        <v>0.4166666666666667</v>
      </c>
      <c r="L130" s="13">
        <v>0.4166666666666667</v>
      </c>
      <c r="M130" s="14">
        <f>1.4*100+1.4*120</f>
        <v>308</v>
      </c>
      <c r="N130" s="8" t="s">
        <v>511</v>
      </c>
      <c r="O130" s="8" t="s">
        <v>109</v>
      </c>
      <c r="P130" s="8" t="s">
        <v>222</v>
      </c>
      <c r="Q130" s="8" t="s">
        <v>702</v>
      </c>
    </row>
    <row r="131">
      <c r="A131" s="6">
        <v>44321.0</v>
      </c>
      <c r="B131" s="7">
        <v>22.0</v>
      </c>
      <c r="C131" s="8" t="s">
        <v>703</v>
      </c>
      <c r="D131" s="9" t="s">
        <v>704</v>
      </c>
      <c r="E131" s="15" t="s">
        <v>705</v>
      </c>
      <c r="F131" s="10"/>
      <c r="G131" s="11" t="s">
        <v>519</v>
      </c>
      <c r="H131" s="10"/>
      <c r="I131" s="6">
        <v>44325.0</v>
      </c>
      <c r="J131" s="12" t="s">
        <v>160</v>
      </c>
      <c r="K131" s="13">
        <v>0.4166666666666667</v>
      </c>
      <c r="L131" s="13">
        <v>0.4166666666666667</v>
      </c>
      <c r="M131" s="14">
        <v>176.0</v>
      </c>
      <c r="N131" s="8" t="s">
        <v>57</v>
      </c>
      <c r="O131" s="8" t="s">
        <v>109</v>
      </c>
      <c r="P131" s="8" t="s">
        <v>24</v>
      </c>
      <c r="Q131" s="8" t="s">
        <v>386</v>
      </c>
    </row>
    <row r="132">
      <c r="A132" s="6">
        <v>44324.0</v>
      </c>
      <c r="B132" s="7">
        <v>23.0</v>
      </c>
      <c r="C132" s="8" t="s">
        <v>706</v>
      </c>
      <c r="D132" s="9" t="s">
        <v>707</v>
      </c>
      <c r="E132" s="8" t="s">
        <v>708</v>
      </c>
      <c r="F132" s="10"/>
      <c r="G132" s="11" t="s">
        <v>531</v>
      </c>
      <c r="H132" s="10"/>
      <c r="I132" s="6">
        <v>44325.0</v>
      </c>
      <c r="J132" s="12" t="s">
        <v>580</v>
      </c>
      <c r="K132" s="13">
        <v>0.4166666666666667</v>
      </c>
      <c r="L132" s="13">
        <v>0.4166666666666667</v>
      </c>
      <c r="M132" s="14">
        <f>120*1.4</f>
        <v>168</v>
      </c>
      <c r="N132" s="8" t="s">
        <v>148</v>
      </c>
      <c r="O132" s="8" t="s">
        <v>109</v>
      </c>
      <c r="P132" s="8" t="s">
        <v>149</v>
      </c>
      <c r="Q132" s="8" t="s">
        <v>709</v>
      </c>
    </row>
    <row r="133">
      <c r="A133" s="6">
        <v>44325.0</v>
      </c>
      <c r="B133" s="7">
        <v>1.0</v>
      </c>
      <c r="C133" s="8" t="s">
        <v>710</v>
      </c>
      <c r="D133" s="9" t="s">
        <v>188</v>
      </c>
      <c r="E133" s="15" t="s">
        <v>711</v>
      </c>
      <c r="F133" s="10"/>
      <c r="G133" s="11" t="s">
        <v>712</v>
      </c>
      <c r="H133" s="10"/>
      <c r="I133" s="6">
        <v>44326.0</v>
      </c>
      <c r="J133" s="12" t="s">
        <v>713</v>
      </c>
      <c r="K133" s="13">
        <v>0.3333333333333333</v>
      </c>
      <c r="L133" s="13" t="s">
        <v>714</v>
      </c>
      <c r="M133" s="14">
        <v>139.0</v>
      </c>
      <c r="N133" s="8" t="s">
        <v>57</v>
      </c>
      <c r="O133" s="8" t="s">
        <v>564</v>
      </c>
      <c r="P133" s="8" t="s">
        <v>192</v>
      </c>
      <c r="Q133" s="8" t="s">
        <v>715</v>
      </c>
    </row>
    <row r="134">
      <c r="A134" s="6">
        <v>44326.0</v>
      </c>
      <c r="B134" s="7"/>
      <c r="C134" s="8" t="s">
        <v>716</v>
      </c>
      <c r="D134" s="19"/>
      <c r="E134" s="8" t="s">
        <v>717</v>
      </c>
      <c r="F134" s="10"/>
      <c r="G134" s="11" t="s">
        <v>718</v>
      </c>
      <c r="H134" s="10"/>
      <c r="I134" s="6">
        <v>44326.0</v>
      </c>
      <c r="J134" s="12" t="s">
        <v>568</v>
      </c>
      <c r="K134" s="13" t="s">
        <v>109</v>
      </c>
      <c r="L134" s="13" t="s">
        <v>110</v>
      </c>
      <c r="M134" s="14">
        <v>234.0</v>
      </c>
      <c r="N134" s="8" t="s">
        <v>719</v>
      </c>
      <c r="O134" s="8" t="s">
        <v>109</v>
      </c>
      <c r="P134" s="8" t="s">
        <v>96</v>
      </c>
      <c r="Q134" s="8" t="s">
        <v>306</v>
      </c>
    </row>
    <row r="135">
      <c r="A135" s="6">
        <v>44326.0</v>
      </c>
      <c r="B135" s="7"/>
      <c r="C135" s="8" t="s">
        <v>720</v>
      </c>
      <c r="D135" s="19"/>
      <c r="E135" s="15" t="s">
        <v>721</v>
      </c>
      <c r="F135" s="10"/>
      <c r="G135" s="11" t="s">
        <v>447</v>
      </c>
      <c r="H135" s="10"/>
      <c r="I135" s="6">
        <v>44326.0</v>
      </c>
      <c r="J135" s="12" t="s">
        <v>293</v>
      </c>
      <c r="K135" s="13" t="s">
        <v>109</v>
      </c>
      <c r="L135" s="13" t="s">
        <v>110</v>
      </c>
      <c r="M135" s="14">
        <v>270.0</v>
      </c>
      <c r="N135" s="8" t="s">
        <v>722</v>
      </c>
      <c r="O135" s="8" t="s">
        <v>109</v>
      </c>
      <c r="P135" s="8" t="s">
        <v>564</v>
      </c>
      <c r="Q135" s="8" t="s">
        <v>306</v>
      </c>
    </row>
    <row r="136">
      <c r="A136" s="6">
        <v>44325.0</v>
      </c>
      <c r="B136" s="7">
        <v>2.0</v>
      </c>
      <c r="C136" s="8" t="s">
        <v>723</v>
      </c>
      <c r="D136" s="19"/>
      <c r="E136" s="15" t="s">
        <v>724</v>
      </c>
      <c r="F136" s="10"/>
      <c r="G136" s="11" t="s">
        <v>725</v>
      </c>
      <c r="H136" s="10"/>
      <c r="I136" s="6">
        <v>44326.0</v>
      </c>
      <c r="J136" s="12" t="s">
        <v>726</v>
      </c>
      <c r="K136" s="13">
        <v>0.375</v>
      </c>
      <c r="L136" s="13">
        <v>0.3958333333333333</v>
      </c>
      <c r="M136" s="14">
        <v>0.0</v>
      </c>
      <c r="N136" s="8" t="s">
        <v>221</v>
      </c>
      <c r="O136" s="8" t="s">
        <v>564</v>
      </c>
      <c r="P136" s="8" t="s">
        <v>96</v>
      </c>
      <c r="Q136" s="8" t="s">
        <v>727</v>
      </c>
    </row>
    <row r="137">
      <c r="A137" s="6">
        <v>44325.0</v>
      </c>
      <c r="B137" s="7">
        <v>7.0</v>
      </c>
      <c r="C137" s="8" t="s">
        <v>611</v>
      </c>
      <c r="D137" s="9" t="s">
        <v>728</v>
      </c>
      <c r="E137" s="15" t="s">
        <v>729</v>
      </c>
      <c r="F137" s="10"/>
      <c r="G137" s="11" t="s">
        <v>730</v>
      </c>
      <c r="H137" s="10"/>
      <c r="I137" s="6">
        <v>44326.0</v>
      </c>
      <c r="J137" s="18" t="s">
        <v>731</v>
      </c>
      <c r="K137" s="13">
        <v>0.4166666666666667</v>
      </c>
      <c r="L137" s="13">
        <v>0.5055555555555555</v>
      </c>
      <c r="M137" s="14">
        <v>0.0</v>
      </c>
      <c r="N137" s="8" t="s">
        <v>732</v>
      </c>
      <c r="O137" s="8" t="s">
        <v>23</v>
      </c>
      <c r="P137" s="8" t="s">
        <v>192</v>
      </c>
      <c r="Q137" s="8" t="s">
        <v>733</v>
      </c>
    </row>
    <row r="138">
      <c r="A138" s="6">
        <v>44324.0</v>
      </c>
      <c r="B138" s="7">
        <v>9.0</v>
      </c>
      <c r="C138" s="8" t="s">
        <v>734</v>
      </c>
      <c r="D138" s="9" t="s">
        <v>735</v>
      </c>
      <c r="E138" s="15" t="s">
        <v>736</v>
      </c>
      <c r="F138" s="10"/>
      <c r="G138" s="11" t="s">
        <v>127</v>
      </c>
      <c r="H138" s="10"/>
      <c r="I138" s="6">
        <v>44326.0</v>
      </c>
      <c r="J138" s="12" t="s">
        <v>737</v>
      </c>
      <c r="K138" s="13">
        <v>0.4166666666666667</v>
      </c>
      <c r="L138" s="13">
        <v>0.5506944444444445</v>
      </c>
      <c r="M138" s="14">
        <v>159.0</v>
      </c>
      <c r="N138" s="8" t="s">
        <v>738</v>
      </c>
      <c r="O138" s="8" t="s">
        <v>23</v>
      </c>
      <c r="P138" s="8" t="s">
        <v>149</v>
      </c>
      <c r="Q138" s="8" t="s">
        <v>739</v>
      </c>
    </row>
    <row r="139">
      <c r="A139" s="6">
        <v>44324.0</v>
      </c>
      <c r="B139" s="7">
        <v>12.0</v>
      </c>
      <c r="C139" s="8" t="s">
        <v>149</v>
      </c>
      <c r="D139" s="9" t="s">
        <v>740</v>
      </c>
      <c r="E139" s="8" t="s">
        <v>741</v>
      </c>
      <c r="F139" s="10"/>
      <c r="G139" s="11" t="s">
        <v>742</v>
      </c>
      <c r="H139" s="10"/>
      <c r="I139" s="6">
        <v>44326.0</v>
      </c>
      <c r="J139" s="12" t="s">
        <v>743</v>
      </c>
      <c r="K139" s="13">
        <v>0.4166666666666667</v>
      </c>
      <c r="L139" s="13">
        <v>0.6305555555555555</v>
      </c>
      <c r="M139" s="14">
        <v>0.0</v>
      </c>
      <c r="N139" s="8" t="s">
        <v>732</v>
      </c>
      <c r="O139" s="8" t="s">
        <v>23</v>
      </c>
      <c r="P139" s="8" t="s">
        <v>58</v>
      </c>
      <c r="Q139" s="8" t="s">
        <v>744</v>
      </c>
    </row>
    <row r="140">
      <c r="A140" s="6">
        <v>44325.0</v>
      </c>
      <c r="B140" s="7">
        <v>11.0</v>
      </c>
      <c r="C140" s="8" t="s">
        <v>745</v>
      </c>
      <c r="D140" s="9" t="s">
        <v>746</v>
      </c>
      <c r="E140" s="15" t="s">
        <v>747</v>
      </c>
      <c r="F140" s="10"/>
      <c r="G140" s="11" t="s">
        <v>730</v>
      </c>
      <c r="H140" s="10"/>
      <c r="I140" s="6">
        <v>44326.0</v>
      </c>
      <c r="J140" s="12" t="s">
        <v>748</v>
      </c>
      <c r="K140" s="13">
        <v>0.4166666666666667</v>
      </c>
      <c r="L140" s="13">
        <v>0.5944444444444444</v>
      </c>
      <c r="M140" s="14">
        <v>0.0</v>
      </c>
      <c r="N140" s="8" t="s">
        <v>732</v>
      </c>
      <c r="O140" s="8" t="s">
        <v>23</v>
      </c>
      <c r="P140" s="8" t="s">
        <v>192</v>
      </c>
      <c r="Q140" s="8" t="s">
        <v>749</v>
      </c>
    </row>
    <row r="141">
      <c r="A141" s="6">
        <v>44323.0</v>
      </c>
      <c r="B141" s="7">
        <v>8.0</v>
      </c>
      <c r="C141" s="8" t="s">
        <v>750</v>
      </c>
      <c r="D141" s="9" t="s">
        <v>751</v>
      </c>
      <c r="E141" s="15" t="s">
        <v>752</v>
      </c>
      <c r="F141" s="10"/>
      <c r="G141" s="11" t="s">
        <v>753</v>
      </c>
      <c r="H141" s="10"/>
      <c r="I141" s="6">
        <v>44326.0</v>
      </c>
      <c r="J141" s="12" t="s">
        <v>754</v>
      </c>
      <c r="K141" s="13">
        <v>0.4166666666666667</v>
      </c>
      <c r="L141" s="13">
        <v>0.5256944444444445</v>
      </c>
      <c r="M141" s="14">
        <v>183.0</v>
      </c>
      <c r="N141" s="8" t="s">
        <v>57</v>
      </c>
      <c r="O141" s="8" t="s">
        <v>23</v>
      </c>
      <c r="P141" s="8" t="s">
        <v>24</v>
      </c>
      <c r="Q141" s="8" t="s">
        <v>755</v>
      </c>
    </row>
    <row r="142">
      <c r="A142" s="6">
        <v>44324.0</v>
      </c>
      <c r="B142" s="7">
        <v>3.0</v>
      </c>
      <c r="C142" s="8" t="s">
        <v>756</v>
      </c>
      <c r="D142" s="9" t="s">
        <v>757</v>
      </c>
      <c r="E142" s="15" t="s">
        <v>758</v>
      </c>
      <c r="F142" s="10"/>
      <c r="G142" s="11" t="s">
        <v>759</v>
      </c>
      <c r="H142" s="10"/>
      <c r="I142" s="6">
        <v>44326.0</v>
      </c>
      <c r="J142" s="12" t="s">
        <v>760</v>
      </c>
      <c r="K142" s="13">
        <v>0.4166666666666667</v>
      </c>
      <c r="L142" s="13">
        <v>0.42291666666666666</v>
      </c>
      <c r="M142" s="14">
        <v>284.0</v>
      </c>
      <c r="N142" s="8" t="s">
        <v>148</v>
      </c>
      <c r="O142" s="8" t="s">
        <v>23</v>
      </c>
      <c r="P142" s="8" t="s">
        <v>149</v>
      </c>
      <c r="Q142" s="8" t="s">
        <v>761</v>
      </c>
    </row>
    <row r="143">
      <c r="A143" s="6">
        <v>44322.0</v>
      </c>
      <c r="B143" s="7">
        <v>5.0</v>
      </c>
      <c r="C143" s="15" t="s">
        <v>762</v>
      </c>
      <c r="D143" s="9" t="s">
        <v>763</v>
      </c>
      <c r="E143" s="8" t="s">
        <v>764</v>
      </c>
      <c r="F143" s="10"/>
      <c r="G143" s="11" t="s">
        <v>765</v>
      </c>
      <c r="H143" s="10"/>
      <c r="I143" s="6">
        <v>44326.0</v>
      </c>
      <c r="J143" s="12" t="s">
        <v>766</v>
      </c>
      <c r="K143" s="13">
        <v>0.4166666666666667</v>
      </c>
      <c r="L143" s="13">
        <v>0.4604166666666667</v>
      </c>
      <c r="M143" s="14">
        <v>183.0</v>
      </c>
      <c r="N143" s="8" t="s">
        <v>767</v>
      </c>
      <c r="O143" s="8" t="s">
        <v>23</v>
      </c>
      <c r="P143" s="8" t="s">
        <v>381</v>
      </c>
      <c r="Q143" s="8" t="s">
        <v>768</v>
      </c>
    </row>
    <row r="144">
      <c r="A144" s="6">
        <v>44326.0</v>
      </c>
      <c r="B144" s="7"/>
      <c r="C144" s="8" t="s">
        <v>769</v>
      </c>
      <c r="D144" s="9" t="s">
        <v>770</v>
      </c>
      <c r="E144" s="8" t="s">
        <v>771</v>
      </c>
      <c r="F144" s="10"/>
      <c r="G144" s="11" t="s">
        <v>772</v>
      </c>
      <c r="H144" s="10"/>
      <c r="I144" s="6">
        <v>44326.0</v>
      </c>
      <c r="J144" s="12" t="s">
        <v>773</v>
      </c>
      <c r="K144" s="13" t="s">
        <v>109</v>
      </c>
      <c r="L144" s="13" t="s">
        <v>110</v>
      </c>
      <c r="M144" s="14">
        <v>256.0</v>
      </c>
      <c r="N144" s="8" t="s">
        <v>57</v>
      </c>
      <c r="O144" s="8" t="s">
        <v>774</v>
      </c>
      <c r="P144" s="8" t="s">
        <v>24</v>
      </c>
      <c r="Q144" s="8" t="s">
        <v>775</v>
      </c>
    </row>
    <row r="145">
      <c r="A145" s="6">
        <v>44325.0</v>
      </c>
      <c r="B145" s="7">
        <v>6.0</v>
      </c>
      <c r="C145" s="8" t="s">
        <v>776</v>
      </c>
      <c r="D145" s="9" t="s">
        <v>777</v>
      </c>
      <c r="E145" s="15" t="s">
        <v>778</v>
      </c>
      <c r="F145" s="10"/>
      <c r="G145" s="11" t="s">
        <v>730</v>
      </c>
      <c r="H145" s="10"/>
      <c r="I145" s="6">
        <v>44326.0</v>
      </c>
      <c r="J145" s="12" t="s">
        <v>779</v>
      </c>
      <c r="K145" s="13">
        <v>0.4166666666666667</v>
      </c>
      <c r="L145" s="13">
        <v>0.48819444444444443</v>
      </c>
      <c r="M145" s="14">
        <v>114.0</v>
      </c>
      <c r="N145" s="8" t="s">
        <v>738</v>
      </c>
      <c r="O145" s="8" t="s">
        <v>23</v>
      </c>
      <c r="P145" s="8" t="s">
        <v>149</v>
      </c>
      <c r="Q145" s="8" t="s">
        <v>780</v>
      </c>
    </row>
    <row r="146">
      <c r="A146" s="6">
        <v>44324.0</v>
      </c>
      <c r="B146" s="7">
        <v>4.0</v>
      </c>
      <c r="C146" s="8" t="s">
        <v>781</v>
      </c>
      <c r="D146" s="9" t="s">
        <v>782</v>
      </c>
      <c r="E146" s="8" t="s">
        <v>783</v>
      </c>
      <c r="F146" s="10"/>
      <c r="G146" s="11" t="s">
        <v>784</v>
      </c>
      <c r="H146" s="10"/>
      <c r="I146" s="6">
        <v>44326.0</v>
      </c>
      <c r="J146" s="12" t="s">
        <v>785</v>
      </c>
      <c r="K146" s="13">
        <v>0.4166666666666667</v>
      </c>
      <c r="L146" s="13">
        <v>0.44166666666666665</v>
      </c>
      <c r="M146" s="14">
        <v>190.0</v>
      </c>
      <c r="N146" s="8" t="s">
        <v>786</v>
      </c>
      <c r="O146" s="8" t="s">
        <v>23</v>
      </c>
      <c r="P146" s="8" t="s">
        <v>149</v>
      </c>
      <c r="Q146" s="8" t="s">
        <v>787</v>
      </c>
    </row>
    <row r="147">
      <c r="A147" s="6">
        <v>44322.0</v>
      </c>
      <c r="B147" s="7">
        <v>10.0</v>
      </c>
      <c r="C147" s="15" t="s">
        <v>788</v>
      </c>
      <c r="D147" s="9" t="s">
        <v>789</v>
      </c>
      <c r="E147" s="8" t="s">
        <v>790</v>
      </c>
      <c r="F147" s="10"/>
      <c r="G147" s="11" t="s">
        <v>791</v>
      </c>
      <c r="H147" s="10"/>
      <c r="I147" s="6">
        <v>44326.0</v>
      </c>
      <c r="J147" s="12" t="s">
        <v>792</v>
      </c>
      <c r="K147" s="13">
        <v>0.4166666666666667</v>
      </c>
      <c r="L147" s="13">
        <v>0.5715277777777777</v>
      </c>
      <c r="M147" s="14">
        <v>0.0</v>
      </c>
      <c r="N147" s="8" t="s">
        <v>221</v>
      </c>
      <c r="O147" s="8" t="s">
        <v>23</v>
      </c>
      <c r="P147" s="8" t="s">
        <v>58</v>
      </c>
      <c r="Q147" s="8" t="s">
        <v>427</v>
      </c>
    </row>
    <row r="148">
      <c r="A148" s="6">
        <v>44325.0</v>
      </c>
      <c r="B148" s="7">
        <v>13.0</v>
      </c>
      <c r="C148" s="8" t="s">
        <v>793</v>
      </c>
      <c r="D148" s="9" t="s">
        <v>794</v>
      </c>
      <c r="E148" s="15" t="s">
        <v>795</v>
      </c>
      <c r="F148" s="10"/>
      <c r="G148" s="11" t="s">
        <v>796</v>
      </c>
      <c r="H148" s="10"/>
      <c r="I148" s="6">
        <v>44326.0</v>
      </c>
      <c r="J148" s="12" t="s">
        <v>580</v>
      </c>
      <c r="K148" s="13">
        <v>0.4583333333333333</v>
      </c>
      <c r="L148" s="13">
        <v>0.4583333333333333</v>
      </c>
      <c r="M148" s="14">
        <v>57.0</v>
      </c>
      <c r="N148" s="8" t="s">
        <v>738</v>
      </c>
      <c r="O148" s="8" t="s">
        <v>109</v>
      </c>
      <c r="P148" s="8" t="s">
        <v>149</v>
      </c>
      <c r="Q148" s="8" t="s">
        <v>797</v>
      </c>
    </row>
    <row r="149">
      <c r="A149" s="6">
        <v>44323.0</v>
      </c>
      <c r="B149" s="7">
        <v>14.0</v>
      </c>
      <c r="C149" s="8" t="s">
        <v>798</v>
      </c>
      <c r="D149" s="9" t="s">
        <v>799</v>
      </c>
      <c r="E149" s="15" t="s">
        <v>800</v>
      </c>
      <c r="F149" s="10"/>
      <c r="G149" s="11" t="s">
        <v>801</v>
      </c>
      <c r="H149" s="10"/>
      <c r="I149" s="6">
        <v>44326.0</v>
      </c>
      <c r="J149" s="12" t="s">
        <v>160</v>
      </c>
      <c r="K149" s="13">
        <v>0.4583333333333333</v>
      </c>
      <c r="L149" s="13">
        <v>0.7083333333333334</v>
      </c>
      <c r="M149" s="14">
        <v>250.0</v>
      </c>
      <c r="N149" s="8" t="s">
        <v>57</v>
      </c>
      <c r="O149" s="8" t="s">
        <v>109</v>
      </c>
      <c r="P149" s="8" t="s">
        <v>24</v>
      </c>
      <c r="Q149" s="8" t="s">
        <v>802</v>
      </c>
    </row>
    <row r="150">
      <c r="A150" s="6">
        <v>44227.0</v>
      </c>
      <c r="B150" s="7">
        <v>15.0</v>
      </c>
      <c r="C150" s="8" t="s">
        <v>179</v>
      </c>
      <c r="D150" s="9" t="s">
        <v>803</v>
      </c>
      <c r="E150" s="8" t="s">
        <v>804</v>
      </c>
      <c r="F150" s="10"/>
      <c r="G150" s="11" t="s">
        <v>178</v>
      </c>
      <c r="H150" s="10"/>
      <c r="I150" s="6">
        <v>44326.0</v>
      </c>
      <c r="J150" s="12" t="s">
        <v>803</v>
      </c>
      <c r="K150" s="13">
        <v>0.4590277777777778</v>
      </c>
      <c r="L150" s="13">
        <v>0.4590277777777778</v>
      </c>
      <c r="M150" s="14">
        <v>0.0</v>
      </c>
      <c r="N150" s="8" t="s">
        <v>803</v>
      </c>
      <c r="O150" s="8" t="s">
        <v>803</v>
      </c>
      <c r="P150" s="8" t="s">
        <v>149</v>
      </c>
      <c r="Q150" s="8" t="s">
        <v>803</v>
      </c>
    </row>
    <row r="151">
      <c r="A151" s="6">
        <v>44019.0</v>
      </c>
      <c r="B151" s="7">
        <v>16.0</v>
      </c>
      <c r="C151" s="8" t="s">
        <v>179</v>
      </c>
      <c r="D151" s="20"/>
      <c r="E151" s="8" t="s">
        <v>805</v>
      </c>
      <c r="F151" s="10"/>
      <c r="G151" s="10"/>
      <c r="H151" s="10"/>
      <c r="I151" s="6">
        <v>44326.0</v>
      </c>
      <c r="J151" s="18" t="s">
        <v>803</v>
      </c>
      <c r="K151" s="13">
        <v>0.4590277777777778</v>
      </c>
      <c r="L151" s="13">
        <v>0.4590277777777778</v>
      </c>
      <c r="M151" s="14">
        <v>0.0</v>
      </c>
      <c r="N151" s="8" t="s">
        <v>803</v>
      </c>
      <c r="O151" s="8" t="s">
        <v>109</v>
      </c>
      <c r="P151" s="8" t="s">
        <v>149</v>
      </c>
      <c r="Q151" s="8" t="s">
        <v>803</v>
      </c>
    </row>
    <row r="152">
      <c r="A152" s="6">
        <v>44323.0</v>
      </c>
      <c r="B152" s="7">
        <v>1.1</v>
      </c>
      <c r="C152" s="8" t="s">
        <v>806</v>
      </c>
      <c r="D152" s="9" t="s">
        <v>807</v>
      </c>
      <c r="E152" s="15" t="s">
        <v>808</v>
      </c>
      <c r="F152" s="10"/>
      <c r="G152" s="11" t="s">
        <v>809</v>
      </c>
      <c r="H152" s="11"/>
      <c r="I152" s="6">
        <v>44327.0</v>
      </c>
      <c r="J152" s="12" t="s">
        <v>810</v>
      </c>
      <c r="K152" s="13">
        <v>0.2916666666666667</v>
      </c>
      <c r="L152" s="13" t="s">
        <v>811</v>
      </c>
      <c r="M152" s="14">
        <v>924.0</v>
      </c>
      <c r="N152" s="8" t="s">
        <v>812</v>
      </c>
      <c r="O152" s="8" t="s">
        <v>135</v>
      </c>
      <c r="P152" s="8" t="s">
        <v>58</v>
      </c>
      <c r="Q152" s="8" t="s">
        <v>347</v>
      </c>
    </row>
    <row r="153">
      <c r="A153" s="6">
        <v>44326.0</v>
      </c>
      <c r="B153" s="7">
        <v>1.0</v>
      </c>
      <c r="C153" s="8" t="s">
        <v>813</v>
      </c>
      <c r="D153" s="19"/>
      <c r="E153" s="8" t="s">
        <v>814</v>
      </c>
      <c r="F153" s="10"/>
      <c r="G153" s="11" t="s">
        <v>815</v>
      </c>
      <c r="H153" s="10"/>
      <c r="I153" s="6">
        <v>44327.0</v>
      </c>
      <c r="J153" s="12" t="s">
        <v>283</v>
      </c>
      <c r="K153" s="13">
        <v>0.375</v>
      </c>
      <c r="L153" s="13">
        <v>0.3902777777777778</v>
      </c>
      <c r="M153" s="14">
        <v>0.0</v>
      </c>
      <c r="N153" s="8" t="s">
        <v>221</v>
      </c>
      <c r="O153" s="8" t="s">
        <v>816</v>
      </c>
      <c r="P153" s="8" t="s">
        <v>96</v>
      </c>
      <c r="Q153" s="8" t="s">
        <v>306</v>
      </c>
    </row>
    <row r="154">
      <c r="A154" s="6">
        <v>44326.0</v>
      </c>
      <c r="B154" s="7">
        <v>2.0</v>
      </c>
      <c r="C154" s="8" t="s">
        <v>813</v>
      </c>
      <c r="D154" s="19"/>
      <c r="E154" s="8" t="s">
        <v>817</v>
      </c>
      <c r="F154" s="10"/>
      <c r="G154" s="11" t="s">
        <v>818</v>
      </c>
      <c r="H154" s="10"/>
      <c r="I154" s="6">
        <v>44327.0</v>
      </c>
      <c r="J154" s="12" t="s">
        <v>283</v>
      </c>
      <c r="K154" s="13">
        <v>0.375</v>
      </c>
      <c r="L154" s="13">
        <v>0.3902777777777778</v>
      </c>
      <c r="M154" s="14">
        <v>0.0</v>
      </c>
      <c r="N154" s="8" t="s">
        <v>221</v>
      </c>
      <c r="O154" s="8" t="s">
        <v>816</v>
      </c>
      <c r="P154" s="8" t="s">
        <v>96</v>
      </c>
      <c r="Q154" s="8" t="s">
        <v>306</v>
      </c>
    </row>
    <row r="155">
      <c r="A155" s="6">
        <v>44325.0</v>
      </c>
      <c r="B155" s="7">
        <v>8.0</v>
      </c>
      <c r="C155" s="8" t="s">
        <v>611</v>
      </c>
      <c r="D155" s="9" t="s">
        <v>612</v>
      </c>
      <c r="E155" s="15" t="s">
        <v>613</v>
      </c>
      <c r="F155" s="10"/>
      <c r="G155" s="11" t="s">
        <v>614</v>
      </c>
      <c r="H155" s="10"/>
      <c r="I155" s="6">
        <v>44327.0</v>
      </c>
      <c r="J155" s="12" t="s">
        <v>615</v>
      </c>
      <c r="K155" s="13">
        <v>0.375</v>
      </c>
      <c r="L155" s="13">
        <v>0.5520833333333334</v>
      </c>
      <c r="M155" s="14">
        <v>119.0</v>
      </c>
      <c r="N155" s="8" t="s">
        <v>616</v>
      </c>
      <c r="O155" s="8" t="s">
        <v>135</v>
      </c>
      <c r="P155" s="8" t="s">
        <v>58</v>
      </c>
      <c r="Q155" s="8" t="s">
        <v>819</v>
      </c>
    </row>
    <row r="156">
      <c r="A156" s="6">
        <v>44326.0</v>
      </c>
      <c r="B156" s="7">
        <v>4.0</v>
      </c>
      <c r="C156" s="8" t="s">
        <v>820</v>
      </c>
      <c r="D156" s="9" t="s">
        <v>821</v>
      </c>
      <c r="E156" s="15" t="s">
        <v>822</v>
      </c>
      <c r="F156" s="10"/>
      <c r="G156" s="11" t="s">
        <v>589</v>
      </c>
      <c r="H156" s="10"/>
      <c r="I156" s="6">
        <v>44327.0</v>
      </c>
      <c r="J156" s="12" t="s">
        <v>823</v>
      </c>
      <c r="K156" s="13">
        <v>0.375</v>
      </c>
      <c r="L156" s="13">
        <v>0.45416666666666666</v>
      </c>
      <c r="M156" s="14">
        <v>195.0</v>
      </c>
      <c r="N156" s="8" t="s">
        <v>57</v>
      </c>
      <c r="O156" s="8" t="s">
        <v>135</v>
      </c>
      <c r="P156" s="8" t="s">
        <v>24</v>
      </c>
      <c r="Q156" s="8" t="s">
        <v>824</v>
      </c>
    </row>
    <row r="157">
      <c r="A157" s="6">
        <v>44321.0</v>
      </c>
      <c r="B157" s="7">
        <v>5.0</v>
      </c>
      <c r="C157" s="8" t="s">
        <v>825</v>
      </c>
      <c r="D157" s="9" t="s">
        <v>826</v>
      </c>
      <c r="E157" s="15" t="s">
        <v>827</v>
      </c>
      <c r="F157" s="8"/>
      <c r="G157" s="16" t="s">
        <v>159</v>
      </c>
      <c r="H157" s="10"/>
      <c r="I157" s="6">
        <v>44327.0</v>
      </c>
      <c r="J157" s="12" t="s">
        <v>828</v>
      </c>
      <c r="K157" s="13">
        <v>0.375</v>
      </c>
      <c r="L157" s="13">
        <v>0.4826388888888889</v>
      </c>
      <c r="M157" s="14">
        <v>183.0</v>
      </c>
      <c r="N157" s="8" t="s">
        <v>31</v>
      </c>
      <c r="O157" s="8" t="s">
        <v>135</v>
      </c>
      <c r="P157" s="8" t="s">
        <v>24</v>
      </c>
      <c r="Q157" s="8" t="s">
        <v>829</v>
      </c>
    </row>
    <row r="158">
      <c r="A158" s="6">
        <v>44301.0</v>
      </c>
      <c r="B158" s="7">
        <v>7.0</v>
      </c>
      <c r="C158" s="8" t="s">
        <v>830</v>
      </c>
      <c r="D158" s="9" t="s">
        <v>831</v>
      </c>
      <c r="E158" s="15" t="s">
        <v>832</v>
      </c>
      <c r="F158" s="8"/>
      <c r="G158" s="11" t="s">
        <v>174</v>
      </c>
      <c r="H158" s="11"/>
      <c r="I158" s="6">
        <v>44327.0</v>
      </c>
      <c r="J158" s="12" t="s">
        <v>833</v>
      </c>
      <c r="K158" s="13">
        <v>0.375</v>
      </c>
      <c r="L158" s="13">
        <v>0.53125</v>
      </c>
      <c r="M158" s="14">
        <v>450.0</v>
      </c>
      <c r="N158" s="8" t="s">
        <v>57</v>
      </c>
      <c r="O158" s="8" t="s">
        <v>135</v>
      </c>
      <c r="P158" s="8" t="s">
        <v>58</v>
      </c>
      <c r="Q158" s="8" t="s">
        <v>111</v>
      </c>
    </row>
    <row r="159">
      <c r="A159" s="6">
        <v>44326.0</v>
      </c>
      <c r="B159" s="7">
        <v>11.0</v>
      </c>
      <c r="C159" s="8" t="s">
        <v>834</v>
      </c>
      <c r="D159" s="9" t="s">
        <v>835</v>
      </c>
      <c r="E159" s="15" t="s">
        <v>836</v>
      </c>
      <c r="F159" s="10"/>
      <c r="G159" s="11" t="s">
        <v>837</v>
      </c>
      <c r="H159" s="10"/>
      <c r="I159" s="6">
        <v>44327.0</v>
      </c>
      <c r="J159" s="12" t="s">
        <v>838</v>
      </c>
      <c r="K159" s="13">
        <v>0.375</v>
      </c>
      <c r="L159" s="13">
        <v>0.6145833333333334</v>
      </c>
      <c r="M159" s="14">
        <v>0.0</v>
      </c>
      <c r="N159" s="8" t="s">
        <v>732</v>
      </c>
      <c r="O159" s="8" t="s">
        <v>135</v>
      </c>
      <c r="P159" s="8" t="s">
        <v>192</v>
      </c>
      <c r="Q159" s="8" t="s">
        <v>254</v>
      </c>
    </row>
    <row r="160">
      <c r="A160" s="6">
        <v>44326.0</v>
      </c>
      <c r="B160" s="7">
        <v>9.0</v>
      </c>
      <c r="C160" s="8" t="s">
        <v>839</v>
      </c>
      <c r="D160" s="9" t="s">
        <v>840</v>
      </c>
      <c r="E160" s="15" t="s">
        <v>841</v>
      </c>
      <c r="F160" s="10"/>
      <c r="G160" s="11" t="s">
        <v>842</v>
      </c>
      <c r="H160" s="10"/>
      <c r="I160" s="6">
        <v>44327.0</v>
      </c>
      <c r="J160" s="12" t="s">
        <v>843</v>
      </c>
      <c r="K160" s="13">
        <v>0.375</v>
      </c>
      <c r="L160" s="13">
        <v>0.5805555555555556</v>
      </c>
      <c r="M160" s="14">
        <v>315.0</v>
      </c>
      <c r="N160" s="8" t="s">
        <v>57</v>
      </c>
      <c r="O160" s="8" t="s">
        <v>135</v>
      </c>
      <c r="P160" s="8" t="s">
        <v>381</v>
      </c>
      <c r="Q160" s="8" t="s">
        <v>166</v>
      </c>
    </row>
    <row r="161">
      <c r="A161" s="6">
        <v>44323.0</v>
      </c>
      <c r="B161" s="7">
        <v>6.0</v>
      </c>
      <c r="C161" s="8" t="s">
        <v>844</v>
      </c>
      <c r="D161" s="9" t="s">
        <v>845</v>
      </c>
      <c r="E161" s="15" t="s">
        <v>846</v>
      </c>
      <c r="F161" s="10"/>
      <c r="G161" s="11" t="s">
        <v>55</v>
      </c>
      <c r="H161" s="10"/>
      <c r="I161" s="6">
        <v>44327.0</v>
      </c>
      <c r="J161" s="12" t="s">
        <v>847</v>
      </c>
      <c r="K161" s="13">
        <v>0.375</v>
      </c>
      <c r="L161" s="13">
        <v>0.5083333333333333</v>
      </c>
      <c r="M161" s="14">
        <v>183.0</v>
      </c>
      <c r="N161" s="8" t="s">
        <v>31</v>
      </c>
      <c r="O161" s="8" t="s">
        <v>135</v>
      </c>
      <c r="P161" s="8" t="s">
        <v>24</v>
      </c>
      <c r="Q161" s="8" t="s">
        <v>848</v>
      </c>
    </row>
    <row r="162">
      <c r="A162" s="6">
        <v>44326.0</v>
      </c>
      <c r="B162" s="7">
        <v>10.0</v>
      </c>
      <c r="C162" s="8" t="s">
        <v>849</v>
      </c>
      <c r="D162" s="19"/>
      <c r="E162" s="8" t="s">
        <v>849</v>
      </c>
      <c r="F162" s="10"/>
      <c r="G162" s="11"/>
      <c r="H162" s="10"/>
      <c r="I162" s="6">
        <v>44327.0</v>
      </c>
      <c r="J162" s="12" t="s">
        <v>283</v>
      </c>
      <c r="K162" s="13">
        <v>0.375</v>
      </c>
      <c r="L162" s="13">
        <v>0.7291666666666666</v>
      </c>
      <c r="M162" s="14">
        <v>0.0</v>
      </c>
      <c r="N162" s="8"/>
      <c r="O162" s="8" t="s">
        <v>135</v>
      </c>
      <c r="P162" s="8" t="s">
        <v>470</v>
      </c>
      <c r="Q162" s="8" t="s">
        <v>259</v>
      </c>
    </row>
    <row r="163">
      <c r="A163" s="6">
        <v>44326.0</v>
      </c>
      <c r="B163" s="7">
        <v>3.0</v>
      </c>
      <c r="C163" s="8" t="s">
        <v>850</v>
      </c>
      <c r="D163" s="9" t="s">
        <v>851</v>
      </c>
      <c r="E163" s="15" t="s">
        <v>852</v>
      </c>
      <c r="F163" s="10"/>
      <c r="G163" s="11" t="s">
        <v>853</v>
      </c>
      <c r="H163" s="10"/>
      <c r="I163" s="6">
        <v>44327.0</v>
      </c>
      <c r="J163" s="12" t="s">
        <v>854</v>
      </c>
      <c r="K163" s="13">
        <v>0.375</v>
      </c>
      <c r="L163" s="13">
        <v>0.43263888888888885</v>
      </c>
      <c r="M163" s="14">
        <v>155.0</v>
      </c>
      <c r="N163" s="8" t="s">
        <v>31</v>
      </c>
      <c r="O163" s="8" t="s">
        <v>135</v>
      </c>
      <c r="P163" s="8" t="s">
        <v>24</v>
      </c>
      <c r="Q163" s="8" t="s">
        <v>855</v>
      </c>
    </row>
    <row r="164">
      <c r="A164" s="6">
        <v>44326.0</v>
      </c>
      <c r="B164" s="7">
        <v>12.0</v>
      </c>
      <c r="C164" s="8" t="s">
        <v>856</v>
      </c>
      <c r="D164" s="19"/>
      <c r="E164" s="15" t="s">
        <v>857</v>
      </c>
      <c r="F164" s="10"/>
      <c r="G164" s="11" t="s">
        <v>858</v>
      </c>
      <c r="H164" s="10"/>
      <c r="I164" s="6">
        <v>44327.0</v>
      </c>
      <c r="J164" s="12" t="s">
        <v>568</v>
      </c>
      <c r="K164" s="13">
        <v>0.4166666666666667</v>
      </c>
      <c r="L164" s="13">
        <v>0.7708333333333334</v>
      </c>
      <c r="M164" s="14">
        <f>180*0.7</f>
        <v>126</v>
      </c>
      <c r="N164" s="8" t="s">
        <v>57</v>
      </c>
      <c r="O164" s="8" t="s">
        <v>109</v>
      </c>
      <c r="P164" s="8" t="s">
        <v>564</v>
      </c>
      <c r="Q164" s="8" t="s">
        <v>476</v>
      </c>
    </row>
    <row r="165">
      <c r="A165" s="6">
        <v>44323.0</v>
      </c>
      <c r="B165" s="7">
        <v>1.1</v>
      </c>
      <c r="C165" s="8" t="s">
        <v>806</v>
      </c>
      <c r="D165" s="9" t="s">
        <v>807</v>
      </c>
      <c r="E165" s="8" t="s">
        <v>859</v>
      </c>
      <c r="F165" s="10"/>
      <c r="G165" s="11" t="s">
        <v>303</v>
      </c>
      <c r="H165" s="10"/>
      <c r="I165" s="6">
        <v>44328.0</v>
      </c>
      <c r="J165" s="12" t="s">
        <v>810</v>
      </c>
      <c r="K165" s="13">
        <v>0.3125</v>
      </c>
      <c r="L165" s="13" t="s">
        <v>811</v>
      </c>
      <c r="M165" s="14">
        <v>620.0</v>
      </c>
      <c r="N165" s="8" t="s">
        <v>812</v>
      </c>
      <c r="O165" s="8" t="s">
        <v>89</v>
      </c>
      <c r="P165" s="8" t="s">
        <v>58</v>
      </c>
      <c r="Q165" s="8" t="s">
        <v>527</v>
      </c>
    </row>
    <row r="166">
      <c r="A166" s="6">
        <v>44327.0</v>
      </c>
      <c r="B166" s="7">
        <v>1.2</v>
      </c>
      <c r="C166" s="8" t="s">
        <v>716</v>
      </c>
      <c r="D166" s="9" t="s">
        <v>860</v>
      </c>
      <c r="E166" s="8" t="s">
        <v>861</v>
      </c>
      <c r="F166" s="10"/>
      <c r="G166" s="11" t="s">
        <v>862</v>
      </c>
      <c r="H166" s="10"/>
      <c r="I166" s="6">
        <v>44328.0</v>
      </c>
      <c r="J166" s="12" t="s">
        <v>863</v>
      </c>
      <c r="K166" s="13">
        <v>0.375</v>
      </c>
      <c r="L166" s="13">
        <v>0.40625</v>
      </c>
      <c r="M166" s="14">
        <f>144+60</f>
        <v>204</v>
      </c>
      <c r="N166" s="8" t="s">
        <v>57</v>
      </c>
      <c r="O166" s="8" t="s">
        <v>89</v>
      </c>
      <c r="P166" s="8" t="s">
        <v>470</v>
      </c>
      <c r="Q166" s="8" t="s">
        <v>623</v>
      </c>
    </row>
    <row r="167">
      <c r="A167" s="6">
        <v>44327.0</v>
      </c>
      <c r="B167" s="7">
        <v>1.3</v>
      </c>
      <c r="C167" s="8" t="s">
        <v>813</v>
      </c>
      <c r="D167" s="19"/>
      <c r="E167" s="15" t="s">
        <v>864</v>
      </c>
      <c r="F167" s="10"/>
      <c r="G167" s="11" t="s">
        <v>865</v>
      </c>
      <c r="H167" s="10"/>
      <c r="I167" s="6">
        <v>44328.0</v>
      </c>
      <c r="J167" s="12" t="s">
        <v>283</v>
      </c>
      <c r="K167" s="13">
        <v>0.375</v>
      </c>
      <c r="L167" s="13">
        <v>0.40625</v>
      </c>
      <c r="M167" s="14">
        <v>0.0</v>
      </c>
      <c r="N167" s="8" t="s">
        <v>221</v>
      </c>
      <c r="O167" s="8" t="s">
        <v>89</v>
      </c>
      <c r="P167" s="8" t="s">
        <v>470</v>
      </c>
      <c r="Q167" s="8" t="s">
        <v>155</v>
      </c>
    </row>
    <row r="168">
      <c r="A168" s="6">
        <v>44327.0</v>
      </c>
      <c r="B168" s="7">
        <v>1.4</v>
      </c>
      <c r="C168" s="8" t="s">
        <v>813</v>
      </c>
      <c r="D168" s="19"/>
      <c r="E168" s="15" t="s">
        <v>866</v>
      </c>
      <c r="F168" s="10"/>
      <c r="G168" s="11" t="s">
        <v>867</v>
      </c>
      <c r="H168" s="10"/>
      <c r="I168" s="6">
        <v>44328.0</v>
      </c>
      <c r="J168" s="12" t="s">
        <v>283</v>
      </c>
      <c r="K168" s="13">
        <v>0.375</v>
      </c>
      <c r="L168" s="13">
        <v>0.40625</v>
      </c>
      <c r="M168" s="14">
        <v>0.0</v>
      </c>
      <c r="N168" s="8" t="s">
        <v>221</v>
      </c>
      <c r="O168" s="8" t="s">
        <v>89</v>
      </c>
      <c r="P168" s="8" t="s">
        <v>470</v>
      </c>
      <c r="Q168" s="8" t="s">
        <v>155</v>
      </c>
    </row>
    <row r="169">
      <c r="A169" s="6">
        <v>44321.0</v>
      </c>
      <c r="B169" s="7">
        <v>1.0</v>
      </c>
      <c r="C169" s="8" t="s">
        <v>868</v>
      </c>
      <c r="D169" s="9" t="s">
        <v>869</v>
      </c>
      <c r="E169" s="15" t="s">
        <v>870</v>
      </c>
      <c r="F169" s="10"/>
      <c r="G169" s="11" t="s">
        <v>87</v>
      </c>
      <c r="H169" s="10"/>
      <c r="I169" s="6">
        <v>44328.0</v>
      </c>
      <c r="J169" s="12" t="s">
        <v>871</v>
      </c>
      <c r="K169" s="13">
        <v>0.4166666666666667</v>
      </c>
      <c r="L169" s="13">
        <v>0.4263888888888889</v>
      </c>
      <c r="M169" s="14">
        <v>115.0</v>
      </c>
      <c r="N169" s="8" t="s">
        <v>31</v>
      </c>
      <c r="O169" s="8" t="s">
        <v>23</v>
      </c>
      <c r="P169" s="8" t="s">
        <v>24</v>
      </c>
      <c r="Q169" s="8" t="s">
        <v>872</v>
      </c>
    </row>
    <row r="170">
      <c r="A170" s="6">
        <v>44325.0</v>
      </c>
      <c r="B170" s="7">
        <v>3.0</v>
      </c>
      <c r="C170" s="8" t="s">
        <v>873</v>
      </c>
      <c r="D170" s="9" t="s">
        <v>874</v>
      </c>
      <c r="E170" s="15" t="s">
        <v>875</v>
      </c>
      <c r="F170" s="10"/>
      <c r="G170" s="11" t="s">
        <v>127</v>
      </c>
      <c r="H170" s="10"/>
      <c r="I170" s="6">
        <v>44328.0</v>
      </c>
      <c r="J170" s="12" t="s">
        <v>876</v>
      </c>
      <c r="K170" s="13">
        <v>0.4166666666666667</v>
      </c>
      <c r="L170" s="13">
        <v>0.47291666666666665</v>
      </c>
      <c r="M170" s="14">
        <v>159.0</v>
      </c>
      <c r="N170" s="8" t="s">
        <v>57</v>
      </c>
      <c r="O170" s="8" t="s">
        <v>23</v>
      </c>
      <c r="P170" s="8" t="s">
        <v>149</v>
      </c>
      <c r="Q170" s="8" t="s">
        <v>877</v>
      </c>
    </row>
    <row r="171">
      <c r="A171" s="6">
        <v>44327.0</v>
      </c>
      <c r="B171" s="7">
        <v>8.0</v>
      </c>
      <c r="C171" s="8" t="s">
        <v>878</v>
      </c>
      <c r="D171" s="9" t="s">
        <v>879</v>
      </c>
      <c r="E171" s="15" t="s">
        <v>880</v>
      </c>
      <c r="F171" s="10"/>
      <c r="G171" s="11" t="s">
        <v>627</v>
      </c>
      <c r="H171" s="10"/>
      <c r="I171" s="6">
        <v>44328.0</v>
      </c>
      <c r="J171" s="12" t="s">
        <v>881</v>
      </c>
      <c r="K171" s="13">
        <v>0.4166666666666667</v>
      </c>
      <c r="L171" s="13">
        <v>0.5694444444444444</v>
      </c>
      <c r="M171" s="14">
        <v>195.0</v>
      </c>
      <c r="N171" s="8" t="s">
        <v>57</v>
      </c>
      <c r="O171" s="8" t="s">
        <v>23</v>
      </c>
      <c r="P171" s="8" t="s">
        <v>24</v>
      </c>
      <c r="Q171" s="8" t="s">
        <v>117</v>
      </c>
    </row>
    <row r="172">
      <c r="A172" s="6">
        <v>44322.0</v>
      </c>
      <c r="B172" s="7">
        <v>2.0</v>
      </c>
      <c r="C172" s="15" t="s">
        <v>882</v>
      </c>
      <c r="D172" s="9" t="s">
        <v>883</v>
      </c>
      <c r="E172" s="8" t="s">
        <v>884</v>
      </c>
      <c r="F172" s="8"/>
      <c r="G172" s="11" t="s">
        <v>174</v>
      </c>
      <c r="H172" s="11"/>
      <c r="I172" s="6">
        <v>44328.0</v>
      </c>
      <c r="J172" s="12" t="s">
        <v>885</v>
      </c>
      <c r="K172" s="13">
        <v>0.4166666666666667</v>
      </c>
      <c r="L172" s="13">
        <v>0.4472222222222222</v>
      </c>
      <c r="M172" s="14">
        <v>465.0</v>
      </c>
      <c r="N172" s="8" t="s">
        <v>57</v>
      </c>
      <c r="O172" s="8" t="s">
        <v>23</v>
      </c>
      <c r="P172" s="8" t="s">
        <v>24</v>
      </c>
      <c r="Q172" s="8" t="s">
        <v>886</v>
      </c>
    </row>
    <row r="173">
      <c r="A173" s="6">
        <v>44328.0</v>
      </c>
      <c r="B173" s="7"/>
      <c r="C173" s="8" t="s">
        <v>887</v>
      </c>
      <c r="D173" s="9" t="s">
        <v>888</v>
      </c>
      <c r="E173" s="8" t="s">
        <v>889</v>
      </c>
      <c r="F173" s="10"/>
      <c r="G173" s="11" t="s">
        <v>791</v>
      </c>
      <c r="H173" s="10"/>
      <c r="I173" s="6">
        <v>44328.0</v>
      </c>
      <c r="J173" s="12" t="s">
        <v>890</v>
      </c>
      <c r="K173" s="13" t="s">
        <v>109</v>
      </c>
      <c r="L173" s="13" t="s">
        <v>110</v>
      </c>
      <c r="M173" s="14">
        <v>125.0</v>
      </c>
      <c r="N173" s="8" t="s">
        <v>57</v>
      </c>
      <c r="O173" s="8" t="s">
        <v>89</v>
      </c>
      <c r="P173" s="8" t="s">
        <v>96</v>
      </c>
      <c r="Q173" s="8" t="s">
        <v>166</v>
      </c>
    </row>
    <row r="174">
      <c r="A174" s="6">
        <v>44304.0</v>
      </c>
      <c r="B174" s="7">
        <v>5.0</v>
      </c>
      <c r="C174" s="8" t="s">
        <v>891</v>
      </c>
      <c r="D174" s="9" t="s">
        <v>892</v>
      </c>
      <c r="E174" s="8" t="s">
        <v>893</v>
      </c>
      <c r="F174" s="10"/>
      <c r="G174" s="11" t="s">
        <v>409</v>
      </c>
      <c r="H174" s="10"/>
      <c r="I174" s="6">
        <v>44328.0</v>
      </c>
      <c r="J174" s="12" t="s">
        <v>894</v>
      </c>
      <c r="K174" s="13">
        <v>0.4166666666666667</v>
      </c>
      <c r="L174" s="13">
        <v>0.5131944444444444</v>
      </c>
      <c r="M174" s="14">
        <v>375.0</v>
      </c>
      <c r="N174" s="8" t="s">
        <v>148</v>
      </c>
      <c r="O174" s="8" t="s">
        <v>23</v>
      </c>
      <c r="P174" s="8" t="s">
        <v>149</v>
      </c>
      <c r="Q174" s="8" t="s">
        <v>599</v>
      </c>
    </row>
    <row r="175">
      <c r="A175" s="6">
        <v>44327.0</v>
      </c>
      <c r="B175" s="7">
        <v>7.0</v>
      </c>
      <c r="C175" s="8" t="s">
        <v>895</v>
      </c>
      <c r="D175" s="9" t="s">
        <v>896</v>
      </c>
      <c r="E175" s="15" t="s">
        <v>897</v>
      </c>
      <c r="F175" s="10"/>
      <c r="G175" s="11" t="s">
        <v>898</v>
      </c>
      <c r="H175" s="10"/>
      <c r="I175" s="6">
        <v>44328.0</v>
      </c>
      <c r="J175" s="12" t="s">
        <v>899</v>
      </c>
      <c r="K175" s="13">
        <v>0.4166666666666667</v>
      </c>
      <c r="L175" s="13">
        <v>0.5534722222222223</v>
      </c>
      <c r="M175" s="14">
        <v>135.0</v>
      </c>
      <c r="N175" s="8" t="s">
        <v>57</v>
      </c>
      <c r="O175" s="8" t="s">
        <v>23</v>
      </c>
      <c r="P175" s="8" t="s">
        <v>24</v>
      </c>
      <c r="Q175" s="8" t="s">
        <v>900</v>
      </c>
    </row>
    <row r="176">
      <c r="A176" s="6">
        <v>44326.0</v>
      </c>
      <c r="B176" s="7">
        <v>9.0</v>
      </c>
      <c r="C176" s="8" t="s">
        <v>60</v>
      </c>
      <c r="D176" s="9" t="s">
        <v>61</v>
      </c>
      <c r="E176" s="15" t="s">
        <v>778</v>
      </c>
      <c r="F176" s="10"/>
      <c r="G176" s="11" t="s">
        <v>730</v>
      </c>
      <c r="H176" s="10"/>
      <c r="I176" s="6">
        <v>44328.0</v>
      </c>
      <c r="J176" s="12" t="s">
        <v>64</v>
      </c>
      <c r="K176" s="13">
        <v>0.4166666666666667</v>
      </c>
      <c r="L176" s="13">
        <v>0.5895833333333333</v>
      </c>
      <c r="M176" s="14">
        <v>114.0</v>
      </c>
      <c r="N176" s="8" t="s">
        <v>57</v>
      </c>
      <c r="O176" s="8" t="s">
        <v>23</v>
      </c>
      <c r="P176" s="8" t="s">
        <v>24</v>
      </c>
      <c r="Q176" s="8" t="s">
        <v>901</v>
      </c>
    </row>
    <row r="177">
      <c r="A177" s="6">
        <v>44324.0</v>
      </c>
      <c r="B177" s="7">
        <v>10.0</v>
      </c>
      <c r="C177" s="8" t="s">
        <v>902</v>
      </c>
      <c r="D177" s="9" t="s">
        <v>903</v>
      </c>
      <c r="E177" s="8" t="s">
        <v>904</v>
      </c>
      <c r="F177" s="10"/>
      <c r="G177" s="11" t="s">
        <v>905</v>
      </c>
      <c r="H177" s="10"/>
      <c r="I177" s="6">
        <v>44328.0</v>
      </c>
      <c r="J177" s="12" t="s">
        <v>906</v>
      </c>
      <c r="K177" s="13">
        <v>0.4166666666666667</v>
      </c>
      <c r="L177" s="13">
        <v>0.6166666666666667</v>
      </c>
      <c r="M177" s="14">
        <v>275.0</v>
      </c>
      <c r="N177" s="8" t="s">
        <v>148</v>
      </c>
      <c r="O177" s="8" t="s">
        <v>23</v>
      </c>
      <c r="P177" s="8" t="s">
        <v>149</v>
      </c>
      <c r="Q177" s="8" t="s">
        <v>907</v>
      </c>
    </row>
    <row r="178">
      <c r="A178" s="6">
        <v>44322.0</v>
      </c>
      <c r="B178" s="7">
        <v>4.0</v>
      </c>
      <c r="C178" s="15" t="s">
        <v>908</v>
      </c>
      <c r="D178" s="9" t="s">
        <v>909</v>
      </c>
      <c r="E178" s="8" t="s">
        <v>910</v>
      </c>
      <c r="F178" s="10"/>
      <c r="G178" s="11" t="s">
        <v>911</v>
      </c>
      <c r="H178" s="10"/>
      <c r="I178" s="6">
        <v>44328.0</v>
      </c>
      <c r="J178" s="12" t="s">
        <v>912</v>
      </c>
      <c r="K178" s="13">
        <v>0.4166666666666667</v>
      </c>
      <c r="L178" s="13">
        <v>0.425</v>
      </c>
      <c r="M178" s="14">
        <v>265.0</v>
      </c>
      <c r="N178" s="8" t="s">
        <v>31</v>
      </c>
      <c r="O178" s="8" t="s">
        <v>23</v>
      </c>
      <c r="P178" s="8" t="s">
        <v>24</v>
      </c>
      <c r="Q178" s="8" t="s">
        <v>913</v>
      </c>
    </row>
    <row r="179">
      <c r="A179" s="6">
        <v>44327.0</v>
      </c>
      <c r="B179" s="7">
        <v>6.0</v>
      </c>
      <c r="C179" s="8" t="s">
        <v>914</v>
      </c>
      <c r="D179" s="9" t="s">
        <v>915</v>
      </c>
      <c r="E179" s="15" t="s">
        <v>916</v>
      </c>
      <c r="F179" s="10"/>
      <c r="G179" s="11" t="s">
        <v>258</v>
      </c>
      <c r="H179" s="10"/>
      <c r="I179" s="6">
        <v>44328.0</v>
      </c>
      <c r="J179" s="12" t="s">
        <v>917</v>
      </c>
      <c r="K179" s="13">
        <v>0.4166666666666667</v>
      </c>
      <c r="L179" s="13">
        <v>0.3284722222222222</v>
      </c>
      <c r="M179" s="14">
        <v>159.0</v>
      </c>
      <c r="N179" s="8" t="s">
        <v>31</v>
      </c>
      <c r="O179" s="8" t="s">
        <v>23</v>
      </c>
      <c r="P179" s="8" t="s">
        <v>24</v>
      </c>
      <c r="Q179" s="8" t="s">
        <v>918</v>
      </c>
    </row>
    <row r="180">
      <c r="A180" s="6">
        <v>44328.0</v>
      </c>
      <c r="B180" s="7">
        <v>4.0</v>
      </c>
      <c r="C180" s="8" t="s">
        <v>710</v>
      </c>
      <c r="D180" s="9" t="s">
        <v>188</v>
      </c>
      <c r="E180" s="8" t="s">
        <v>919</v>
      </c>
      <c r="F180" s="10"/>
      <c r="G180" s="11" t="s">
        <v>920</v>
      </c>
      <c r="H180" s="10"/>
      <c r="I180" s="6">
        <v>44329.0</v>
      </c>
      <c r="J180" s="12" t="s">
        <v>191</v>
      </c>
      <c r="K180" s="13">
        <v>0.375</v>
      </c>
      <c r="L180" s="13">
        <v>0.47291666666666665</v>
      </c>
      <c r="M180" s="14">
        <v>104.0</v>
      </c>
      <c r="N180" s="8" t="s">
        <v>57</v>
      </c>
      <c r="O180" s="8" t="s">
        <v>135</v>
      </c>
      <c r="P180" s="8" t="s">
        <v>149</v>
      </c>
      <c r="Q180" s="8" t="s">
        <v>262</v>
      </c>
    </row>
    <row r="181">
      <c r="A181" s="6">
        <v>44328.0</v>
      </c>
      <c r="B181" s="7">
        <v>1.0</v>
      </c>
      <c r="C181" s="8" t="s">
        <v>716</v>
      </c>
      <c r="D181" s="9" t="s">
        <v>921</v>
      </c>
      <c r="E181" s="8" t="s">
        <v>922</v>
      </c>
      <c r="F181" s="10"/>
      <c r="G181" s="11" t="s">
        <v>232</v>
      </c>
      <c r="H181" s="10"/>
      <c r="I181" s="6">
        <v>44329.0</v>
      </c>
      <c r="J181" s="12" t="s">
        <v>293</v>
      </c>
      <c r="K181" s="13">
        <v>0.375</v>
      </c>
      <c r="L181" s="13">
        <v>0.4465277777777778</v>
      </c>
      <c r="M181" s="14">
        <v>140.0</v>
      </c>
      <c r="N181" s="8" t="s">
        <v>57</v>
      </c>
      <c r="O181" s="8" t="s">
        <v>135</v>
      </c>
      <c r="P181" s="8" t="s">
        <v>470</v>
      </c>
      <c r="Q181" s="8" t="s">
        <v>155</v>
      </c>
    </row>
    <row r="182">
      <c r="A182" s="6">
        <v>44328.0</v>
      </c>
      <c r="B182" s="7">
        <v>2.0</v>
      </c>
      <c r="C182" s="8" t="s">
        <v>923</v>
      </c>
      <c r="D182" s="9" t="s">
        <v>924</v>
      </c>
      <c r="E182" s="8" t="s">
        <v>925</v>
      </c>
      <c r="F182" s="10"/>
      <c r="G182" s="11" t="s">
        <v>926</v>
      </c>
      <c r="H182" s="10"/>
      <c r="I182" s="6">
        <v>44329.0</v>
      </c>
      <c r="J182" s="12" t="s">
        <v>283</v>
      </c>
      <c r="K182" s="13">
        <v>0.375</v>
      </c>
      <c r="L182" s="13">
        <v>0.45694444444444443</v>
      </c>
      <c r="M182" s="14">
        <v>0.0</v>
      </c>
      <c r="N182" s="8" t="s">
        <v>221</v>
      </c>
      <c r="O182" s="8" t="s">
        <v>135</v>
      </c>
      <c r="P182" s="8" t="s">
        <v>24</v>
      </c>
      <c r="Q182" s="8" t="s">
        <v>927</v>
      </c>
    </row>
    <row r="183">
      <c r="A183" s="6">
        <v>44328.0</v>
      </c>
      <c r="B183" s="7">
        <v>3.0</v>
      </c>
      <c r="C183" s="8" t="s">
        <v>923</v>
      </c>
      <c r="D183" s="9" t="s">
        <v>924</v>
      </c>
      <c r="E183" s="8" t="s">
        <v>928</v>
      </c>
      <c r="F183" s="10"/>
      <c r="G183" s="11" t="s">
        <v>929</v>
      </c>
      <c r="H183" s="10"/>
      <c r="I183" s="6">
        <v>44329.0</v>
      </c>
      <c r="J183" s="12" t="s">
        <v>283</v>
      </c>
      <c r="K183" s="13">
        <v>0.375</v>
      </c>
      <c r="L183" s="13">
        <v>0.34652777777777777</v>
      </c>
      <c r="M183" s="14">
        <v>0.0</v>
      </c>
      <c r="N183" s="8" t="s">
        <v>221</v>
      </c>
      <c r="O183" s="8" t="s">
        <v>135</v>
      </c>
      <c r="P183" s="8" t="s">
        <v>24</v>
      </c>
      <c r="Q183" s="8" t="s">
        <v>930</v>
      </c>
    </row>
    <row r="184">
      <c r="A184" s="6">
        <v>44329.0</v>
      </c>
      <c r="B184" s="7"/>
      <c r="C184" s="8" t="s">
        <v>931</v>
      </c>
      <c r="D184" s="9" t="s">
        <v>932</v>
      </c>
      <c r="E184" s="15" t="s">
        <v>933</v>
      </c>
      <c r="F184" s="10"/>
      <c r="G184" s="11" t="s">
        <v>934</v>
      </c>
      <c r="H184" s="10"/>
      <c r="I184" s="6">
        <v>44329.0</v>
      </c>
      <c r="J184" s="12" t="s">
        <v>935</v>
      </c>
      <c r="K184" s="13" t="s">
        <v>109</v>
      </c>
      <c r="L184" s="13" t="s">
        <v>110</v>
      </c>
      <c r="M184" s="14">
        <v>215.0</v>
      </c>
      <c r="N184" s="8" t="s">
        <v>31</v>
      </c>
      <c r="O184" s="8" t="s">
        <v>109</v>
      </c>
      <c r="P184" s="8" t="s">
        <v>149</v>
      </c>
      <c r="Q184" s="8" t="s">
        <v>936</v>
      </c>
    </row>
    <row r="185">
      <c r="A185" s="6">
        <v>44327.0</v>
      </c>
      <c r="B185" s="7">
        <v>17.0</v>
      </c>
      <c r="C185" s="8" t="s">
        <v>937</v>
      </c>
      <c r="D185" s="9" t="s">
        <v>938</v>
      </c>
      <c r="E185" s="15" t="s">
        <v>939</v>
      </c>
      <c r="F185" s="10"/>
      <c r="G185" s="11" t="s">
        <v>940</v>
      </c>
      <c r="H185" s="10"/>
      <c r="I185" s="6">
        <v>44329.0</v>
      </c>
      <c r="J185" s="12" t="s">
        <v>941</v>
      </c>
      <c r="K185" s="13">
        <v>0.4166666666666667</v>
      </c>
      <c r="L185" s="13">
        <v>0.41944444444444445</v>
      </c>
      <c r="M185" s="14">
        <v>155.0</v>
      </c>
      <c r="N185" s="8" t="s">
        <v>31</v>
      </c>
      <c r="O185" s="8" t="s">
        <v>89</v>
      </c>
      <c r="P185" s="8" t="s">
        <v>24</v>
      </c>
      <c r="Q185" s="8" t="s">
        <v>942</v>
      </c>
    </row>
    <row r="186">
      <c r="A186" s="6">
        <v>44328.0</v>
      </c>
      <c r="B186" s="7">
        <v>12.0</v>
      </c>
      <c r="C186" s="8" t="s">
        <v>943</v>
      </c>
      <c r="D186" s="9" t="s">
        <v>944</v>
      </c>
      <c r="E186" s="8" t="s">
        <v>945</v>
      </c>
      <c r="F186" s="10"/>
      <c r="G186" s="11" t="s">
        <v>127</v>
      </c>
      <c r="H186" s="10"/>
      <c r="I186" s="6">
        <v>44329.0</v>
      </c>
      <c r="J186" s="12" t="s">
        <v>946</v>
      </c>
      <c r="K186" s="13">
        <v>0.4166666666666667</v>
      </c>
      <c r="L186" s="13">
        <v>0.38125000000000003</v>
      </c>
      <c r="M186" s="14">
        <v>159.0</v>
      </c>
      <c r="N186" s="8" t="s">
        <v>31</v>
      </c>
      <c r="O186" s="8" t="s">
        <v>89</v>
      </c>
      <c r="P186" s="8" t="s">
        <v>24</v>
      </c>
      <c r="Q186" s="8" t="s">
        <v>947</v>
      </c>
    </row>
    <row r="187">
      <c r="A187" s="6">
        <v>44322.0</v>
      </c>
      <c r="B187" s="7">
        <v>7.0</v>
      </c>
      <c r="C187" s="15" t="s">
        <v>948</v>
      </c>
      <c r="D187" s="9" t="s">
        <v>949</v>
      </c>
      <c r="E187" s="8" t="s">
        <v>950</v>
      </c>
      <c r="F187" s="10"/>
      <c r="G187" s="11" t="s">
        <v>682</v>
      </c>
      <c r="H187" s="10"/>
      <c r="I187" s="6">
        <v>44329.0</v>
      </c>
      <c r="J187" s="12" t="s">
        <v>951</v>
      </c>
      <c r="K187" s="13">
        <v>0.4166666666666667</v>
      </c>
      <c r="L187" s="13">
        <v>0.49722222222222223</v>
      </c>
      <c r="M187" s="14">
        <v>231.0</v>
      </c>
      <c r="N187" s="8" t="s">
        <v>31</v>
      </c>
      <c r="O187" s="8" t="s">
        <v>89</v>
      </c>
      <c r="P187" s="8" t="s">
        <v>96</v>
      </c>
      <c r="Q187" s="8" t="s">
        <v>254</v>
      </c>
    </row>
    <row r="188">
      <c r="A188" s="6">
        <v>44328.0</v>
      </c>
      <c r="B188" s="7">
        <v>8.0</v>
      </c>
      <c r="C188" s="8" t="s">
        <v>952</v>
      </c>
      <c r="D188" s="9" t="s">
        <v>807</v>
      </c>
      <c r="E188" s="8" t="s">
        <v>953</v>
      </c>
      <c r="F188" s="10"/>
      <c r="G188" s="11"/>
      <c r="H188" s="10"/>
      <c r="I188" s="6">
        <v>44329.0</v>
      </c>
      <c r="J188" s="12" t="s">
        <v>954</v>
      </c>
      <c r="K188" s="13">
        <v>0.4166666666666667</v>
      </c>
      <c r="L188" s="13">
        <v>0.5368055555555555</v>
      </c>
      <c r="M188" s="14">
        <v>0.0</v>
      </c>
      <c r="N188" s="8" t="s">
        <v>955</v>
      </c>
      <c r="O188" s="8" t="s">
        <v>89</v>
      </c>
      <c r="P188" s="8" t="s">
        <v>364</v>
      </c>
      <c r="Q188" s="8" t="s">
        <v>306</v>
      </c>
    </row>
    <row r="189">
      <c r="A189" s="6">
        <v>44328.0</v>
      </c>
      <c r="B189" s="7">
        <v>11.0</v>
      </c>
      <c r="C189" s="8" t="s">
        <v>956</v>
      </c>
      <c r="D189" s="9" t="s">
        <v>957</v>
      </c>
      <c r="E189" s="8" t="s">
        <v>958</v>
      </c>
      <c r="F189" s="10"/>
      <c r="G189" s="11" t="s">
        <v>959</v>
      </c>
      <c r="H189" s="10"/>
      <c r="I189" s="6">
        <v>44329.0</v>
      </c>
      <c r="J189" s="12" t="s">
        <v>960</v>
      </c>
      <c r="K189" s="13">
        <v>0.4166666666666667</v>
      </c>
      <c r="L189" s="13">
        <v>0.4826388888888889</v>
      </c>
      <c r="M189" s="14">
        <v>254.0</v>
      </c>
      <c r="N189" s="8" t="s">
        <v>31</v>
      </c>
      <c r="O189" s="8" t="s">
        <v>89</v>
      </c>
      <c r="P189" s="8" t="s">
        <v>24</v>
      </c>
      <c r="Q189" s="8" t="s">
        <v>961</v>
      </c>
    </row>
    <row r="190">
      <c r="A190" s="6">
        <v>44328.0</v>
      </c>
      <c r="B190" s="7">
        <v>6.0</v>
      </c>
      <c r="C190" s="8" t="s">
        <v>962</v>
      </c>
      <c r="D190" s="9" t="s">
        <v>963</v>
      </c>
      <c r="E190" s="8" t="s">
        <v>964</v>
      </c>
      <c r="F190" s="10"/>
      <c r="G190" s="11" t="s">
        <v>965</v>
      </c>
      <c r="H190" s="10"/>
      <c r="I190" s="6">
        <v>44329.0</v>
      </c>
      <c r="J190" s="12" t="s">
        <v>966</v>
      </c>
      <c r="K190" s="13">
        <v>0.4166666666666667</v>
      </c>
      <c r="L190" s="13">
        <v>0.3104166666666667</v>
      </c>
      <c r="M190" s="14">
        <v>155.0</v>
      </c>
      <c r="N190" s="8" t="s">
        <v>31</v>
      </c>
      <c r="O190" s="8" t="s">
        <v>89</v>
      </c>
      <c r="P190" s="8" t="s">
        <v>24</v>
      </c>
      <c r="Q190" s="8" t="s">
        <v>967</v>
      </c>
    </row>
    <row r="191">
      <c r="A191" s="6">
        <v>44328.0</v>
      </c>
      <c r="B191" s="7">
        <v>10.0</v>
      </c>
      <c r="C191" s="8" t="s">
        <v>968</v>
      </c>
      <c r="D191" s="9" t="s">
        <v>969</v>
      </c>
      <c r="E191" s="8" t="s">
        <v>970</v>
      </c>
      <c r="F191" s="10"/>
      <c r="G191" s="11" t="s">
        <v>971</v>
      </c>
      <c r="H191" s="10"/>
      <c r="I191" s="6">
        <v>44329.0</v>
      </c>
      <c r="J191" s="12" t="s">
        <v>972</v>
      </c>
      <c r="K191" s="13">
        <v>0.4166666666666667</v>
      </c>
      <c r="L191" s="13">
        <v>0.3013888888888889</v>
      </c>
      <c r="M191" s="14">
        <v>165.0</v>
      </c>
      <c r="N191" s="8" t="s">
        <v>31</v>
      </c>
      <c r="O191" s="8" t="s">
        <v>89</v>
      </c>
      <c r="P191" s="8" t="s">
        <v>24</v>
      </c>
      <c r="Q191" s="8" t="s">
        <v>973</v>
      </c>
    </row>
    <row r="192">
      <c r="A192" s="6">
        <v>44328.0</v>
      </c>
      <c r="B192" s="7">
        <v>9.0</v>
      </c>
      <c r="C192" s="8" t="s">
        <v>974</v>
      </c>
      <c r="D192" s="9" t="s">
        <v>975</v>
      </c>
      <c r="E192" s="8" t="s">
        <v>976</v>
      </c>
      <c r="F192" s="10"/>
      <c r="G192" s="11" t="s">
        <v>977</v>
      </c>
      <c r="H192" s="10"/>
      <c r="I192" s="6">
        <v>44329.0</v>
      </c>
      <c r="J192" s="12" t="s">
        <v>978</v>
      </c>
      <c r="K192" s="13">
        <v>0.4166666666666667</v>
      </c>
      <c r="L192" s="13">
        <v>0.5020833333333333</v>
      </c>
      <c r="M192" s="14">
        <v>121.0</v>
      </c>
      <c r="N192" s="8" t="s">
        <v>57</v>
      </c>
      <c r="O192" s="8" t="s">
        <v>89</v>
      </c>
      <c r="P192" s="8" t="s">
        <v>470</v>
      </c>
      <c r="Q192" s="8" t="s">
        <v>427</v>
      </c>
    </row>
    <row r="193">
      <c r="A193" s="6">
        <v>44328.0</v>
      </c>
      <c r="B193" s="7">
        <v>16.0</v>
      </c>
      <c r="C193" s="8" t="s">
        <v>979</v>
      </c>
      <c r="D193" s="9" t="s">
        <v>980</v>
      </c>
      <c r="E193" s="8" t="s">
        <v>981</v>
      </c>
      <c r="F193" s="10"/>
      <c r="G193" s="11" t="s">
        <v>982</v>
      </c>
      <c r="H193" s="10"/>
      <c r="I193" s="6">
        <v>44329.0</v>
      </c>
      <c r="J193" s="12" t="s">
        <v>983</v>
      </c>
      <c r="K193" s="13">
        <v>0.4166666666666667</v>
      </c>
      <c r="L193" s="13">
        <v>0.37916666666666665</v>
      </c>
      <c r="M193" s="14">
        <v>231.0</v>
      </c>
      <c r="N193" s="8" t="s">
        <v>31</v>
      </c>
      <c r="O193" s="8" t="s">
        <v>89</v>
      </c>
      <c r="P193" s="8" t="s">
        <v>24</v>
      </c>
      <c r="Q193" s="8" t="s">
        <v>984</v>
      </c>
    </row>
    <row r="194">
      <c r="A194" s="6">
        <v>44325.0</v>
      </c>
      <c r="B194" s="7">
        <v>13.0</v>
      </c>
      <c r="C194" s="8" t="s">
        <v>985</v>
      </c>
      <c r="D194" s="9" t="s">
        <v>986</v>
      </c>
      <c r="E194" s="15" t="s">
        <v>987</v>
      </c>
      <c r="F194" s="8"/>
      <c r="G194" s="11" t="s">
        <v>174</v>
      </c>
      <c r="H194" s="11"/>
      <c r="I194" s="6">
        <v>44329.0</v>
      </c>
      <c r="J194" s="12" t="s">
        <v>988</v>
      </c>
      <c r="K194" s="13">
        <v>0.4166666666666667</v>
      </c>
      <c r="L194" s="13">
        <v>0.3611111111111111</v>
      </c>
      <c r="M194" s="14">
        <v>465.0</v>
      </c>
      <c r="N194" s="8" t="s">
        <v>738</v>
      </c>
      <c r="O194" s="8" t="s">
        <v>89</v>
      </c>
      <c r="P194" s="8" t="s">
        <v>149</v>
      </c>
      <c r="Q194" s="8" t="s">
        <v>989</v>
      </c>
    </row>
    <row r="195">
      <c r="A195" s="6">
        <v>44328.0</v>
      </c>
      <c r="B195" s="7">
        <v>5.0</v>
      </c>
      <c r="C195" s="8" t="s">
        <v>990</v>
      </c>
      <c r="D195" s="9" t="s">
        <v>991</v>
      </c>
      <c r="E195" s="8" t="s">
        <v>992</v>
      </c>
      <c r="F195" s="10"/>
      <c r="G195" s="11" t="s">
        <v>258</v>
      </c>
      <c r="H195" s="10"/>
      <c r="I195" s="6">
        <v>44329.0</v>
      </c>
      <c r="J195" s="12" t="s">
        <v>993</v>
      </c>
      <c r="K195" s="13">
        <v>0.4166666666666667</v>
      </c>
      <c r="L195" s="13">
        <v>0.40069444444444446</v>
      </c>
      <c r="M195" s="14">
        <v>159.0</v>
      </c>
      <c r="N195" s="8" t="s">
        <v>57</v>
      </c>
      <c r="O195" s="8" t="s">
        <v>89</v>
      </c>
      <c r="P195" s="8" t="s">
        <v>24</v>
      </c>
      <c r="Q195" s="8" t="s">
        <v>994</v>
      </c>
    </row>
    <row r="196">
      <c r="A196" s="6">
        <v>44323.0</v>
      </c>
      <c r="B196" s="7">
        <v>18.0</v>
      </c>
      <c r="C196" s="8" t="s">
        <v>995</v>
      </c>
      <c r="D196" s="19" t="s">
        <v>996</v>
      </c>
      <c r="E196" s="8" t="s">
        <v>997</v>
      </c>
      <c r="F196" s="8"/>
      <c r="G196" s="11" t="s">
        <v>303</v>
      </c>
      <c r="H196" s="11"/>
      <c r="I196" s="6">
        <v>44329.0</v>
      </c>
      <c r="J196" s="18" t="s">
        <v>998</v>
      </c>
      <c r="K196" s="13">
        <v>0.4583333333333333</v>
      </c>
      <c r="L196" s="13" t="s">
        <v>999</v>
      </c>
      <c r="M196" s="14">
        <v>1000.0</v>
      </c>
      <c r="N196" s="8" t="s">
        <v>57</v>
      </c>
      <c r="O196" s="8" t="s">
        <v>564</v>
      </c>
      <c r="P196" s="8" t="s">
        <v>58</v>
      </c>
      <c r="Q196" s="8" t="s">
        <v>1000</v>
      </c>
    </row>
    <row r="197">
      <c r="A197" s="6">
        <v>44328.0</v>
      </c>
      <c r="B197" s="7">
        <v>14.0</v>
      </c>
      <c r="C197" s="8" t="s">
        <v>1001</v>
      </c>
      <c r="D197" s="9" t="s">
        <v>1002</v>
      </c>
      <c r="E197" s="8" t="s">
        <v>1003</v>
      </c>
      <c r="F197" s="10"/>
      <c r="G197" s="11" t="s">
        <v>1004</v>
      </c>
      <c r="H197" s="10"/>
      <c r="I197" s="6">
        <v>44329.0</v>
      </c>
      <c r="J197" s="12" t="s">
        <v>1005</v>
      </c>
      <c r="K197" s="13">
        <v>0.4166666666666667</v>
      </c>
      <c r="L197" s="13">
        <v>0.6479166666666667</v>
      </c>
      <c r="M197" s="14">
        <v>0.0</v>
      </c>
      <c r="N197" s="8" t="s">
        <v>221</v>
      </c>
      <c r="O197" s="8" t="s">
        <v>89</v>
      </c>
      <c r="P197" s="8" t="s">
        <v>470</v>
      </c>
      <c r="Q197" s="8" t="s">
        <v>295</v>
      </c>
    </row>
    <row r="198">
      <c r="A198" s="6">
        <v>44328.0</v>
      </c>
      <c r="B198" s="7">
        <v>15.0</v>
      </c>
      <c r="C198" s="8" t="s">
        <v>1006</v>
      </c>
      <c r="D198" s="19"/>
      <c r="E198" s="8" t="s">
        <v>1007</v>
      </c>
      <c r="F198" s="10"/>
      <c r="G198" s="11"/>
      <c r="H198" s="10"/>
      <c r="I198" s="6">
        <v>44329.0</v>
      </c>
      <c r="J198" s="12" t="s">
        <v>1008</v>
      </c>
      <c r="K198" s="13">
        <v>0.4166666666666667</v>
      </c>
      <c r="L198" s="13">
        <v>0.6722222222222222</v>
      </c>
      <c r="M198" s="14">
        <v>0.0</v>
      </c>
      <c r="N198" s="8" t="s">
        <v>1007</v>
      </c>
      <c r="O198" s="8" t="s">
        <v>89</v>
      </c>
      <c r="P198" s="8" t="s">
        <v>1009</v>
      </c>
      <c r="Q198" s="8" t="s">
        <v>306</v>
      </c>
    </row>
    <row r="199">
      <c r="A199" s="6">
        <v>44326.0</v>
      </c>
      <c r="B199" s="7">
        <v>19.0</v>
      </c>
      <c r="C199" s="8" t="s">
        <v>1010</v>
      </c>
      <c r="D199" s="9" t="s">
        <v>1011</v>
      </c>
      <c r="E199" s="15" t="s">
        <v>1012</v>
      </c>
      <c r="F199" s="10"/>
      <c r="G199" s="11" t="s">
        <v>1013</v>
      </c>
      <c r="H199" s="10"/>
      <c r="I199" s="6">
        <v>44329.0</v>
      </c>
      <c r="J199" s="12" t="s">
        <v>160</v>
      </c>
      <c r="K199" s="13">
        <v>0.4583333333333333</v>
      </c>
      <c r="L199" s="13">
        <v>0.4583333333333333</v>
      </c>
      <c r="M199" s="14">
        <v>140.0</v>
      </c>
      <c r="N199" s="8" t="s">
        <v>31</v>
      </c>
      <c r="O199" s="8" t="s">
        <v>109</v>
      </c>
      <c r="P199" s="8" t="s">
        <v>24</v>
      </c>
      <c r="Q199" s="8" t="s">
        <v>1014</v>
      </c>
    </row>
    <row r="200">
      <c r="A200" s="6">
        <v>44327.0</v>
      </c>
      <c r="B200" s="7">
        <v>20.0</v>
      </c>
      <c r="C200" s="8" t="s">
        <v>1015</v>
      </c>
      <c r="D200" s="9" t="s">
        <v>1016</v>
      </c>
      <c r="E200" s="15" t="s">
        <v>1017</v>
      </c>
      <c r="F200" s="8"/>
      <c r="G200" s="11" t="s">
        <v>1018</v>
      </c>
      <c r="H200" s="10"/>
      <c r="I200" s="6">
        <v>44329.0</v>
      </c>
      <c r="J200" s="12" t="s">
        <v>568</v>
      </c>
      <c r="K200" s="13">
        <v>0.4583333333333333</v>
      </c>
      <c r="L200" s="13">
        <v>0.4583333333333333</v>
      </c>
      <c r="M200" s="14">
        <v>300.0</v>
      </c>
      <c r="N200" s="8" t="s">
        <v>57</v>
      </c>
      <c r="O200" s="8" t="s">
        <v>109</v>
      </c>
      <c r="P200" s="8" t="s">
        <v>381</v>
      </c>
      <c r="Q200" s="8" t="s">
        <v>235</v>
      </c>
    </row>
    <row r="201">
      <c r="A201" s="6">
        <v>44329.0</v>
      </c>
      <c r="B201" s="7">
        <v>1.0</v>
      </c>
      <c r="C201" s="8" t="s">
        <v>280</v>
      </c>
      <c r="D201" s="19"/>
      <c r="E201" s="15" t="s">
        <v>1019</v>
      </c>
      <c r="F201" s="10"/>
      <c r="G201" s="16" t="s">
        <v>1020</v>
      </c>
      <c r="H201" s="10"/>
      <c r="I201" s="6">
        <v>44330.0</v>
      </c>
      <c r="J201" s="12" t="s">
        <v>283</v>
      </c>
      <c r="K201" s="13">
        <v>0.375</v>
      </c>
      <c r="L201" s="13">
        <v>0.3902777777777778</v>
      </c>
      <c r="M201" s="14">
        <v>0.0</v>
      </c>
      <c r="N201" s="8" t="s">
        <v>221</v>
      </c>
      <c r="O201" s="8" t="s">
        <v>23</v>
      </c>
      <c r="P201" s="8" t="s">
        <v>149</v>
      </c>
      <c r="Q201" s="8" t="s">
        <v>306</v>
      </c>
    </row>
    <row r="202">
      <c r="A202" s="6">
        <v>44327.0</v>
      </c>
      <c r="B202" s="7">
        <v>23.0</v>
      </c>
      <c r="C202" s="8" t="s">
        <v>1021</v>
      </c>
      <c r="D202" s="9" t="s">
        <v>1022</v>
      </c>
      <c r="E202" s="15" t="s">
        <v>1023</v>
      </c>
      <c r="F202" s="10"/>
      <c r="G202" s="11" t="s">
        <v>127</v>
      </c>
      <c r="H202" s="10"/>
      <c r="I202" s="6">
        <v>44330.0</v>
      </c>
      <c r="J202" s="12" t="s">
        <v>1024</v>
      </c>
      <c r="K202" s="13">
        <v>0.3756944444444445</v>
      </c>
      <c r="L202" s="13">
        <v>0.5631944444444444</v>
      </c>
      <c r="M202" s="14">
        <v>159.0</v>
      </c>
      <c r="N202" s="8" t="s">
        <v>57</v>
      </c>
      <c r="O202" s="8" t="s">
        <v>89</v>
      </c>
      <c r="P202" s="8" t="s">
        <v>24</v>
      </c>
      <c r="Q202" s="8" t="s">
        <v>1025</v>
      </c>
    </row>
    <row r="203">
      <c r="A203" s="6">
        <v>44329.0</v>
      </c>
      <c r="B203" s="7">
        <v>19.0</v>
      </c>
      <c r="C203" s="8" t="s">
        <v>1026</v>
      </c>
      <c r="D203" s="9" t="s">
        <v>1027</v>
      </c>
      <c r="E203" s="15" t="s">
        <v>1028</v>
      </c>
      <c r="F203" s="10"/>
      <c r="G203" s="11" t="s">
        <v>75</v>
      </c>
      <c r="H203" s="10"/>
      <c r="I203" s="6">
        <v>44330.0</v>
      </c>
      <c r="J203" s="12" t="s">
        <v>1029</v>
      </c>
      <c r="K203" s="13">
        <v>0.3756944444444445</v>
      </c>
      <c r="L203" s="13">
        <v>0.43263888888888885</v>
      </c>
      <c r="M203" s="14">
        <v>105.0</v>
      </c>
      <c r="N203" s="8" t="s">
        <v>31</v>
      </c>
      <c r="O203" s="8" t="s">
        <v>89</v>
      </c>
      <c r="P203" s="8" t="s">
        <v>24</v>
      </c>
      <c r="Q203" s="8" t="s">
        <v>1030</v>
      </c>
    </row>
    <row r="204">
      <c r="A204" s="6">
        <v>44326.0</v>
      </c>
      <c r="B204" s="7">
        <v>29.0</v>
      </c>
      <c r="C204" s="8" t="s">
        <v>1031</v>
      </c>
      <c r="D204" s="9" t="s">
        <v>1032</v>
      </c>
      <c r="E204" s="15" t="s">
        <v>1033</v>
      </c>
      <c r="F204" s="10"/>
      <c r="G204" s="11" t="s">
        <v>1034</v>
      </c>
      <c r="H204" s="10"/>
      <c r="I204" s="6">
        <v>44330.0</v>
      </c>
      <c r="J204" s="12" t="s">
        <v>1035</v>
      </c>
      <c r="K204" s="13">
        <v>0.3756944444444445</v>
      </c>
      <c r="L204" s="13">
        <v>0.7000000000000001</v>
      </c>
      <c r="M204" s="14">
        <v>195.0</v>
      </c>
      <c r="N204" s="8" t="s">
        <v>31</v>
      </c>
      <c r="O204" s="8" t="s">
        <v>89</v>
      </c>
      <c r="P204" s="8" t="s">
        <v>24</v>
      </c>
      <c r="Q204" s="8" t="s">
        <v>1036</v>
      </c>
    </row>
    <row r="205">
      <c r="A205" s="6">
        <v>44327.0</v>
      </c>
      <c r="B205" s="7">
        <v>6.0</v>
      </c>
      <c r="C205" s="8" t="s">
        <v>1037</v>
      </c>
      <c r="D205" s="9" t="s">
        <v>1038</v>
      </c>
      <c r="E205" s="15" t="s">
        <v>1039</v>
      </c>
      <c r="F205" s="8"/>
      <c r="G205" s="11" t="s">
        <v>174</v>
      </c>
      <c r="H205" s="11"/>
      <c r="I205" s="6">
        <v>44330.0</v>
      </c>
      <c r="J205" s="12" t="s">
        <v>1040</v>
      </c>
      <c r="K205" s="13">
        <v>0.375</v>
      </c>
      <c r="L205" s="13">
        <v>0.5201388888888888</v>
      </c>
      <c r="M205" s="14">
        <v>315.0</v>
      </c>
      <c r="N205" s="8" t="s">
        <v>57</v>
      </c>
      <c r="O205" s="8" t="s">
        <v>23</v>
      </c>
      <c r="P205" s="8" t="s">
        <v>149</v>
      </c>
      <c r="Q205" s="8" t="s">
        <v>259</v>
      </c>
    </row>
    <row r="206">
      <c r="A206" s="6">
        <v>44327.0</v>
      </c>
      <c r="B206" s="7">
        <v>18.0</v>
      </c>
      <c r="C206" s="8" t="s">
        <v>1041</v>
      </c>
      <c r="D206" s="9" t="s">
        <v>1042</v>
      </c>
      <c r="E206" s="15" t="s">
        <v>897</v>
      </c>
      <c r="F206" s="10"/>
      <c r="G206" s="11" t="s">
        <v>898</v>
      </c>
      <c r="H206" s="10"/>
      <c r="I206" s="6">
        <v>44330.0</v>
      </c>
      <c r="J206" s="12" t="s">
        <v>1043</v>
      </c>
      <c r="K206" s="13">
        <v>0.3756944444444445</v>
      </c>
      <c r="L206" s="13">
        <v>0.41111111111111115</v>
      </c>
      <c r="M206" s="14">
        <v>135.0</v>
      </c>
      <c r="N206" s="8" t="s">
        <v>57</v>
      </c>
      <c r="O206" s="8" t="s">
        <v>89</v>
      </c>
      <c r="P206" s="8" t="s">
        <v>24</v>
      </c>
      <c r="Q206" s="8" t="s">
        <v>1044</v>
      </c>
    </row>
    <row r="207">
      <c r="A207" s="6">
        <v>44276.0</v>
      </c>
      <c r="B207" s="7">
        <v>20.0</v>
      </c>
      <c r="C207" s="8" t="s">
        <v>1045</v>
      </c>
      <c r="D207" s="9" t="s">
        <v>1046</v>
      </c>
      <c r="E207" s="8" t="s">
        <v>1047</v>
      </c>
      <c r="F207" s="10"/>
      <c r="G207" s="11" t="s">
        <v>1048</v>
      </c>
      <c r="H207" s="10"/>
      <c r="I207" s="6">
        <v>44330.0</v>
      </c>
      <c r="J207" s="12" t="s">
        <v>1049</v>
      </c>
      <c r="K207" s="13">
        <v>0.3756944444444445</v>
      </c>
      <c r="L207" s="13">
        <v>0.4770833333333333</v>
      </c>
      <c r="M207" s="14">
        <v>1188.0</v>
      </c>
      <c r="N207" s="8" t="s">
        <v>1050</v>
      </c>
      <c r="O207" s="8" t="s">
        <v>89</v>
      </c>
      <c r="P207" s="8" t="s">
        <v>149</v>
      </c>
      <c r="Q207" s="8" t="s">
        <v>533</v>
      </c>
    </row>
    <row r="208">
      <c r="A208" s="6">
        <v>44329.0</v>
      </c>
      <c r="B208" s="7">
        <v>22.0</v>
      </c>
      <c r="C208" s="8" t="s">
        <v>1051</v>
      </c>
      <c r="D208" s="9" t="s">
        <v>1052</v>
      </c>
      <c r="E208" s="15" t="s">
        <v>1053</v>
      </c>
      <c r="F208" s="10"/>
      <c r="G208" s="11" t="s">
        <v>436</v>
      </c>
      <c r="H208" s="10"/>
      <c r="I208" s="6">
        <v>44330.0</v>
      </c>
      <c r="J208" s="12" t="s">
        <v>1054</v>
      </c>
      <c r="K208" s="13">
        <v>0.3756944444444445</v>
      </c>
      <c r="L208" s="13">
        <v>0.5444444444444444</v>
      </c>
      <c r="M208" s="14">
        <v>231.0</v>
      </c>
      <c r="N208" s="8" t="s">
        <v>57</v>
      </c>
      <c r="O208" s="8" t="s">
        <v>89</v>
      </c>
      <c r="P208" s="8" t="s">
        <v>24</v>
      </c>
      <c r="Q208" s="8" t="s">
        <v>1055</v>
      </c>
    </row>
    <row r="209">
      <c r="A209" s="6">
        <v>44329.0</v>
      </c>
      <c r="B209" s="7">
        <v>12.0</v>
      </c>
      <c r="C209" s="8" t="s">
        <v>465</v>
      </c>
      <c r="D209" s="9" t="s">
        <v>1056</v>
      </c>
      <c r="E209" s="15" t="s">
        <v>1057</v>
      </c>
      <c r="F209" s="10"/>
      <c r="G209" s="11" t="s">
        <v>784</v>
      </c>
      <c r="H209" s="10"/>
      <c r="I209" s="6">
        <v>44330.0</v>
      </c>
      <c r="J209" s="12" t="s">
        <v>1058</v>
      </c>
      <c r="K209" s="13">
        <v>0.375</v>
      </c>
      <c r="L209" s="13">
        <v>0.6430555555555556</v>
      </c>
      <c r="M209" s="14">
        <v>155.0</v>
      </c>
      <c r="N209" s="8" t="s">
        <v>57</v>
      </c>
      <c r="O209" s="8" t="s">
        <v>23</v>
      </c>
      <c r="P209" s="8" t="s">
        <v>222</v>
      </c>
      <c r="Q209" s="8" t="s">
        <v>623</v>
      </c>
    </row>
    <row r="210">
      <c r="A210" s="6">
        <v>44329.0</v>
      </c>
      <c r="B210" s="7">
        <v>16.0</v>
      </c>
      <c r="C210" s="8" t="s">
        <v>465</v>
      </c>
      <c r="D210" s="9" t="s">
        <v>1059</v>
      </c>
      <c r="E210" s="15" t="s">
        <v>1060</v>
      </c>
      <c r="F210" s="10"/>
      <c r="G210" s="11" t="s">
        <v>1061</v>
      </c>
      <c r="H210" s="10"/>
      <c r="I210" s="6">
        <v>44330.0</v>
      </c>
      <c r="J210" s="12" t="s">
        <v>1062</v>
      </c>
      <c r="K210" s="13">
        <v>0.375</v>
      </c>
      <c r="L210" s="13">
        <v>0.7270833333333333</v>
      </c>
      <c r="M210" s="14">
        <f>150+140+15</f>
        <v>305</v>
      </c>
      <c r="N210" s="8" t="s">
        <v>57</v>
      </c>
      <c r="O210" s="8" t="s">
        <v>23</v>
      </c>
      <c r="P210" s="8" t="s">
        <v>222</v>
      </c>
      <c r="Q210" s="8" t="s">
        <v>590</v>
      </c>
    </row>
    <row r="211">
      <c r="A211" s="6">
        <v>44327.0</v>
      </c>
      <c r="B211" s="7">
        <v>26.0</v>
      </c>
      <c r="C211" s="8" t="s">
        <v>631</v>
      </c>
      <c r="D211" s="9" t="s">
        <v>1063</v>
      </c>
      <c r="E211" s="15" t="s">
        <v>1064</v>
      </c>
      <c r="F211" s="10"/>
      <c r="G211" s="11" t="s">
        <v>627</v>
      </c>
      <c r="H211" s="10"/>
      <c r="I211" s="6">
        <v>44330.0</v>
      </c>
      <c r="J211" s="12" t="s">
        <v>1065</v>
      </c>
      <c r="K211" s="13">
        <v>0.3756944444444445</v>
      </c>
      <c r="L211" s="13">
        <v>0.6243055555555556</v>
      </c>
      <c r="M211" s="14">
        <v>0.0</v>
      </c>
      <c r="N211" s="8" t="s">
        <v>22</v>
      </c>
      <c r="O211" s="8" t="s">
        <v>89</v>
      </c>
      <c r="P211" s="8" t="s">
        <v>470</v>
      </c>
      <c r="Q211" s="8" t="s">
        <v>527</v>
      </c>
    </row>
    <row r="212">
      <c r="A212" s="6">
        <v>44323.0</v>
      </c>
      <c r="B212" s="7">
        <v>25.0</v>
      </c>
      <c r="C212" s="8" t="s">
        <v>1066</v>
      </c>
      <c r="D212" s="9" t="s">
        <v>1067</v>
      </c>
      <c r="E212" s="15" t="s">
        <v>1068</v>
      </c>
      <c r="F212" s="8"/>
      <c r="G212" s="11" t="s">
        <v>1069</v>
      </c>
      <c r="H212" s="11"/>
      <c r="I212" s="6">
        <v>44330.0</v>
      </c>
      <c r="J212" s="12" t="s">
        <v>1070</v>
      </c>
      <c r="K212" s="13">
        <v>0.3756944444444445</v>
      </c>
      <c r="L212" s="13">
        <v>0.6006944444444444</v>
      </c>
      <c r="M212" s="14">
        <v>465.0</v>
      </c>
      <c r="N212" s="8" t="s">
        <v>57</v>
      </c>
      <c r="O212" s="8" t="s">
        <v>89</v>
      </c>
      <c r="P212" s="8" t="s">
        <v>222</v>
      </c>
      <c r="Q212" s="8" t="s">
        <v>215</v>
      </c>
    </row>
    <row r="213">
      <c r="A213" s="6">
        <v>44330.0</v>
      </c>
      <c r="B213" s="7">
        <v>23.5</v>
      </c>
      <c r="C213" s="8" t="s">
        <v>1071</v>
      </c>
      <c r="D213" s="9" t="s">
        <v>1072</v>
      </c>
      <c r="E213" s="8" t="s">
        <v>1073</v>
      </c>
      <c r="F213" s="8"/>
      <c r="G213" s="11" t="s">
        <v>784</v>
      </c>
      <c r="H213" s="11"/>
      <c r="I213" s="6">
        <v>44330.0</v>
      </c>
      <c r="J213" s="12" t="s">
        <v>1074</v>
      </c>
      <c r="K213" s="13">
        <v>0.3756944444444445</v>
      </c>
      <c r="L213" s="13">
        <v>0.5729166666666666</v>
      </c>
      <c r="M213" s="14">
        <v>195.0</v>
      </c>
      <c r="N213" s="8" t="s">
        <v>148</v>
      </c>
      <c r="O213" s="8" t="s">
        <v>1075</v>
      </c>
      <c r="P213" s="8" t="s">
        <v>24</v>
      </c>
      <c r="Q213" s="8" t="s">
        <v>306</v>
      </c>
    </row>
    <row r="214">
      <c r="A214" s="6">
        <v>44328.0</v>
      </c>
      <c r="B214" s="7">
        <v>7.0</v>
      </c>
      <c r="C214" s="8" t="s">
        <v>1076</v>
      </c>
      <c r="D214" s="9" t="s">
        <v>1077</v>
      </c>
      <c r="E214" s="8" t="s">
        <v>1078</v>
      </c>
      <c r="F214" s="10"/>
      <c r="G214" s="11" t="s">
        <v>1079</v>
      </c>
      <c r="H214" s="10"/>
      <c r="I214" s="6">
        <v>44330.0</v>
      </c>
      <c r="J214" s="12" t="s">
        <v>1080</v>
      </c>
      <c r="K214" s="13">
        <v>0.375</v>
      </c>
      <c r="L214" s="13">
        <v>0.5395833333333333</v>
      </c>
      <c r="M214" s="14">
        <v>621.0</v>
      </c>
      <c r="N214" s="8" t="s">
        <v>31</v>
      </c>
      <c r="O214" s="8" t="s">
        <v>23</v>
      </c>
      <c r="P214" s="8" t="s">
        <v>24</v>
      </c>
      <c r="Q214" s="8" t="s">
        <v>1081</v>
      </c>
    </row>
    <row r="215">
      <c r="A215" s="6">
        <v>44328.0</v>
      </c>
      <c r="B215" s="7">
        <v>10.0</v>
      </c>
      <c r="C215" s="8" t="s">
        <v>1082</v>
      </c>
      <c r="D215" s="9" t="s">
        <v>1083</v>
      </c>
      <c r="E215" s="8" t="s">
        <v>1084</v>
      </c>
      <c r="F215" s="10"/>
      <c r="G215" s="11" t="s">
        <v>334</v>
      </c>
      <c r="H215" s="10"/>
      <c r="I215" s="6">
        <v>44330.0</v>
      </c>
      <c r="J215" s="12" t="s">
        <v>1085</v>
      </c>
      <c r="K215" s="13">
        <v>0.375</v>
      </c>
      <c r="L215" s="13">
        <v>0.6034722222222222</v>
      </c>
      <c r="M215" s="14">
        <v>155.0</v>
      </c>
      <c r="N215" s="8" t="s">
        <v>31</v>
      </c>
      <c r="O215" s="8" t="s">
        <v>23</v>
      </c>
      <c r="P215" s="8" t="s">
        <v>24</v>
      </c>
      <c r="Q215" s="8" t="s">
        <v>1086</v>
      </c>
    </row>
    <row r="216">
      <c r="A216" s="6">
        <v>44328.0</v>
      </c>
      <c r="B216" s="7">
        <v>14.0</v>
      </c>
      <c r="C216" s="8" t="s">
        <v>1087</v>
      </c>
      <c r="D216" s="9" t="s">
        <v>1088</v>
      </c>
      <c r="E216" s="8" t="s">
        <v>1089</v>
      </c>
      <c r="F216" s="10"/>
      <c r="G216" s="11" t="s">
        <v>310</v>
      </c>
      <c r="H216" s="10"/>
      <c r="I216" s="6">
        <v>44330.0</v>
      </c>
      <c r="J216" s="12" t="s">
        <v>1090</v>
      </c>
      <c r="K216" s="13">
        <v>0.375</v>
      </c>
      <c r="L216" s="13">
        <v>0.688888888888889</v>
      </c>
      <c r="M216" s="14">
        <v>265.0</v>
      </c>
      <c r="N216" s="8" t="s">
        <v>31</v>
      </c>
      <c r="O216" s="8" t="s">
        <v>23</v>
      </c>
      <c r="P216" s="8" t="s">
        <v>24</v>
      </c>
      <c r="Q216" s="8" t="s">
        <v>1091</v>
      </c>
    </row>
    <row r="217">
      <c r="A217" s="6">
        <v>44327.0</v>
      </c>
      <c r="B217" s="7">
        <v>13.0</v>
      </c>
      <c r="C217" s="8" t="s">
        <v>1092</v>
      </c>
      <c r="D217" s="9" t="s">
        <v>1093</v>
      </c>
      <c r="E217" s="15" t="s">
        <v>1094</v>
      </c>
      <c r="F217" s="10"/>
      <c r="G217" s="11" t="s">
        <v>170</v>
      </c>
      <c r="H217" s="10"/>
      <c r="I217" s="6">
        <v>44330.0</v>
      </c>
      <c r="J217" s="12" t="s">
        <v>1095</v>
      </c>
      <c r="K217" s="13">
        <v>0.375</v>
      </c>
      <c r="L217" s="13">
        <v>0.6680555555555556</v>
      </c>
      <c r="M217" s="14">
        <v>165.0</v>
      </c>
      <c r="N217" s="8" t="s">
        <v>57</v>
      </c>
      <c r="O217" s="8" t="s">
        <v>23</v>
      </c>
      <c r="P217" s="8" t="s">
        <v>24</v>
      </c>
      <c r="Q217" s="8" t="s">
        <v>1096</v>
      </c>
    </row>
    <row r="218">
      <c r="A218" s="6">
        <v>44329.0</v>
      </c>
      <c r="B218" s="7">
        <v>24.0</v>
      </c>
      <c r="C218" s="8" t="s">
        <v>1097</v>
      </c>
      <c r="D218" s="9" t="s">
        <v>1098</v>
      </c>
      <c r="E218" s="15" t="s">
        <v>1099</v>
      </c>
      <c r="F218" s="10"/>
      <c r="G218" s="11" t="s">
        <v>1100</v>
      </c>
      <c r="H218" s="10"/>
      <c r="I218" s="6">
        <v>44330.0</v>
      </c>
      <c r="J218" s="12" t="s">
        <v>1101</v>
      </c>
      <c r="K218" s="13">
        <v>0.3756944444444445</v>
      </c>
      <c r="L218" s="13">
        <v>0.5819444444444445</v>
      </c>
      <c r="M218" s="14">
        <v>255.0</v>
      </c>
      <c r="N218" s="8" t="s">
        <v>31</v>
      </c>
      <c r="O218" s="8" t="s">
        <v>89</v>
      </c>
      <c r="P218" s="8" t="s">
        <v>24</v>
      </c>
      <c r="Q218" s="8" t="s">
        <v>1102</v>
      </c>
    </row>
    <row r="219">
      <c r="A219" s="6">
        <v>44329.0</v>
      </c>
      <c r="B219" s="7">
        <v>21.0</v>
      </c>
      <c r="C219" s="8" t="s">
        <v>1103</v>
      </c>
      <c r="D219" s="9" t="s">
        <v>1104</v>
      </c>
      <c r="E219" s="15" t="s">
        <v>1105</v>
      </c>
      <c r="F219" s="10"/>
      <c r="G219" s="11" t="s">
        <v>127</v>
      </c>
      <c r="H219" s="10"/>
      <c r="I219" s="6">
        <v>44330.0</v>
      </c>
      <c r="J219" s="12" t="s">
        <v>1106</v>
      </c>
      <c r="K219" s="13">
        <v>0.3756944444444445</v>
      </c>
      <c r="L219" s="13">
        <v>0.525</v>
      </c>
      <c r="M219" s="14">
        <v>138.0</v>
      </c>
      <c r="N219" s="8" t="s">
        <v>57</v>
      </c>
      <c r="O219" s="8" t="s">
        <v>89</v>
      </c>
      <c r="P219" s="8" t="s">
        <v>294</v>
      </c>
      <c r="Q219" s="8" t="s">
        <v>166</v>
      </c>
    </row>
    <row r="220">
      <c r="A220" s="6">
        <v>44328.0</v>
      </c>
      <c r="B220" s="7">
        <v>8.0</v>
      </c>
      <c r="C220" s="8" t="s">
        <v>1107</v>
      </c>
      <c r="D220" s="9" t="s">
        <v>1108</v>
      </c>
      <c r="E220" s="8" t="s">
        <v>1109</v>
      </c>
      <c r="F220" s="10"/>
      <c r="G220" s="11" t="s">
        <v>29</v>
      </c>
      <c r="H220" s="10"/>
      <c r="I220" s="6">
        <v>44330.0</v>
      </c>
      <c r="J220" s="18" t="s">
        <v>1110</v>
      </c>
      <c r="K220" s="13">
        <v>0.375</v>
      </c>
      <c r="L220" s="13">
        <v>0.5583333333333333</v>
      </c>
      <c r="M220" s="14">
        <v>183.0</v>
      </c>
      <c r="N220" s="8" t="s">
        <v>57</v>
      </c>
      <c r="O220" s="8" t="s">
        <v>23</v>
      </c>
      <c r="P220" s="8" t="s">
        <v>149</v>
      </c>
      <c r="Q220" s="8" t="s">
        <v>432</v>
      </c>
    </row>
    <row r="221">
      <c r="A221" s="6">
        <v>44327.0</v>
      </c>
      <c r="B221" s="7">
        <v>11.0</v>
      </c>
      <c r="C221" s="8" t="s">
        <v>1111</v>
      </c>
      <c r="D221" s="9" t="s">
        <v>1112</v>
      </c>
      <c r="E221" s="8" t="s">
        <v>1113</v>
      </c>
      <c r="F221" s="10"/>
      <c r="G221" s="21" t="s">
        <v>1114</v>
      </c>
      <c r="H221" s="10"/>
      <c r="I221" s="6">
        <v>44330.0</v>
      </c>
      <c r="J221" s="18" t="s">
        <v>1115</v>
      </c>
      <c r="K221" s="13">
        <v>0.375</v>
      </c>
      <c r="L221" s="13">
        <v>0.6256944444444444</v>
      </c>
      <c r="M221" s="14">
        <v>343.0</v>
      </c>
      <c r="N221" s="8" t="s">
        <v>1116</v>
      </c>
      <c r="O221" s="8" t="s">
        <v>23</v>
      </c>
      <c r="P221" s="8" t="s">
        <v>470</v>
      </c>
      <c r="Q221" s="8" t="s">
        <v>295</v>
      </c>
    </row>
    <row r="222">
      <c r="A222" s="6">
        <v>44321.0</v>
      </c>
      <c r="B222" s="7">
        <v>27.0</v>
      </c>
      <c r="C222" s="8" t="s">
        <v>1117</v>
      </c>
      <c r="D222" s="9" t="s">
        <v>1118</v>
      </c>
      <c r="E222" s="15" t="s">
        <v>1119</v>
      </c>
      <c r="F222" s="10"/>
      <c r="G222" s="11" t="s">
        <v>351</v>
      </c>
      <c r="H222" s="10"/>
      <c r="I222" s="6">
        <v>44330.0</v>
      </c>
      <c r="J222" s="12" t="s">
        <v>1120</v>
      </c>
      <c r="K222" s="13">
        <v>0.3756944444444445</v>
      </c>
      <c r="L222" s="13">
        <v>0.6395833333333333</v>
      </c>
      <c r="M222" s="14">
        <v>265.0</v>
      </c>
      <c r="N222" s="8" t="s">
        <v>57</v>
      </c>
      <c r="O222" s="8" t="s">
        <v>89</v>
      </c>
      <c r="P222" s="8" t="s">
        <v>192</v>
      </c>
      <c r="Q222" s="8" t="s">
        <v>1000</v>
      </c>
    </row>
    <row r="223">
      <c r="A223" s="6">
        <v>44328.0</v>
      </c>
      <c r="B223" s="7">
        <v>28.0</v>
      </c>
      <c r="C223" s="8" t="s">
        <v>1121</v>
      </c>
      <c r="D223" s="9" t="s">
        <v>1122</v>
      </c>
      <c r="E223" s="8" t="s">
        <v>1123</v>
      </c>
      <c r="F223" s="10"/>
      <c r="G223" s="11" t="s">
        <v>1124</v>
      </c>
      <c r="H223" s="10"/>
      <c r="I223" s="6">
        <v>44330.0</v>
      </c>
      <c r="J223" s="12" t="s">
        <v>1125</v>
      </c>
      <c r="K223" s="13">
        <v>0.3756944444444445</v>
      </c>
      <c r="L223" s="13">
        <v>0.6666666666666666</v>
      </c>
      <c r="M223" s="14">
        <v>98.0</v>
      </c>
      <c r="N223" s="8" t="s">
        <v>57</v>
      </c>
      <c r="O223" s="8" t="s">
        <v>89</v>
      </c>
      <c r="P223" s="8" t="s">
        <v>24</v>
      </c>
      <c r="Q223" s="8" t="s">
        <v>1126</v>
      </c>
    </row>
    <row r="224">
      <c r="A224" s="6">
        <v>44328.0</v>
      </c>
      <c r="B224" s="7">
        <v>15.0</v>
      </c>
      <c r="C224" s="8" t="s">
        <v>1127</v>
      </c>
      <c r="D224" s="9" t="s">
        <v>1128</v>
      </c>
      <c r="E224" s="8" t="s">
        <v>1129</v>
      </c>
      <c r="F224" s="10"/>
      <c r="G224" s="11" t="s">
        <v>351</v>
      </c>
      <c r="H224" s="10"/>
      <c r="I224" s="6">
        <v>44330.0</v>
      </c>
      <c r="J224" s="12" t="s">
        <v>1130</v>
      </c>
      <c r="K224" s="13">
        <v>0.375</v>
      </c>
      <c r="L224" s="13">
        <v>0.7097222222222223</v>
      </c>
      <c r="M224" s="14">
        <v>265.0</v>
      </c>
      <c r="N224" s="8" t="s">
        <v>57</v>
      </c>
      <c r="O224" s="8" t="s">
        <v>23</v>
      </c>
      <c r="P224" s="8" t="s">
        <v>149</v>
      </c>
      <c r="Q224" s="8" t="s">
        <v>215</v>
      </c>
    </row>
    <row r="225">
      <c r="A225" s="6">
        <v>44329.0</v>
      </c>
      <c r="B225" s="7">
        <v>9.0</v>
      </c>
      <c r="C225" s="8" t="s">
        <v>1131</v>
      </c>
      <c r="D225" s="9" t="s">
        <v>1132</v>
      </c>
      <c r="E225" s="15" t="s">
        <v>1133</v>
      </c>
      <c r="F225" s="8"/>
      <c r="G225" s="11" t="s">
        <v>1134</v>
      </c>
      <c r="H225" s="10"/>
      <c r="I225" s="6">
        <v>44330.0</v>
      </c>
      <c r="J225" s="12" t="s">
        <v>1135</v>
      </c>
      <c r="K225" s="13">
        <v>0.375</v>
      </c>
      <c r="L225" s="13">
        <v>0.5833333333333334</v>
      </c>
      <c r="M225" s="14">
        <v>220.0</v>
      </c>
      <c r="N225" s="8" t="s">
        <v>31</v>
      </c>
      <c r="O225" s="8" t="s">
        <v>23</v>
      </c>
      <c r="P225" s="8" t="s">
        <v>24</v>
      </c>
      <c r="Q225" s="8" t="s">
        <v>1136</v>
      </c>
    </row>
    <row r="226">
      <c r="A226" s="6">
        <v>44327.0</v>
      </c>
      <c r="B226" s="7">
        <v>17.0</v>
      </c>
      <c r="C226" s="8" t="s">
        <v>1137</v>
      </c>
      <c r="D226" s="9" t="s">
        <v>1138</v>
      </c>
      <c r="E226" s="15" t="s">
        <v>1139</v>
      </c>
      <c r="F226" s="10"/>
      <c r="G226" s="11" t="s">
        <v>1140</v>
      </c>
      <c r="H226" s="10"/>
      <c r="I226" s="6">
        <v>44330.0</v>
      </c>
      <c r="J226" s="12" t="s">
        <v>1141</v>
      </c>
      <c r="K226" s="13">
        <v>0.3756944444444445</v>
      </c>
      <c r="L226" s="13">
        <v>0.38819444444444445</v>
      </c>
      <c r="M226" s="14">
        <v>265.0</v>
      </c>
      <c r="N226" s="8" t="s">
        <v>57</v>
      </c>
      <c r="O226" s="8" t="s">
        <v>89</v>
      </c>
      <c r="P226" s="8" t="s">
        <v>24</v>
      </c>
      <c r="Q226" s="8" t="s">
        <v>1142</v>
      </c>
    </row>
    <row r="227">
      <c r="A227" s="6">
        <v>44326.0</v>
      </c>
      <c r="B227" s="7">
        <v>2.0</v>
      </c>
      <c r="C227" s="8" t="s">
        <v>1143</v>
      </c>
      <c r="D227" s="9" t="s">
        <v>1144</v>
      </c>
      <c r="E227" s="15" t="s">
        <v>1145</v>
      </c>
      <c r="F227" s="8"/>
      <c r="G227" s="11" t="s">
        <v>174</v>
      </c>
      <c r="H227" s="11"/>
      <c r="I227" s="6">
        <v>44330.0</v>
      </c>
      <c r="J227" s="12" t="s">
        <v>1146</v>
      </c>
      <c r="K227" s="13">
        <v>0.375</v>
      </c>
      <c r="L227" s="13">
        <v>0.41944444444444445</v>
      </c>
      <c r="M227" s="14">
        <v>372.0</v>
      </c>
      <c r="N227" s="8" t="s">
        <v>57</v>
      </c>
      <c r="O227" s="8" t="s">
        <v>23</v>
      </c>
      <c r="P227" s="8" t="s">
        <v>1147</v>
      </c>
      <c r="Q227" s="8" t="s">
        <v>306</v>
      </c>
    </row>
    <row r="228">
      <c r="A228" s="6">
        <v>44328.0</v>
      </c>
      <c r="B228" s="7">
        <v>3.0</v>
      </c>
      <c r="C228" s="8" t="s">
        <v>464</v>
      </c>
      <c r="D228" s="9" t="s">
        <v>1148</v>
      </c>
      <c r="E228" s="8" t="s">
        <v>1149</v>
      </c>
      <c r="F228" s="8"/>
      <c r="G228" s="11"/>
      <c r="H228" s="10"/>
      <c r="I228" s="6">
        <v>44330.0</v>
      </c>
      <c r="J228" s="12" t="s">
        <v>1150</v>
      </c>
      <c r="K228" s="13">
        <v>0.375</v>
      </c>
      <c r="L228" s="13">
        <v>0.4444444444444444</v>
      </c>
      <c r="M228" s="14">
        <v>250.0</v>
      </c>
      <c r="N228" s="8" t="s">
        <v>1151</v>
      </c>
      <c r="O228" s="8" t="s">
        <v>23</v>
      </c>
      <c r="P228" s="8" t="s">
        <v>192</v>
      </c>
      <c r="Q228" s="8" t="s">
        <v>590</v>
      </c>
    </row>
    <row r="229">
      <c r="A229" s="6">
        <v>44329.0</v>
      </c>
      <c r="B229" s="7">
        <v>4.0</v>
      </c>
      <c r="C229" s="8" t="s">
        <v>1152</v>
      </c>
      <c r="D229" s="9" t="s">
        <v>996</v>
      </c>
      <c r="E229" s="15" t="s">
        <v>1153</v>
      </c>
      <c r="F229" s="10"/>
      <c r="G229" s="11"/>
      <c r="H229" s="10"/>
      <c r="I229" s="6">
        <v>44330.0</v>
      </c>
      <c r="J229" s="12" t="s">
        <v>1154</v>
      </c>
      <c r="K229" s="13">
        <v>0.375</v>
      </c>
      <c r="L229" s="13">
        <v>0.4597222222222222</v>
      </c>
      <c r="M229" s="14">
        <v>0.0</v>
      </c>
      <c r="N229" s="8" t="s">
        <v>955</v>
      </c>
      <c r="O229" s="8" t="s">
        <v>23</v>
      </c>
      <c r="P229" s="8" t="s">
        <v>1155</v>
      </c>
      <c r="Q229" s="8" t="s">
        <v>306</v>
      </c>
    </row>
    <row r="230">
      <c r="A230" s="6">
        <v>44328.0</v>
      </c>
      <c r="B230" s="7">
        <v>5.0</v>
      </c>
      <c r="C230" s="8" t="s">
        <v>1156</v>
      </c>
      <c r="D230" s="9" t="s">
        <v>1157</v>
      </c>
      <c r="E230" s="8" t="s">
        <v>1158</v>
      </c>
      <c r="F230" s="8"/>
      <c r="G230" s="11" t="s">
        <v>1159</v>
      </c>
      <c r="H230" s="11"/>
      <c r="I230" s="6">
        <v>44330.0</v>
      </c>
      <c r="J230" s="12" t="s">
        <v>1160</v>
      </c>
      <c r="K230" s="13">
        <v>0.375</v>
      </c>
      <c r="L230" s="13">
        <v>0.4909722222222222</v>
      </c>
      <c r="M230" s="14">
        <v>261.0</v>
      </c>
      <c r="N230" s="8" t="s">
        <v>57</v>
      </c>
      <c r="O230" s="8" t="s">
        <v>23</v>
      </c>
      <c r="P230" s="8" t="s">
        <v>381</v>
      </c>
      <c r="Q230" s="8" t="s">
        <v>527</v>
      </c>
    </row>
    <row r="231">
      <c r="A231" s="6">
        <v>44328.0</v>
      </c>
      <c r="B231" s="7">
        <v>30.0</v>
      </c>
      <c r="C231" s="8" t="s">
        <v>1161</v>
      </c>
      <c r="D231" s="9" t="s">
        <v>1162</v>
      </c>
      <c r="E231" s="8" t="s">
        <v>1163</v>
      </c>
      <c r="F231" s="10"/>
      <c r="G231" s="11" t="s">
        <v>1164</v>
      </c>
      <c r="H231" s="10"/>
      <c r="I231" s="6">
        <v>44330.0</v>
      </c>
      <c r="J231" s="12" t="s">
        <v>1165</v>
      </c>
      <c r="K231" s="13">
        <v>0.3756944444444445</v>
      </c>
      <c r="L231" s="13">
        <v>0.7180555555555556</v>
      </c>
      <c r="M231" s="14">
        <v>87.0</v>
      </c>
      <c r="N231" s="8" t="s">
        <v>31</v>
      </c>
      <c r="O231" s="8" t="s">
        <v>89</v>
      </c>
      <c r="P231" s="8" t="s">
        <v>24</v>
      </c>
      <c r="Q231" s="8" t="s">
        <v>1166</v>
      </c>
    </row>
    <row r="232">
      <c r="A232" s="6">
        <v>44328.0</v>
      </c>
      <c r="B232" s="7">
        <v>31.0</v>
      </c>
      <c r="C232" s="8" t="s">
        <v>1167</v>
      </c>
      <c r="D232" s="9" t="s">
        <v>1168</v>
      </c>
      <c r="E232" s="8" t="s">
        <v>1169</v>
      </c>
      <c r="F232" s="10"/>
      <c r="G232" s="11" t="s">
        <v>159</v>
      </c>
      <c r="H232" s="10"/>
      <c r="I232" s="6">
        <v>44330.0</v>
      </c>
      <c r="J232" s="12" t="s">
        <v>160</v>
      </c>
      <c r="K232" s="13">
        <v>0.4583333333333333</v>
      </c>
      <c r="L232" s="13">
        <v>0.4583333333333333</v>
      </c>
      <c r="M232" s="14">
        <v>140.0</v>
      </c>
      <c r="N232" s="8" t="s">
        <v>57</v>
      </c>
      <c r="O232" s="8" t="s">
        <v>109</v>
      </c>
      <c r="P232" s="8" t="s">
        <v>24</v>
      </c>
      <c r="Q232" s="8" t="s">
        <v>1170</v>
      </c>
    </row>
    <row r="233">
      <c r="A233" s="6">
        <v>44329.0</v>
      </c>
      <c r="B233" s="7">
        <v>32.0</v>
      </c>
      <c r="C233" s="8" t="s">
        <v>1171</v>
      </c>
      <c r="D233" s="9" t="s">
        <v>1172</v>
      </c>
      <c r="E233" s="15" t="s">
        <v>1173</v>
      </c>
      <c r="F233" s="10"/>
      <c r="G233" s="11" t="s">
        <v>730</v>
      </c>
      <c r="H233" s="10"/>
      <c r="I233" s="6">
        <v>44330.0</v>
      </c>
      <c r="J233" s="12" t="s">
        <v>568</v>
      </c>
      <c r="K233" s="13">
        <v>0.4583333333333333</v>
      </c>
      <c r="L233" s="13">
        <v>0.4583333333333333</v>
      </c>
      <c r="M233" s="14">
        <v>99.0</v>
      </c>
      <c r="N233" s="8" t="s">
        <v>57</v>
      </c>
      <c r="O233" s="8" t="s">
        <v>109</v>
      </c>
      <c r="P233" s="8" t="s">
        <v>24</v>
      </c>
      <c r="Q233" s="8" t="s">
        <v>1174</v>
      </c>
    </row>
    <row r="234">
      <c r="A234" s="6">
        <v>44327.0</v>
      </c>
      <c r="B234" s="7">
        <v>33.0</v>
      </c>
      <c r="C234" s="8" t="s">
        <v>1175</v>
      </c>
      <c r="D234" s="9" t="s">
        <v>1176</v>
      </c>
      <c r="E234" s="8" t="s">
        <v>1177</v>
      </c>
      <c r="F234" s="10"/>
      <c r="G234" s="11" t="s">
        <v>127</v>
      </c>
      <c r="H234" s="10"/>
      <c r="I234" s="6">
        <v>44330.0</v>
      </c>
      <c r="J234" s="12" t="s">
        <v>568</v>
      </c>
      <c r="K234" s="13">
        <v>0.4583333333333333</v>
      </c>
      <c r="L234" s="13">
        <v>0.4583333333333333</v>
      </c>
      <c r="M234" s="14">
        <v>144.0</v>
      </c>
      <c r="N234" s="8" t="s">
        <v>57</v>
      </c>
      <c r="O234" s="8" t="s">
        <v>109</v>
      </c>
      <c r="P234" s="8" t="s">
        <v>24</v>
      </c>
      <c r="Q234" s="8" t="s">
        <v>1178</v>
      </c>
    </row>
    <row r="235">
      <c r="A235" s="6">
        <v>44329.0</v>
      </c>
      <c r="B235" s="7">
        <v>34.0</v>
      </c>
      <c r="C235" s="8" t="s">
        <v>1179</v>
      </c>
      <c r="D235" s="9" t="s">
        <v>1180</v>
      </c>
      <c r="E235" s="15" t="s">
        <v>1181</v>
      </c>
      <c r="F235" s="10"/>
      <c r="G235" s="11" t="s">
        <v>1182</v>
      </c>
      <c r="H235" s="10"/>
      <c r="I235" s="6">
        <v>44330.0</v>
      </c>
      <c r="J235" s="12" t="s">
        <v>568</v>
      </c>
      <c r="K235" s="13">
        <v>0.4583333333333333</v>
      </c>
      <c r="L235" s="13">
        <v>0.4583333333333333</v>
      </c>
      <c r="M235" s="14">
        <v>106.0</v>
      </c>
      <c r="N235" s="8" t="s">
        <v>57</v>
      </c>
      <c r="O235" s="8" t="s">
        <v>109</v>
      </c>
      <c r="P235" s="8" t="s">
        <v>24</v>
      </c>
      <c r="Q235" s="8" t="s">
        <v>1183</v>
      </c>
    </row>
    <row r="236">
      <c r="A236" s="6">
        <v>44325.0</v>
      </c>
      <c r="B236" s="7">
        <v>35.0</v>
      </c>
      <c r="C236" s="8" t="s">
        <v>1184</v>
      </c>
      <c r="D236" s="9" t="s">
        <v>1185</v>
      </c>
      <c r="E236" s="15" t="s">
        <v>1186</v>
      </c>
      <c r="F236" s="10"/>
      <c r="G236" s="11" t="s">
        <v>266</v>
      </c>
      <c r="H236" s="10"/>
      <c r="I236" s="6">
        <v>44330.0</v>
      </c>
      <c r="J236" s="12" t="s">
        <v>568</v>
      </c>
      <c r="K236" s="13">
        <v>0.4583333333333333</v>
      </c>
      <c r="L236" s="13">
        <v>0.4583333333333333</v>
      </c>
      <c r="M236" s="14">
        <v>175.0</v>
      </c>
      <c r="N236" s="8" t="s">
        <v>57</v>
      </c>
      <c r="O236" s="8" t="s">
        <v>109</v>
      </c>
      <c r="P236" s="8" t="s">
        <v>149</v>
      </c>
      <c r="Q236" s="8" t="s">
        <v>1187</v>
      </c>
    </row>
    <row r="237">
      <c r="A237" s="6">
        <v>44328.0</v>
      </c>
      <c r="B237" s="7">
        <v>1.0</v>
      </c>
      <c r="C237" s="8" t="s">
        <v>1188</v>
      </c>
      <c r="D237" s="9" t="s">
        <v>1189</v>
      </c>
      <c r="E237" s="8" t="s">
        <v>1190</v>
      </c>
      <c r="F237" s="10"/>
      <c r="G237" s="11" t="s">
        <v>334</v>
      </c>
      <c r="H237" s="10"/>
      <c r="I237" s="6">
        <v>44331.0</v>
      </c>
      <c r="J237" s="12" t="s">
        <v>1191</v>
      </c>
      <c r="K237" s="13">
        <v>0.2916666666666667</v>
      </c>
      <c r="L237" s="13">
        <v>0.2916666666666667</v>
      </c>
      <c r="M237" s="14">
        <v>140.0</v>
      </c>
      <c r="N237" s="8" t="s">
        <v>57</v>
      </c>
      <c r="O237" s="8" t="s">
        <v>109</v>
      </c>
      <c r="P237" s="8" t="s">
        <v>470</v>
      </c>
      <c r="Q237" s="8" t="s">
        <v>623</v>
      </c>
    </row>
    <row r="238">
      <c r="A238" s="6">
        <v>44330.0</v>
      </c>
      <c r="B238" s="7">
        <v>2.0</v>
      </c>
      <c r="C238" s="8" t="s">
        <v>813</v>
      </c>
      <c r="D238" s="19"/>
      <c r="E238" s="15" t="s">
        <v>1192</v>
      </c>
      <c r="F238" s="10"/>
      <c r="G238" s="16" t="s">
        <v>1193</v>
      </c>
      <c r="H238" s="10"/>
      <c r="I238" s="6">
        <v>44331.0</v>
      </c>
      <c r="J238" s="12" t="s">
        <v>283</v>
      </c>
      <c r="K238" s="13">
        <v>0.2916666666666667</v>
      </c>
      <c r="L238" s="13">
        <v>0.2916666666666667</v>
      </c>
      <c r="M238" s="14">
        <v>0.0</v>
      </c>
      <c r="N238" s="8" t="s">
        <v>221</v>
      </c>
      <c r="O238" s="8" t="s">
        <v>109</v>
      </c>
      <c r="P238" s="8" t="s">
        <v>149</v>
      </c>
      <c r="Q238" s="8" t="s">
        <v>330</v>
      </c>
    </row>
    <row r="239">
      <c r="A239" s="6">
        <v>44328.0</v>
      </c>
      <c r="B239" s="7">
        <v>23.0</v>
      </c>
      <c r="C239" s="8" t="s">
        <v>1194</v>
      </c>
      <c r="D239" s="9" t="s">
        <v>1195</v>
      </c>
      <c r="E239" s="8" t="s">
        <v>1196</v>
      </c>
      <c r="F239" s="10"/>
      <c r="G239" s="11" t="s">
        <v>49</v>
      </c>
      <c r="H239" s="10"/>
      <c r="I239" s="6">
        <v>44331.0</v>
      </c>
      <c r="J239" s="12" t="s">
        <v>1197</v>
      </c>
      <c r="K239" s="13">
        <v>0.2923611111111111</v>
      </c>
      <c r="L239" s="13">
        <v>0.425</v>
      </c>
      <c r="M239" s="14">
        <v>190.0</v>
      </c>
      <c r="N239" s="8" t="s">
        <v>31</v>
      </c>
      <c r="O239" s="8" t="s">
        <v>89</v>
      </c>
      <c r="P239" s="8" t="s">
        <v>24</v>
      </c>
      <c r="Q239" s="8" t="s">
        <v>1198</v>
      </c>
    </row>
    <row r="240">
      <c r="A240" s="6">
        <v>44330.0</v>
      </c>
      <c r="B240" s="7">
        <v>20.0</v>
      </c>
      <c r="C240" s="8" t="s">
        <v>1199</v>
      </c>
      <c r="D240" s="9" t="s">
        <v>1200</v>
      </c>
      <c r="E240" s="15" t="s">
        <v>1201</v>
      </c>
      <c r="F240" s="10"/>
      <c r="G240" s="11" t="s">
        <v>1202</v>
      </c>
      <c r="H240" s="10"/>
      <c r="I240" s="6">
        <v>44331.0</v>
      </c>
      <c r="J240" s="12" t="s">
        <v>1203</v>
      </c>
      <c r="K240" s="13">
        <v>0.2923611111111111</v>
      </c>
      <c r="L240" s="13">
        <v>0.325</v>
      </c>
      <c r="M240" s="14">
        <v>174.0</v>
      </c>
      <c r="N240" s="8" t="s">
        <v>57</v>
      </c>
      <c r="O240" s="8" t="s">
        <v>89</v>
      </c>
      <c r="P240" s="8" t="s">
        <v>24</v>
      </c>
      <c r="Q240" s="8" t="s">
        <v>1204</v>
      </c>
    </row>
    <row r="241">
      <c r="A241" s="6">
        <v>44328.0</v>
      </c>
      <c r="B241" s="7">
        <v>3.0</v>
      </c>
      <c r="C241" s="8" t="s">
        <v>1205</v>
      </c>
      <c r="D241" s="9" t="s">
        <v>1206</v>
      </c>
      <c r="E241" s="8" t="s">
        <v>1207</v>
      </c>
      <c r="F241" s="8"/>
      <c r="G241" s="11" t="s">
        <v>174</v>
      </c>
      <c r="H241" s="11"/>
      <c r="I241" s="6">
        <v>44331.0</v>
      </c>
      <c r="J241" s="12" t="s">
        <v>1208</v>
      </c>
      <c r="K241" s="13">
        <v>0.2916666666666667</v>
      </c>
      <c r="L241" s="13">
        <v>0.33125</v>
      </c>
      <c r="M241" s="14">
        <v>865.0</v>
      </c>
      <c r="N241" s="8" t="s">
        <v>57</v>
      </c>
      <c r="O241" s="8" t="s">
        <v>23</v>
      </c>
      <c r="P241" s="8" t="s">
        <v>149</v>
      </c>
      <c r="Q241" s="8" t="s">
        <v>1000</v>
      </c>
    </row>
    <row r="242">
      <c r="A242" s="6">
        <v>44328.0</v>
      </c>
      <c r="B242" s="7">
        <v>5.0</v>
      </c>
      <c r="C242" s="8" t="s">
        <v>1209</v>
      </c>
      <c r="D242" s="9" t="s">
        <v>1210</v>
      </c>
      <c r="E242" s="8" t="s">
        <v>1211</v>
      </c>
      <c r="F242" s="8"/>
      <c r="G242" s="11" t="s">
        <v>174</v>
      </c>
      <c r="H242" s="11"/>
      <c r="I242" s="17">
        <v>44331.0</v>
      </c>
      <c r="J242" s="12" t="s">
        <v>1212</v>
      </c>
      <c r="K242" s="13">
        <v>0.2916666666666667</v>
      </c>
      <c r="L242" s="22">
        <v>0.3819444444444444</v>
      </c>
      <c r="M242" s="14">
        <v>640.0</v>
      </c>
      <c r="N242" s="8" t="s">
        <v>57</v>
      </c>
      <c r="O242" s="8" t="s">
        <v>23</v>
      </c>
      <c r="P242" s="8" t="s">
        <v>96</v>
      </c>
      <c r="Q242" s="8" t="s">
        <v>111</v>
      </c>
    </row>
    <row r="243">
      <c r="A243" s="6">
        <v>44323.0</v>
      </c>
      <c r="B243" s="7">
        <v>29.0</v>
      </c>
      <c r="C243" s="8" t="s">
        <v>1213</v>
      </c>
      <c r="D243" s="9" t="s">
        <v>1214</v>
      </c>
      <c r="E243" s="8" t="s">
        <v>1215</v>
      </c>
      <c r="F243" s="8"/>
      <c r="G243" s="11" t="s">
        <v>174</v>
      </c>
      <c r="H243" s="11"/>
      <c r="I243" s="6">
        <v>44331.0</v>
      </c>
      <c r="J243" s="12" t="s">
        <v>1216</v>
      </c>
      <c r="K243" s="13">
        <v>0.2923611111111111</v>
      </c>
      <c r="L243" s="13">
        <v>0.5340277777777778</v>
      </c>
      <c r="M243" s="14">
        <v>465.0</v>
      </c>
      <c r="N243" s="8" t="s">
        <v>57</v>
      </c>
      <c r="O243" s="8" t="s">
        <v>89</v>
      </c>
      <c r="P243" s="8" t="s">
        <v>58</v>
      </c>
      <c r="Q243" s="8" t="s">
        <v>476</v>
      </c>
    </row>
    <row r="244">
      <c r="A244" s="6">
        <v>44326.0</v>
      </c>
      <c r="B244" s="7">
        <v>17.0</v>
      </c>
      <c r="C244" s="8" t="s">
        <v>1217</v>
      </c>
      <c r="D244" s="9" t="s">
        <v>1218</v>
      </c>
      <c r="E244" s="15" t="s">
        <v>1219</v>
      </c>
      <c r="F244" s="8"/>
      <c r="G244" s="11" t="s">
        <v>174</v>
      </c>
      <c r="H244" s="11"/>
      <c r="I244" s="6">
        <v>44331.0</v>
      </c>
      <c r="J244" s="12" t="s">
        <v>1220</v>
      </c>
      <c r="K244" s="13">
        <v>0.2916666666666667</v>
      </c>
      <c r="L244" s="13">
        <v>0.6361111111111112</v>
      </c>
      <c r="M244" s="14">
        <v>465.0</v>
      </c>
      <c r="N244" s="8" t="s">
        <v>57</v>
      </c>
      <c r="O244" s="8" t="s">
        <v>23</v>
      </c>
      <c r="P244" s="8" t="s">
        <v>149</v>
      </c>
      <c r="Q244" s="8" t="s">
        <v>215</v>
      </c>
    </row>
    <row r="245">
      <c r="A245" s="6">
        <v>44329.0</v>
      </c>
      <c r="B245" s="7">
        <v>31.0</v>
      </c>
      <c r="C245" s="8" t="s">
        <v>1221</v>
      </c>
      <c r="D245" s="9" t="s">
        <v>1222</v>
      </c>
      <c r="E245" s="8" t="s">
        <v>1223</v>
      </c>
      <c r="F245" s="10"/>
      <c r="G245" s="11" t="s">
        <v>1224</v>
      </c>
      <c r="H245" s="10"/>
      <c r="I245" s="6">
        <v>44331.0</v>
      </c>
      <c r="J245" s="12" t="s">
        <v>1225</v>
      </c>
      <c r="K245" s="13">
        <v>0.2923611111111111</v>
      </c>
      <c r="L245" s="13">
        <v>0.5791666666666667</v>
      </c>
      <c r="M245" s="14">
        <v>220.0</v>
      </c>
      <c r="N245" s="8" t="s">
        <v>31</v>
      </c>
      <c r="O245" s="8" t="s">
        <v>89</v>
      </c>
      <c r="P245" s="8" t="s">
        <v>24</v>
      </c>
      <c r="Q245" s="8" t="s">
        <v>1226</v>
      </c>
    </row>
    <row r="246">
      <c r="A246" s="6">
        <v>44327.0</v>
      </c>
      <c r="B246" s="7">
        <v>14.0</v>
      </c>
      <c r="C246" s="8" t="s">
        <v>1227</v>
      </c>
      <c r="D246" s="9" t="s">
        <v>1228</v>
      </c>
      <c r="E246" s="8" t="s">
        <v>1229</v>
      </c>
      <c r="F246" s="8"/>
      <c r="G246" s="11" t="s">
        <v>174</v>
      </c>
      <c r="H246" s="10"/>
      <c r="I246" s="6">
        <v>44331.0</v>
      </c>
      <c r="J246" s="12" t="s">
        <v>1230</v>
      </c>
      <c r="K246" s="13">
        <v>0.2916666666666667</v>
      </c>
      <c r="L246" s="13">
        <v>0.5750000000000001</v>
      </c>
      <c r="M246" s="14">
        <v>390.0</v>
      </c>
      <c r="N246" s="8" t="s">
        <v>57</v>
      </c>
      <c r="O246" s="8" t="s">
        <v>23</v>
      </c>
      <c r="P246" s="8" t="s">
        <v>381</v>
      </c>
      <c r="Q246" s="8" t="s">
        <v>533</v>
      </c>
    </row>
    <row r="247">
      <c r="A247" s="6">
        <v>44324.0</v>
      </c>
      <c r="B247" s="7">
        <v>10.0</v>
      </c>
      <c r="C247" s="8" t="s">
        <v>1231</v>
      </c>
      <c r="D247" s="9" t="s">
        <v>1232</v>
      </c>
      <c r="E247" s="8" t="s">
        <v>1233</v>
      </c>
      <c r="F247" s="8"/>
      <c r="G247" s="11" t="s">
        <v>174</v>
      </c>
      <c r="H247" s="10"/>
      <c r="I247" s="6">
        <v>44331.0</v>
      </c>
      <c r="J247" s="12" t="s">
        <v>1234</v>
      </c>
      <c r="K247" s="13">
        <v>0.2916666666666667</v>
      </c>
      <c r="L247" s="13">
        <v>0.4826388888888889</v>
      </c>
      <c r="M247" s="14">
        <f>120*2.5+95</f>
        <v>395</v>
      </c>
      <c r="N247" s="8" t="s">
        <v>148</v>
      </c>
      <c r="O247" s="8" t="s">
        <v>23</v>
      </c>
      <c r="P247" s="8" t="s">
        <v>470</v>
      </c>
      <c r="Q247" s="8" t="s">
        <v>610</v>
      </c>
    </row>
    <row r="248">
      <c r="A248" s="6">
        <v>44327.0</v>
      </c>
      <c r="B248" s="7">
        <v>11.0</v>
      </c>
      <c r="C248" s="8" t="s">
        <v>1235</v>
      </c>
      <c r="D248" s="9" t="s">
        <v>1236</v>
      </c>
      <c r="E248" s="8" t="s">
        <v>1237</v>
      </c>
      <c r="F248" s="8"/>
      <c r="G248" s="11" t="s">
        <v>1238</v>
      </c>
      <c r="H248" s="11"/>
      <c r="I248" s="6">
        <v>44331.0</v>
      </c>
      <c r="J248" s="12" t="s">
        <v>1239</v>
      </c>
      <c r="K248" s="13">
        <v>0.2916666666666667</v>
      </c>
      <c r="L248" s="13">
        <v>0.5125000000000001</v>
      </c>
      <c r="M248" s="14">
        <v>1110.0</v>
      </c>
      <c r="N248" s="8" t="s">
        <v>39</v>
      </c>
      <c r="O248" s="8" t="s">
        <v>23</v>
      </c>
      <c r="P248" s="8" t="s">
        <v>470</v>
      </c>
      <c r="Q248" s="8" t="s">
        <v>259</v>
      </c>
    </row>
    <row r="249">
      <c r="A249" s="6">
        <v>44328.0</v>
      </c>
      <c r="B249" s="7">
        <v>21.0</v>
      </c>
      <c r="C249" s="8" t="s">
        <v>631</v>
      </c>
      <c r="D249" s="9" t="s">
        <v>1240</v>
      </c>
      <c r="E249" s="8" t="s">
        <v>1241</v>
      </c>
      <c r="F249" s="8"/>
      <c r="G249" s="11" t="s">
        <v>174</v>
      </c>
      <c r="H249" s="11"/>
      <c r="I249" s="6">
        <v>44331.0</v>
      </c>
      <c r="J249" s="12" t="s">
        <v>1242</v>
      </c>
      <c r="K249" s="13">
        <v>0.2923611111111111</v>
      </c>
      <c r="L249" s="13">
        <v>0.3819444444444444</v>
      </c>
      <c r="M249" s="14">
        <v>765.0</v>
      </c>
      <c r="N249" s="8" t="s">
        <v>1243</v>
      </c>
      <c r="O249" s="8" t="s">
        <v>89</v>
      </c>
      <c r="P249" s="8" t="s">
        <v>470</v>
      </c>
      <c r="Q249" s="8" t="s">
        <v>193</v>
      </c>
    </row>
    <row r="250">
      <c r="A250" s="6">
        <v>44324.0</v>
      </c>
      <c r="B250" s="7">
        <v>6.0</v>
      </c>
      <c r="C250" s="8" t="s">
        <v>1244</v>
      </c>
      <c r="D250" s="9" t="s">
        <v>1245</v>
      </c>
      <c r="E250" s="15" t="s">
        <v>1246</v>
      </c>
      <c r="F250" s="8"/>
      <c r="G250" s="11" t="s">
        <v>174</v>
      </c>
      <c r="H250" s="11"/>
      <c r="I250" s="6">
        <v>44331.0</v>
      </c>
      <c r="J250" s="12" t="s">
        <v>1247</v>
      </c>
      <c r="K250" s="13">
        <v>0.2916666666666667</v>
      </c>
      <c r="L250" s="13">
        <v>0.3972222222222222</v>
      </c>
      <c r="M250" s="14">
        <f>150*3.5+15</f>
        <v>540</v>
      </c>
      <c r="N250" s="8" t="s">
        <v>148</v>
      </c>
      <c r="O250" s="8" t="s">
        <v>23</v>
      </c>
      <c r="P250" s="8" t="s">
        <v>222</v>
      </c>
      <c r="Q250" s="8" t="s">
        <v>111</v>
      </c>
    </row>
    <row r="251">
      <c r="A251" s="6">
        <v>44329.0</v>
      </c>
      <c r="B251" s="7">
        <v>18.0</v>
      </c>
      <c r="C251" s="8" t="s">
        <v>1248</v>
      </c>
      <c r="D251" s="9" t="s">
        <v>1249</v>
      </c>
      <c r="E251" s="15" t="s">
        <v>1250</v>
      </c>
      <c r="F251" s="10"/>
      <c r="G251" s="11" t="s">
        <v>266</v>
      </c>
      <c r="H251" s="10"/>
      <c r="I251" s="6">
        <v>44331.0</v>
      </c>
      <c r="J251" s="12" t="s">
        <v>1251</v>
      </c>
      <c r="K251" s="13">
        <v>0.2916666666666667</v>
      </c>
      <c r="L251" s="13">
        <v>0.6666666666666666</v>
      </c>
      <c r="M251" s="14">
        <v>155.0</v>
      </c>
      <c r="N251" s="8" t="s">
        <v>57</v>
      </c>
      <c r="O251" s="8" t="s">
        <v>23</v>
      </c>
      <c r="P251" s="8" t="s">
        <v>24</v>
      </c>
      <c r="Q251" s="8" t="s">
        <v>1252</v>
      </c>
    </row>
    <row r="252">
      <c r="A252" s="6">
        <v>44327.0</v>
      </c>
      <c r="B252" s="7">
        <v>27.0</v>
      </c>
      <c r="C252" s="8" t="s">
        <v>1253</v>
      </c>
      <c r="D252" s="9" t="s">
        <v>746</v>
      </c>
      <c r="E252" s="15" t="s">
        <v>1254</v>
      </c>
      <c r="F252" s="8"/>
      <c r="G252" s="11" t="s">
        <v>303</v>
      </c>
      <c r="H252" s="10"/>
      <c r="I252" s="6">
        <v>44331.0</v>
      </c>
      <c r="J252" s="12" t="s">
        <v>1255</v>
      </c>
      <c r="K252" s="13">
        <v>0.2923611111111111</v>
      </c>
      <c r="L252" s="13">
        <v>0.4791666666666667</v>
      </c>
      <c r="M252" s="14">
        <v>878.0</v>
      </c>
      <c r="N252" s="8" t="s">
        <v>57</v>
      </c>
      <c r="O252" s="8" t="s">
        <v>89</v>
      </c>
      <c r="P252" s="8" t="s">
        <v>58</v>
      </c>
      <c r="Q252" s="8" t="s">
        <v>166</v>
      </c>
    </row>
    <row r="253">
      <c r="A253" s="6">
        <v>44312.0</v>
      </c>
      <c r="B253" s="7">
        <v>8.0</v>
      </c>
      <c r="C253" s="8" t="s">
        <v>1256</v>
      </c>
      <c r="D253" s="9" t="s">
        <v>1257</v>
      </c>
      <c r="E253" s="8" t="s">
        <v>1258</v>
      </c>
      <c r="F253" s="8"/>
      <c r="G253" s="11" t="s">
        <v>174</v>
      </c>
      <c r="H253" s="11"/>
      <c r="I253" s="6">
        <v>44331.0</v>
      </c>
      <c r="J253" s="12" t="s">
        <v>1259</v>
      </c>
      <c r="K253" s="13">
        <v>0.2916666666666667</v>
      </c>
      <c r="L253" s="13">
        <v>0.4395833333333334</v>
      </c>
      <c r="M253" s="14">
        <v>915.0</v>
      </c>
      <c r="N253" s="8" t="s">
        <v>1260</v>
      </c>
      <c r="O253" s="8" t="s">
        <v>23</v>
      </c>
      <c r="P253" s="8" t="s">
        <v>149</v>
      </c>
      <c r="Q253" s="8" t="s">
        <v>235</v>
      </c>
    </row>
    <row r="254">
      <c r="A254" s="6">
        <v>44330.0</v>
      </c>
      <c r="B254" s="7">
        <v>13.0</v>
      </c>
      <c r="C254" s="8" t="s">
        <v>1261</v>
      </c>
      <c r="D254" s="9" t="s">
        <v>1262</v>
      </c>
      <c r="E254" s="15" t="s">
        <v>1263</v>
      </c>
      <c r="F254" s="10"/>
      <c r="G254" s="11" t="s">
        <v>765</v>
      </c>
      <c r="H254" s="10"/>
      <c r="I254" s="6">
        <v>44331.0</v>
      </c>
      <c r="J254" s="12" t="s">
        <v>1264</v>
      </c>
      <c r="K254" s="13">
        <v>0.2916666666666667</v>
      </c>
      <c r="L254" s="13">
        <v>0.5569444444444445</v>
      </c>
      <c r="M254" s="14">
        <v>155.0</v>
      </c>
      <c r="N254" s="8" t="s">
        <v>31</v>
      </c>
      <c r="O254" s="8" t="s">
        <v>23</v>
      </c>
      <c r="P254" s="8" t="s">
        <v>24</v>
      </c>
      <c r="Q254" s="8" t="s">
        <v>1265</v>
      </c>
    </row>
    <row r="255">
      <c r="A255" s="6">
        <v>44323.0</v>
      </c>
      <c r="B255" s="7">
        <v>24.0</v>
      </c>
      <c r="C255" s="8" t="s">
        <v>1266</v>
      </c>
      <c r="D255" s="9" t="s">
        <v>1267</v>
      </c>
      <c r="E255" s="15" t="s">
        <v>1268</v>
      </c>
      <c r="F255" s="10"/>
      <c r="G255" s="11" t="s">
        <v>174</v>
      </c>
      <c r="H255" s="10"/>
      <c r="I255" s="6">
        <v>44331.0</v>
      </c>
      <c r="J255" s="12" t="s">
        <v>1269</v>
      </c>
      <c r="K255" s="13">
        <v>0.2923611111111111</v>
      </c>
      <c r="L255" s="13">
        <v>0.44236111111111115</v>
      </c>
      <c r="M255" s="14">
        <v>615.0</v>
      </c>
      <c r="N255" s="8" t="s">
        <v>57</v>
      </c>
      <c r="O255" s="8" t="s">
        <v>89</v>
      </c>
      <c r="P255" s="8" t="s">
        <v>24</v>
      </c>
      <c r="Q255" s="8" t="s">
        <v>1270</v>
      </c>
    </row>
    <row r="256">
      <c r="A256" s="6">
        <v>44327.0</v>
      </c>
      <c r="B256" s="7">
        <v>25.0</v>
      </c>
      <c r="C256" s="8" t="s">
        <v>1271</v>
      </c>
      <c r="D256" s="9" t="s">
        <v>1272</v>
      </c>
      <c r="E256" s="15" t="s">
        <v>1273</v>
      </c>
      <c r="F256" s="8"/>
      <c r="G256" s="11" t="s">
        <v>174</v>
      </c>
      <c r="H256" s="10"/>
      <c r="I256" s="6">
        <v>44331.0</v>
      </c>
      <c r="J256" s="12" t="s">
        <v>1274</v>
      </c>
      <c r="K256" s="13">
        <v>0.2923611111111111</v>
      </c>
      <c r="L256" s="13">
        <v>0.4611111111111111</v>
      </c>
      <c r="M256" s="14">
        <v>370.0</v>
      </c>
      <c r="N256" s="8" t="s">
        <v>57</v>
      </c>
      <c r="O256" s="8" t="s">
        <v>89</v>
      </c>
      <c r="P256" s="8" t="s">
        <v>381</v>
      </c>
      <c r="Q256" s="8" t="s">
        <v>427</v>
      </c>
    </row>
    <row r="257">
      <c r="A257" s="6">
        <v>44328.0</v>
      </c>
      <c r="B257" s="7">
        <v>12.0</v>
      </c>
      <c r="C257" s="8" t="s">
        <v>1275</v>
      </c>
      <c r="D257" s="9" t="s">
        <v>1276</v>
      </c>
      <c r="E257" s="8" t="s">
        <v>1277</v>
      </c>
      <c r="F257" s="10"/>
      <c r="G257" s="11" t="s">
        <v>1278</v>
      </c>
      <c r="H257" s="10"/>
      <c r="I257" s="6">
        <v>44331.0</v>
      </c>
      <c r="J257" s="12" t="s">
        <v>1279</v>
      </c>
      <c r="K257" s="13">
        <v>0.2916666666666667</v>
      </c>
      <c r="L257" s="13">
        <v>0.5361111111111111</v>
      </c>
      <c r="M257" s="14">
        <v>265.0</v>
      </c>
      <c r="N257" s="8" t="s">
        <v>57</v>
      </c>
      <c r="O257" s="8" t="s">
        <v>23</v>
      </c>
      <c r="P257" s="8" t="s">
        <v>24</v>
      </c>
      <c r="Q257" s="8" t="s">
        <v>1280</v>
      </c>
    </row>
    <row r="258">
      <c r="A258" s="6">
        <v>44327.0</v>
      </c>
      <c r="B258" s="7">
        <v>16.0</v>
      </c>
      <c r="C258" s="8" t="s">
        <v>1281</v>
      </c>
      <c r="D258" s="9" t="s">
        <v>1282</v>
      </c>
      <c r="E258" s="15" t="s">
        <v>1283</v>
      </c>
      <c r="F258" s="8"/>
      <c r="G258" s="11" t="s">
        <v>174</v>
      </c>
      <c r="H258" s="11"/>
      <c r="I258" s="6">
        <v>44331.0</v>
      </c>
      <c r="J258" s="12" t="s">
        <v>1284</v>
      </c>
      <c r="K258" s="13">
        <v>0.2916666666666667</v>
      </c>
      <c r="L258" s="13">
        <v>0.6131944444444445</v>
      </c>
      <c r="M258" s="14">
        <v>465.0</v>
      </c>
      <c r="N258" s="8" t="s">
        <v>57</v>
      </c>
      <c r="O258" s="8" t="s">
        <v>23</v>
      </c>
      <c r="P258" s="8" t="s">
        <v>24</v>
      </c>
      <c r="Q258" s="8" t="s">
        <v>1285</v>
      </c>
    </row>
    <row r="259">
      <c r="A259" s="6">
        <v>44327.0</v>
      </c>
      <c r="B259" s="7">
        <v>4.0</v>
      </c>
      <c r="C259" s="8" t="s">
        <v>1286</v>
      </c>
      <c r="D259" s="9" t="s">
        <v>1287</v>
      </c>
      <c r="E259" s="15" t="s">
        <v>1288</v>
      </c>
      <c r="F259" s="11"/>
      <c r="G259" s="11" t="s">
        <v>730</v>
      </c>
      <c r="H259" s="10"/>
      <c r="I259" s="6">
        <v>44331.0</v>
      </c>
      <c r="J259" s="12" t="s">
        <v>1289</v>
      </c>
      <c r="K259" s="13">
        <v>0.2916666666666667</v>
      </c>
      <c r="L259" s="13">
        <v>0.3513888888888889</v>
      </c>
      <c r="M259" s="14">
        <v>414.0</v>
      </c>
      <c r="N259" s="8" t="s">
        <v>57</v>
      </c>
      <c r="O259" s="8" t="s">
        <v>23</v>
      </c>
      <c r="P259" s="8" t="s">
        <v>149</v>
      </c>
      <c r="Q259" s="8" t="s">
        <v>347</v>
      </c>
    </row>
    <row r="260">
      <c r="A260" s="6">
        <v>44329.0</v>
      </c>
      <c r="B260" s="7">
        <v>30.0</v>
      </c>
      <c r="C260" s="8" t="s">
        <v>1290</v>
      </c>
      <c r="D260" s="9" t="s">
        <v>1291</v>
      </c>
      <c r="E260" s="15" t="s">
        <v>1292</v>
      </c>
      <c r="F260" s="10"/>
      <c r="G260" s="11" t="s">
        <v>378</v>
      </c>
      <c r="H260" s="10"/>
      <c r="I260" s="6">
        <v>44331.0</v>
      </c>
      <c r="J260" s="12" t="s">
        <v>1293</v>
      </c>
      <c r="K260" s="13">
        <v>0.2923611111111111</v>
      </c>
      <c r="L260" s="13">
        <v>0.5590277777777778</v>
      </c>
      <c r="M260" s="14">
        <v>85.0</v>
      </c>
      <c r="N260" s="8" t="s">
        <v>148</v>
      </c>
      <c r="O260" s="8" t="s">
        <v>89</v>
      </c>
      <c r="P260" s="8" t="s">
        <v>149</v>
      </c>
      <c r="Q260" s="8" t="s">
        <v>117</v>
      </c>
    </row>
    <row r="261">
      <c r="A261" s="17">
        <v>44262.0</v>
      </c>
      <c r="B261" s="7">
        <v>28.0</v>
      </c>
      <c r="C261" s="8" t="s">
        <v>1294</v>
      </c>
      <c r="D261" s="9" t="s">
        <v>1295</v>
      </c>
      <c r="E261" s="8" t="s">
        <v>1296</v>
      </c>
      <c r="F261" s="8"/>
      <c r="G261" s="11" t="s">
        <v>174</v>
      </c>
      <c r="H261" s="11"/>
      <c r="I261" s="17">
        <v>44331.0</v>
      </c>
      <c r="J261" s="12" t="s">
        <v>1297</v>
      </c>
      <c r="K261" s="13">
        <v>0.2923611111111111</v>
      </c>
      <c r="L261" s="13">
        <v>0.5104166666666666</v>
      </c>
      <c r="M261" s="14">
        <f>5*150*0.7</f>
        <v>525</v>
      </c>
      <c r="N261" s="8" t="s">
        <v>1298</v>
      </c>
      <c r="O261" s="8" t="s">
        <v>89</v>
      </c>
      <c r="P261" s="8" t="s">
        <v>149</v>
      </c>
      <c r="Q261" s="8" t="s">
        <v>3</v>
      </c>
    </row>
    <row r="262">
      <c r="A262" s="6">
        <v>44330.0</v>
      </c>
      <c r="B262" s="7">
        <v>22.0</v>
      </c>
      <c r="C262" s="8" t="s">
        <v>1299</v>
      </c>
      <c r="D262" s="9" t="s">
        <v>1300</v>
      </c>
      <c r="E262" s="15" t="s">
        <v>1301</v>
      </c>
      <c r="F262" s="10"/>
      <c r="G262" s="11" t="s">
        <v>81</v>
      </c>
      <c r="H262" s="10"/>
      <c r="I262" s="6">
        <v>44331.0</v>
      </c>
      <c r="J262" s="12" t="s">
        <v>1302</v>
      </c>
      <c r="K262" s="13">
        <v>0.2923611111111111</v>
      </c>
      <c r="L262" s="13">
        <v>0.40069444444444446</v>
      </c>
      <c r="M262" s="14">
        <v>183.0</v>
      </c>
      <c r="N262" s="8" t="s">
        <v>57</v>
      </c>
      <c r="O262" s="8" t="s">
        <v>89</v>
      </c>
      <c r="P262" s="8" t="s">
        <v>381</v>
      </c>
      <c r="Q262" s="8" t="s">
        <v>432</v>
      </c>
    </row>
    <row r="263">
      <c r="A263" s="6">
        <v>44327.0</v>
      </c>
      <c r="B263" s="7">
        <v>19.0</v>
      </c>
      <c r="C263" s="8" t="s">
        <v>1303</v>
      </c>
      <c r="D263" s="9" t="s">
        <v>1304</v>
      </c>
      <c r="E263" s="15" t="s">
        <v>1305</v>
      </c>
      <c r="F263" s="8"/>
      <c r="G263" s="11" t="s">
        <v>174</v>
      </c>
      <c r="H263" s="11"/>
      <c r="I263" s="6">
        <v>44331.0</v>
      </c>
      <c r="J263" s="12" t="s">
        <v>1306</v>
      </c>
      <c r="K263" s="13">
        <v>0.2923611111111111</v>
      </c>
      <c r="L263" s="13">
        <v>0.30069444444444443</v>
      </c>
      <c r="M263" s="14">
        <v>255.0</v>
      </c>
      <c r="N263" s="8" t="s">
        <v>57</v>
      </c>
      <c r="O263" s="8" t="s">
        <v>89</v>
      </c>
      <c r="P263" s="8" t="s">
        <v>470</v>
      </c>
      <c r="Q263" s="8" t="s">
        <v>306</v>
      </c>
    </row>
    <row r="264">
      <c r="A264" s="6">
        <v>44324.0</v>
      </c>
      <c r="B264" s="7">
        <v>7.0</v>
      </c>
      <c r="C264" s="8" t="s">
        <v>1307</v>
      </c>
      <c r="D264" s="9" t="s">
        <v>1308</v>
      </c>
      <c r="E264" s="8" t="s">
        <v>1309</v>
      </c>
      <c r="F264" s="8"/>
      <c r="G264" s="11" t="s">
        <v>174</v>
      </c>
      <c r="H264" s="11"/>
      <c r="I264" s="6">
        <v>44331.0</v>
      </c>
      <c r="J264" s="12" t="s">
        <v>1310</v>
      </c>
      <c r="K264" s="13">
        <v>0.2916666666666667</v>
      </c>
      <c r="L264" s="13">
        <v>0.4166666666666667</v>
      </c>
      <c r="M264" s="14">
        <v>650.0</v>
      </c>
      <c r="N264" s="8" t="s">
        <v>1311</v>
      </c>
      <c r="O264" s="8" t="s">
        <v>23</v>
      </c>
      <c r="P264" s="8" t="s">
        <v>192</v>
      </c>
      <c r="Q264" s="8" t="s">
        <v>193</v>
      </c>
    </row>
    <row r="265">
      <c r="A265" s="6">
        <v>44329.0</v>
      </c>
      <c r="B265" s="7">
        <v>15.0</v>
      </c>
      <c r="C265" s="8" t="s">
        <v>781</v>
      </c>
      <c r="D265" s="9" t="s">
        <v>782</v>
      </c>
      <c r="E265" s="15" t="s">
        <v>1312</v>
      </c>
      <c r="F265" s="10"/>
      <c r="G265" s="11" t="s">
        <v>1313</v>
      </c>
      <c r="H265" s="10"/>
      <c r="I265" s="6">
        <v>44331.0</v>
      </c>
      <c r="J265" s="12" t="s">
        <v>1314</v>
      </c>
      <c r="K265" s="13">
        <v>0.2916666666666667</v>
      </c>
      <c r="L265" s="13">
        <v>0.5923611111111111</v>
      </c>
      <c r="M265" s="14">
        <v>852.0</v>
      </c>
      <c r="N265" s="8" t="s">
        <v>31</v>
      </c>
      <c r="O265" s="8" t="s">
        <v>23</v>
      </c>
      <c r="P265" s="8" t="s">
        <v>24</v>
      </c>
      <c r="Q265" s="8" t="s">
        <v>1315</v>
      </c>
    </row>
    <row r="266">
      <c r="A266" s="6">
        <v>44328.0</v>
      </c>
      <c r="B266" s="7">
        <v>9.0</v>
      </c>
      <c r="C266" s="8" t="s">
        <v>1316</v>
      </c>
      <c r="D266" s="9" t="s">
        <v>1317</v>
      </c>
      <c r="E266" s="8" t="s">
        <v>1318</v>
      </c>
      <c r="F266" s="10"/>
      <c r="G266" s="11" t="s">
        <v>1319</v>
      </c>
      <c r="H266" s="10"/>
      <c r="I266" s="6">
        <v>44331.0</v>
      </c>
      <c r="J266" s="12" t="s">
        <v>1320</v>
      </c>
      <c r="K266" s="13">
        <v>0.2916666666666667</v>
      </c>
      <c r="L266" s="13">
        <v>0.4548611111111111</v>
      </c>
      <c r="M266" s="14">
        <v>189.0</v>
      </c>
      <c r="N266" s="8" t="s">
        <v>57</v>
      </c>
      <c r="O266" s="8" t="s">
        <v>23</v>
      </c>
      <c r="P266" s="8" t="s">
        <v>564</v>
      </c>
      <c r="Q266" s="8" t="s">
        <v>306</v>
      </c>
    </row>
    <row r="267">
      <c r="A267" s="6">
        <v>44329.0</v>
      </c>
      <c r="B267" s="7">
        <v>26.0</v>
      </c>
      <c r="C267" s="8" t="s">
        <v>1321</v>
      </c>
      <c r="D267" s="9" t="s">
        <v>1322</v>
      </c>
      <c r="E267" s="15" t="s">
        <v>1323</v>
      </c>
      <c r="F267" s="10"/>
      <c r="G267" s="11" t="s">
        <v>965</v>
      </c>
      <c r="H267" s="10"/>
      <c r="I267" s="6">
        <v>44331.0</v>
      </c>
      <c r="J267" s="12" t="s">
        <v>1324</v>
      </c>
      <c r="K267" s="13">
        <v>0.2923611111111111</v>
      </c>
      <c r="L267" s="13">
        <v>0.48541666666666666</v>
      </c>
      <c r="M267" s="14">
        <v>155.0</v>
      </c>
      <c r="N267" s="8" t="s">
        <v>31</v>
      </c>
      <c r="O267" s="8" t="s">
        <v>89</v>
      </c>
      <c r="P267" s="8" t="s">
        <v>24</v>
      </c>
      <c r="Q267" s="8" t="s">
        <v>1226</v>
      </c>
    </row>
    <row r="268">
      <c r="A268" s="6">
        <v>44328.0</v>
      </c>
      <c r="B268" s="7">
        <v>32.0</v>
      </c>
      <c r="C268" s="8" t="s">
        <v>1325</v>
      </c>
      <c r="D268" s="9" t="s">
        <v>1326</v>
      </c>
      <c r="E268" s="8" t="s">
        <v>1327</v>
      </c>
      <c r="F268" s="10"/>
      <c r="G268" s="11" t="s">
        <v>1328</v>
      </c>
      <c r="H268" s="10"/>
      <c r="I268" s="6">
        <v>44331.0</v>
      </c>
      <c r="J268" s="12" t="s">
        <v>160</v>
      </c>
      <c r="K268" s="13">
        <v>0.4166666666666667</v>
      </c>
      <c r="L268" s="13">
        <v>0.4166666666666667</v>
      </c>
      <c r="M268" s="14">
        <v>40.0</v>
      </c>
      <c r="N268" s="8" t="s">
        <v>57</v>
      </c>
      <c r="O268" s="8" t="s">
        <v>109</v>
      </c>
      <c r="P268" s="8" t="s">
        <v>24</v>
      </c>
      <c r="Q268" s="8" t="s">
        <v>1329</v>
      </c>
    </row>
    <row r="269">
      <c r="A269" s="6">
        <v>44324.0</v>
      </c>
      <c r="B269" s="7">
        <v>33.0</v>
      </c>
      <c r="C269" s="8" t="s">
        <v>1330</v>
      </c>
      <c r="D269" s="9" t="s">
        <v>1331</v>
      </c>
      <c r="E269" s="15" t="s">
        <v>1332</v>
      </c>
      <c r="F269" s="8"/>
      <c r="G269" s="11" t="s">
        <v>174</v>
      </c>
      <c r="H269" s="11"/>
      <c r="I269" s="6">
        <v>44331.0</v>
      </c>
      <c r="J269" s="12" t="s">
        <v>160</v>
      </c>
      <c r="K269" s="13">
        <v>0.4166666666666667</v>
      </c>
      <c r="L269" s="13">
        <v>0.4166666666666667</v>
      </c>
      <c r="M269" s="14">
        <v>450.0</v>
      </c>
      <c r="N269" s="8" t="s">
        <v>148</v>
      </c>
      <c r="O269" s="8" t="s">
        <v>109</v>
      </c>
      <c r="P269" s="8" t="s">
        <v>58</v>
      </c>
      <c r="Q269" s="8" t="s">
        <v>1333</v>
      </c>
    </row>
    <row r="270">
      <c r="A270" s="6">
        <v>44326.0</v>
      </c>
      <c r="B270" s="7">
        <v>34.0</v>
      </c>
      <c r="C270" s="8" t="s">
        <v>1334</v>
      </c>
      <c r="D270" s="9" t="s">
        <v>1335</v>
      </c>
      <c r="E270" s="15" t="s">
        <v>1336</v>
      </c>
      <c r="F270" s="8"/>
      <c r="G270" s="11" t="s">
        <v>174</v>
      </c>
      <c r="H270" s="11"/>
      <c r="I270" s="6">
        <v>44331.0</v>
      </c>
      <c r="J270" s="12" t="s">
        <v>160</v>
      </c>
      <c r="K270" s="13">
        <v>0.4166666666666667</v>
      </c>
      <c r="L270" s="13">
        <v>0.4166666666666667</v>
      </c>
      <c r="M270" s="14">
        <v>450.0</v>
      </c>
      <c r="N270" s="8" t="s">
        <v>31</v>
      </c>
      <c r="O270" s="8" t="s">
        <v>109</v>
      </c>
      <c r="P270" s="8" t="s">
        <v>24</v>
      </c>
      <c r="Q270" s="8" t="s">
        <v>1337</v>
      </c>
    </row>
    <row r="271">
      <c r="A271" s="6">
        <v>44326.0</v>
      </c>
      <c r="B271" s="7"/>
      <c r="C271" s="8" t="s">
        <v>1338</v>
      </c>
      <c r="D271" s="9" t="s">
        <v>1339</v>
      </c>
      <c r="E271" s="15" t="s">
        <v>1340</v>
      </c>
      <c r="F271" s="10"/>
      <c r="G271" s="11" t="s">
        <v>1341</v>
      </c>
      <c r="H271" s="10"/>
      <c r="I271" s="6">
        <v>44331.0</v>
      </c>
      <c r="J271" s="12" t="s">
        <v>160</v>
      </c>
      <c r="K271" s="13" t="s">
        <v>109</v>
      </c>
      <c r="L271" s="13" t="s">
        <v>110</v>
      </c>
      <c r="M271" s="14">
        <v>612.0</v>
      </c>
      <c r="N271" s="8" t="s">
        <v>1342</v>
      </c>
      <c r="O271" s="8" t="s">
        <v>109</v>
      </c>
      <c r="P271" s="8" t="s">
        <v>564</v>
      </c>
      <c r="Q271" s="8" t="s">
        <v>262</v>
      </c>
    </row>
    <row r="272">
      <c r="A272" s="6">
        <v>44330.0</v>
      </c>
      <c r="B272" s="7">
        <v>35.0</v>
      </c>
      <c r="C272" s="8" t="s">
        <v>1343</v>
      </c>
      <c r="D272" s="9" t="s">
        <v>1344</v>
      </c>
      <c r="E272" s="15" t="s">
        <v>1345</v>
      </c>
      <c r="F272" s="10"/>
      <c r="G272" s="11" t="s">
        <v>258</v>
      </c>
      <c r="H272" s="10"/>
      <c r="I272" s="6">
        <v>44331.0</v>
      </c>
      <c r="J272" s="12" t="s">
        <v>1346</v>
      </c>
      <c r="K272" s="13">
        <v>0.4166666666666667</v>
      </c>
      <c r="L272" s="13">
        <v>0.4166666666666667</v>
      </c>
      <c r="M272" s="14">
        <v>144.0</v>
      </c>
      <c r="N272" s="8" t="s">
        <v>511</v>
      </c>
      <c r="O272" s="8" t="s">
        <v>109</v>
      </c>
      <c r="P272" s="8" t="s">
        <v>294</v>
      </c>
      <c r="Q272" s="8" t="s">
        <v>386</v>
      </c>
    </row>
    <row r="273">
      <c r="A273" s="6">
        <v>44330.0</v>
      </c>
      <c r="B273" s="7">
        <v>36.0</v>
      </c>
      <c r="C273" s="8" t="s">
        <v>1347</v>
      </c>
      <c r="D273" s="9" t="s">
        <v>1348</v>
      </c>
      <c r="E273" s="15" t="s">
        <v>1349</v>
      </c>
      <c r="F273" s="8"/>
      <c r="G273" s="11" t="s">
        <v>1350</v>
      </c>
      <c r="H273" s="10"/>
      <c r="I273" s="6">
        <v>44331.0</v>
      </c>
      <c r="J273" s="12" t="s">
        <v>160</v>
      </c>
      <c r="K273" s="13">
        <v>0.4166666666666667</v>
      </c>
      <c r="L273" s="13">
        <v>0.4166666666666667</v>
      </c>
      <c r="M273" s="14">
        <v>238.0</v>
      </c>
      <c r="N273" s="8" t="s">
        <v>511</v>
      </c>
      <c r="O273" s="8" t="s">
        <v>109</v>
      </c>
      <c r="P273" s="8" t="s">
        <v>24</v>
      </c>
      <c r="Q273" s="8" t="s">
        <v>1351</v>
      </c>
    </row>
    <row r="274">
      <c r="A274" s="6">
        <v>44327.0</v>
      </c>
      <c r="B274" s="7">
        <v>37.0</v>
      </c>
      <c r="C274" s="8" t="s">
        <v>1352</v>
      </c>
      <c r="D274" s="9" t="s">
        <v>1353</v>
      </c>
      <c r="E274" s="15" t="s">
        <v>1354</v>
      </c>
      <c r="F274" s="10"/>
      <c r="G274" s="11" t="s">
        <v>1355</v>
      </c>
      <c r="H274" s="10"/>
      <c r="I274" s="6">
        <v>44331.0</v>
      </c>
      <c r="J274" s="12" t="s">
        <v>160</v>
      </c>
      <c r="K274" s="13">
        <v>0.4166666666666667</v>
      </c>
      <c r="L274" s="13">
        <v>0.4166666666666667</v>
      </c>
      <c r="M274" s="14">
        <v>100.0</v>
      </c>
      <c r="N274" s="8" t="s">
        <v>511</v>
      </c>
      <c r="O274" s="8" t="s">
        <v>109</v>
      </c>
      <c r="P274" s="8" t="s">
        <v>24</v>
      </c>
      <c r="Q274" s="8" t="s">
        <v>1356</v>
      </c>
    </row>
    <row r="275">
      <c r="A275" s="6">
        <v>44331.0</v>
      </c>
      <c r="B275" s="7">
        <v>5.0</v>
      </c>
      <c r="C275" s="8" t="s">
        <v>280</v>
      </c>
      <c r="D275" s="19"/>
      <c r="E275" s="8" t="s">
        <v>1357</v>
      </c>
      <c r="F275" s="10"/>
      <c r="G275" s="11" t="s">
        <v>1358</v>
      </c>
      <c r="H275" s="10"/>
      <c r="I275" s="6">
        <v>44332.0</v>
      </c>
      <c r="J275" s="12" t="s">
        <v>283</v>
      </c>
      <c r="K275" s="13">
        <v>0.2916666666666667</v>
      </c>
      <c r="L275" s="13">
        <v>0.4076388888888889</v>
      </c>
      <c r="M275" s="14">
        <v>0.0</v>
      </c>
      <c r="N275" s="8" t="s">
        <v>1359</v>
      </c>
      <c r="O275" s="8" t="s">
        <v>593</v>
      </c>
      <c r="P275" s="8" t="s">
        <v>149</v>
      </c>
      <c r="Q275" s="8" t="s">
        <v>1360</v>
      </c>
    </row>
    <row r="276">
      <c r="A276" s="6">
        <v>44323.0</v>
      </c>
      <c r="B276" s="7">
        <v>6.0</v>
      </c>
      <c r="C276" s="8" t="s">
        <v>1361</v>
      </c>
      <c r="D276" s="9" t="s">
        <v>1362</v>
      </c>
      <c r="E276" s="8" t="s">
        <v>1363</v>
      </c>
      <c r="F276" s="10"/>
      <c r="G276" s="11" t="s">
        <v>1364</v>
      </c>
      <c r="H276" s="10"/>
      <c r="I276" s="6">
        <v>44332.0</v>
      </c>
      <c r="J276" s="12" t="s">
        <v>1365</v>
      </c>
      <c r="K276" s="13">
        <v>0.2916666666666667</v>
      </c>
      <c r="L276" s="13">
        <v>0.425</v>
      </c>
      <c r="M276" s="14">
        <v>365.0</v>
      </c>
      <c r="N276" s="8" t="s">
        <v>57</v>
      </c>
      <c r="O276" s="8" t="s">
        <v>89</v>
      </c>
      <c r="P276" s="8" t="s">
        <v>294</v>
      </c>
      <c r="Q276" s="8" t="s">
        <v>1366</v>
      </c>
    </row>
    <row r="277">
      <c r="A277" s="6">
        <v>44331.0</v>
      </c>
      <c r="B277" s="7">
        <v>2.0</v>
      </c>
      <c r="C277" s="8" t="s">
        <v>1367</v>
      </c>
      <c r="D277" s="9" t="s">
        <v>1368</v>
      </c>
      <c r="E277" s="8" t="s">
        <v>1369</v>
      </c>
      <c r="F277" s="8"/>
      <c r="G277" s="16" t="s">
        <v>1370</v>
      </c>
      <c r="H277" s="10"/>
      <c r="I277" s="6">
        <v>44332.0</v>
      </c>
      <c r="J277" s="18" t="s">
        <v>1371</v>
      </c>
      <c r="K277" s="13">
        <v>0.2916666666666667</v>
      </c>
      <c r="L277" s="13">
        <v>0.3284722222222222</v>
      </c>
      <c r="M277" s="14">
        <v>231.0</v>
      </c>
      <c r="N277" s="8" t="s">
        <v>1372</v>
      </c>
      <c r="O277" s="8" t="s">
        <v>89</v>
      </c>
      <c r="P277" s="8" t="s">
        <v>149</v>
      </c>
      <c r="Q277" s="8" t="s">
        <v>1373</v>
      </c>
    </row>
    <row r="278">
      <c r="A278" s="6">
        <v>44330.0</v>
      </c>
      <c r="B278" s="7">
        <v>18.0</v>
      </c>
      <c r="C278" s="8" t="s">
        <v>1374</v>
      </c>
      <c r="D278" s="9" t="s">
        <v>1375</v>
      </c>
      <c r="E278" s="15" t="s">
        <v>1376</v>
      </c>
      <c r="F278" s="10"/>
      <c r="G278" s="11" t="s">
        <v>170</v>
      </c>
      <c r="H278" s="10"/>
      <c r="I278" s="6">
        <v>44332.0</v>
      </c>
      <c r="J278" s="12" t="s">
        <v>1377</v>
      </c>
      <c r="K278" s="13">
        <v>0.2923611111111111</v>
      </c>
      <c r="L278" s="13">
        <v>0.47291666666666665</v>
      </c>
      <c r="M278" s="14">
        <v>165.0</v>
      </c>
      <c r="N278" s="8" t="s">
        <v>57</v>
      </c>
      <c r="O278" s="8" t="s">
        <v>23</v>
      </c>
      <c r="P278" s="8" t="s">
        <v>24</v>
      </c>
      <c r="Q278" s="8" t="s">
        <v>1378</v>
      </c>
    </row>
    <row r="279">
      <c r="A279" s="6">
        <v>44330.0</v>
      </c>
      <c r="B279" s="7">
        <v>17.0</v>
      </c>
      <c r="C279" s="8" t="s">
        <v>1379</v>
      </c>
      <c r="D279" s="9" t="s">
        <v>1380</v>
      </c>
      <c r="E279" s="15" t="s">
        <v>1381</v>
      </c>
      <c r="F279" s="8"/>
      <c r="G279" s="11" t="s">
        <v>174</v>
      </c>
      <c r="H279" s="11"/>
      <c r="I279" s="6">
        <v>44332.0</v>
      </c>
      <c r="J279" s="12" t="s">
        <v>1382</v>
      </c>
      <c r="K279" s="13">
        <v>0.2923611111111111</v>
      </c>
      <c r="L279" s="13">
        <v>0.4465277777777778</v>
      </c>
      <c r="M279" s="14">
        <v>540.0</v>
      </c>
      <c r="N279" s="8" t="s">
        <v>57</v>
      </c>
      <c r="O279" s="8" t="s">
        <v>23</v>
      </c>
      <c r="P279" s="8" t="s">
        <v>149</v>
      </c>
      <c r="Q279" s="8" t="s">
        <v>533</v>
      </c>
    </row>
    <row r="280">
      <c r="A280" s="6">
        <v>44227.0</v>
      </c>
      <c r="B280" s="7">
        <v>7.0</v>
      </c>
      <c r="C280" s="8" t="s">
        <v>1383</v>
      </c>
      <c r="D280" s="9" t="s">
        <v>1384</v>
      </c>
      <c r="E280" s="8" t="s">
        <v>1385</v>
      </c>
      <c r="F280" s="8"/>
      <c r="G280" s="11" t="s">
        <v>174</v>
      </c>
      <c r="H280" s="11"/>
      <c r="I280" s="6">
        <v>44332.0</v>
      </c>
      <c r="J280" s="12" t="s">
        <v>1386</v>
      </c>
      <c r="K280" s="13">
        <v>0.2916666666666667</v>
      </c>
      <c r="L280" s="13">
        <v>0.45694444444444443</v>
      </c>
      <c r="M280" s="14">
        <v>420.0</v>
      </c>
      <c r="N280" s="8" t="s">
        <v>148</v>
      </c>
      <c r="O280" s="8" t="s">
        <v>593</v>
      </c>
      <c r="P280" s="8" t="s">
        <v>24</v>
      </c>
      <c r="Q280" s="8" t="s">
        <v>306</v>
      </c>
    </row>
    <row r="281">
      <c r="A281" s="6">
        <v>44330.0</v>
      </c>
      <c r="B281" s="7">
        <v>3.0</v>
      </c>
      <c r="C281" s="8" t="s">
        <v>1387</v>
      </c>
      <c r="D281" s="9" t="s">
        <v>1388</v>
      </c>
      <c r="E281" s="8" t="s">
        <v>1389</v>
      </c>
      <c r="F281" s="10"/>
      <c r="G281" s="11"/>
      <c r="H281" s="10"/>
      <c r="I281" s="6">
        <v>44332.0</v>
      </c>
      <c r="J281" s="12" t="s">
        <v>1390</v>
      </c>
      <c r="K281" s="13">
        <v>0.2916666666666667</v>
      </c>
      <c r="L281" s="13">
        <v>0.34652777777777777</v>
      </c>
      <c r="M281" s="14">
        <f>2.5*120+15</f>
        <v>315</v>
      </c>
      <c r="N281" s="8" t="s">
        <v>57</v>
      </c>
      <c r="O281" s="8" t="s">
        <v>89</v>
      </c>
      <c r="P281" s="8" t="s">
        <v>564</v>
      </c>
      <c r="Q281" s="8" t="s">
        <v>1391</v>
      </c>
    </row>
    <row r="282">
      <c r="A282" s="6">
        <v>44331.0</v>
      </c>
      <c r="B282" s="7">
        <v>12.0</v>
      </c>
      <c r="C282" s="8" t="s">
        <v>1392</v>
      </c>
      <c r="D282" s="9" t="s">
        <v>1393</v>
      </c>
      <c r="E282" s="8" t="s">
        <v>1394</v>
      </c>
      <c r="F282" s="10"/>
      <c r="G282" s="11" t="s">
        <v>1395</v>
      </c>
      <c r="H282" s="10"/>
      <c r="I282" s="6">
        <v>44332.0</v>
      </c>
      <c r="J282" s="12" t="s">
        <v>1396</v>
      </c>
      <c r="K282" s="13">
        <v>0.2923611111111111</v>
      </c>
      <c r="L282" s="13">
        <v>0.33888888888888885</v>
      </c>
      <c r="M282" s="14">
        <v>216.0</v>
      </c>
      <c r="N282" s="8" t="s">
        <v>1397</v>
      </c>
      <c r="O282" s="8" t="s">
        <v>23</v>
      </c>
      <c r="P282" s="8" t="s">
        <v>149</v>
      </c>
      <c r="Q282" s="8" t="s">
        <v>1285</v>
      </c>
    </row>
    <row r="283">
      <c r="A283" s="6">
        <v>44330.0</v>
      </c>
      <c r="B283" s="7">
        <v>16.0</v>
      </c>
      <c r="C283" s="8" t="s">
        <v>1398</v>
      </c>
      <c r="D283" s="9" t="s">
        <v>1399</v>
      </c>
      <c r="E283" s="15" t="s">
        <v>1400</v>
      </c>
      <c r="F283" s="10"/>
      <c r="G283" s="16" t="s">
        <v>519</v>
      </c>
      <c r="H283" s="10"/>
      <c r="I283" s="6">
        <v>44332.0</v>
      </c>
      <c r="J283" s="12" t="s">
        <v>1401</v>
      </c>
      <c r="K283" s="13">
        <v>0.2923611111111111</v>
      </c>
      <c r="L283" s="13">
        <v>0.41944444444444445</v>
      </c>
      <c r="M283" s="14">
        <v>231.0</v>
      </c>
      <c r="N283" s="8" t="s">
        <v>57</v>
      </c>
      <c r="O283" s="8" t="s">
        <v>23</v>
      </c>
      <c r="P283" s="8" t="s">
        <v>149</v>
      </c>
      <c r="Q283" s="8" t="s">
        <v>398</v>
      </c>
    </row>
    <row r="284">
      <c r="A284" s="6">
        <v>44331.0</v>
      </c>
      <c r="B284" s="7">
        <v>14.0</v>
      </c>
      <c r="C284" s="8" t="s">
        <v>1402</v>
      </c>
      <c r="D284" s="9" t="s">
        <v>1403</v>
      </c>
      <c r="E284" s="8" t="s">
        <v>1404</v>
      </c>
      <c r="F284" s="10"/>
      <c r="G284" s="11" t="s">
        <v>1405</v>
      </c>
      <c r="H284" s="10"/>
      <c r="I284" s="6">
        <v>44332.0</v>
      </c>
      <c r="J284" s="12" t="s">
        <v>1406</v>
      </c>
      <c r="K284" s="13">
        <v>0.2923611111111111</v>
      </c>
      <c r="L284" s="13">
        <v>0.38125000000000003</v>
      </c>
      <c r="M284" s="14">
        <f>1.4*120+15</f>
        <v>183</v>
      </c>
      <c r="N284" s="8" t="s">
        <v>1372</v>
      </c>
      <c r="O284" s="8" t="s">
        <v>23</v>
      </c>
      <c r="P284" s="8" t="s">
        <v>470</v>
      </c>
      <c r="Q284" s="8" t="s">
        <v>1407</v>
      </c>
    </row>
    <row r="285">
      <c r="A285" s="6">
        <v>44329.0</v>
      </c>
      <c r="B285" s="7">
        <v>19.0</v>
      </c>
      <c r="C285" s="8" t="s">
        <v>465</v>
      </c>
      <c r="D285" s="9" t="s">
        <v>1056</v>
      </c>
      <c r="E285" s="15" t="s">
        <v>1408</v>
      </c>
      <c r="F285" s="8"/>
      <c r="G285" s="11"/>
      <c r="H285" s="10"/>
      <c r="I285" s="6">
        <v>44332.0</v>
      </c>
      <c r="J285" s="12" t="s">
        <v>1409</v>
      </c>
      <c r="K285" s="13">
        <v>0.2923611111111111</v>
      </c>
      <c r="L285" s="13">
        <v>0.49722222222222223</v>
      </c>
      <c r="M285" s="14">
        <v>315.0</v>
      </c>
      <c r="N285" s="8" t="s">
        <v>57</v>
      </c>
      <c r="O285" s="8" t="s">
        <v>23</v>
      </c>
      <c r="P285" s="8" t="s">
        <v>222</v>
      </c>
      <c r="Q285" s="8">
        <v>10.0</v>
      </c>
    </row>
    <row r="286">
      <c r="A286" s="6">
        <v>44328.0</v>
      </c>
      <c r="B286" s="7">
        <v>10.0</v>
      </c>
      <c r="C286" s="8" t="s">
        <v>1410</v>
      </c>
      <c r="D286" s="9" t="s">
        <v>1411</v>
      </c>
      <c r="E286" s="8" t="s">
        <v>1412</v>
      </c>
      <c r="F286" s="8"/>
      <c r="G286" s="11"/>
      <c r="H286" s="11"/>
      <c r="I286" s="6">
        <v>44332.0</v>
      </c>
      <c r="J286" s="12" t="s">
        <v>1413</v>
      </c>
      <c r="K286" s="13">
        <v>0.2916666666666667</v>
      </c>
      <c r="L286" s="13">
        <v>0.5368055555555555</v>
      </c>
      <c r="M286" s="14">
        <f>2780+300</f>
        <v>3080</v>
      </c>
      <c r="N286" s="8" t="s">
        <v>1414</v>
      </c>
      <c r="O286" s="8" t="s">
        <v>593</v>
      </c>
      <c r="P286" s="8" t="s">
        <v>470</v>
      </c>
      <c r="Q286" s="8" t="s">
        <v>347</v>
      </c>
    </row>
    <row r="287">
      <c r="A287" s="6">
        <v>44331.0</v>
      </c>
      <c r="B287" s="7">
        <v>8.0</v>
      </c>
      <c r="C287" s="8" t="s">
        <v>1415</v>
      </c>
      <c r="D287" s="9" t="s">
        <v>1416</v>
      </c>
      <c r="E287" s="15" t="s">
        <v>1417</v>
      </c>
      <c r="F287" s="10"/>
      <c r="G287" s="11" t="s">
        <v>1418</v>
      </c>
      <c r="H287" s="10"/>
      <c r="I287" s="6">
        <v>44332.0</v>
      </c>
      <c r="J287" s="12" t="s">
        <v>1419</v>
      </c>
      <c r="K287" s="13">
        <v>0.2916666666666667</v>
      </c>
      <c r="L287" s="13">
        <v>0.4826388888888889</v>
      </c>
      <c r="M287" s="14">
        <v>72.0</v>
      </c>
      <c r="N287" s="8" t="s">
        <v>57</v>
      </c>
      <c r="O287" s="8" t="s">
        <v>89</v>
      </c>
      <c r="P287" s="8" t="s">
        <v>149</v>
      </c>
      <c r="Q287" s="8" t="s">
        <v>1420</v>
      </c>
    </row>
    <row r="288">
      <c r="A288" s="6">
        <v>44330.0</v>
      </c>
      <c r="B288" s="7">
        <v>11.0</v>
      </c>
      <c r="C288" s="8" t="s">
        <v>470</v>
      </c>
      <c r="D288" s="9" t="s">
        <v>1421</v>
      </c>
      <c r="E288" s="15" t="s">
        <v>1422</v>
      </c>
      <c r="F288" s="8"/>
      <c r="G288" s="11" t="s">
        <v>174</v>
      </c>
      <c r="H288" s="11"/>
      <c r="I288" s="6">
        <v>44332.0</v>
      </c>
      <c r="J288" s="12" t="s">
        <v>1423</v>
      </c>
      <c r="K288" s="13">
        <v>0.2923611111111111</v>
      </c>
      <c r="L288" s="13">
        <v>0.3104166666666667</v>
      </c>
      <c r="M288" s="14">
        <v>375.0</v>
      </c>
      <c r="N288" s="8" t="s">
        <v>57</v>
      </c>
      <c r="O288" s="8" t="s">
        <v>23</v>
      </c>
      <c r="P288" s="8" t="s">
        <v>381</v>
      </c>
      <c r="Q288" s="8" t="s">
        <v>259</v>
      </c>
    </row>
    <row r="289">
      <c r="A289" s="6">
        <v>44330.0</v>
      </c>
      <c r="B289" s="7">
        <v>1.0</v>
      </c>
      <c r="C289" s="8" t="s">
        <v>1424</v>
      </c>
      <c r="D289" s="9" t="s">
        <v>1425</v>
      </c>
      <c r="E289" s="8" t="s">
        <v>1426</v>
      </c>
      <c r="F289" s="10"/>
      <c r="G289" s="11" t="s">
        <v>1427</v>
      </c>
      <c r="H289" s="10"/>
      <c r="I289" s="6">
        <v>44332.0</v>
      </c>
      <c r="J289" s="12" t="s">
        <v>1428</v>
      </c>
      <c r="K289" s="13">
        <v>0.2916666666666667</v>
      </c>
      <c r="L289" s="13">
        <v>0.3013888888888889</v>
      </c>
      <c r="M289" s="14">
        <v>84.0</v>
      </c>
      <c r="N289" s="8" t="s">
        <v>31</v>
      </c>
      <c r="O289" s="8" t="s">
        <v>593</v>
      </c>
      <c r="P289" s="8" t="s">
        <v>24</v>
      </c>
      <c r="Q289" s="8" t="s">
        <v>1429</v>
      </c>
    </row>
    <row r="290">
      <c r="A290" s="6">
        <v>44331.0</v>
      </c>
      <c r="B290" s="7">
        <v>9.0</v>
      </c>
      <c r="C290" s="8" t="s">
        <v>1430</v>
      </c>
      <c r="D290" s="9" t="s">
        <v>1431</v>
      </c>
      <c r="E290" s="8" t="s">
        <v>1432</v>
      </c>
      <c r="F290" s="10"/>
      <c r="G290" s="11" t="s">
        <v>1433</v>
      </c>
      <c r="H290" s="10"/>
      <c r="I290" s="6">
        <v>44332.0</v>
      </c>
      <c r="J290" s="12" t="s">
        <v>1434</v>
      </c>
      <c r="K290" s="13">
        <v>0.2916666666666667</v>
      </c>
      <c r="L290" s="13">
        <v>0.5020833333333333</v>
      </c>
      <c r="M290" s="14">
        <v>323.0</v>
      </c>
      <c r="N290" s="8" t="s">
        <v>1372</v>
      </c>
      <c r="O290" s="8" t="s">
        <v>89</v>
      </c>
      <c r="P290" s="8" t="s">
        <v>149</v>
      </c>
      <c r="Q290" s="8" t="s">
        <v>1435</v>
      </c>
    </row>
    <row r="291">
      <c r="A291" s="6">
        <v>44330.0</v>
      </c>
      <c r="B291" s="7">
        <v>4.0</v>
      </c>
      <c r="C291" s="8" t="s">
        <v>1436</v>
      </c>
      <c r="D291" s="9" t="s">
        <v>1437</v>
      </c>
      <c r="E291" s="15" t="s">
        <v>1438</v>
      </c>
      <c r="F291" s="8"/>
      <c r="G291" s="11" t="s">
        <v>730</v>
      </c>
      <c r="H291" s="10"/>
      <c r="I291" s="6">
        <v>44332.0</v>
      </c>
      <c r="J291" s="12" t="s">
        <v>1439</v>
      </c>
      <c r="K291" s="13">
        <v>0.2916666666666667</v>
      </c>
      <c r="L291" s="13">
        <v>0.37916666666666665</v>
      </c>
      <c r="M291" s="14">
        <v>265.0</v>
      </c>
      <c r="N291" s="8" t="s">
        <v>1440</v>
      </c>
      <c r="O291" s="8" t="s">
        <v>89</v>
      </c>
      <c r="P291" s="8" t="s">
        <v>149</v>
      </c>
      <c r="Q291" s="8" t="s">
        <v>527</v>
      </c>
    </row>
    <row r="292">
      <c r="A292" s="6">
        <v>44330.0</v>
      </c>
      <c r="B292" s="7">
        <v>13.0</v>
      </c>
      <c r="C292" s="8" t="s">
        <v>1441</v>
      </c>
      <c r="D292" s="9" t="s">
        <v>1442</v>
      </c>
      <c r="E292" s="15" t="s">
        <v>1443</v>
      </c>
      <c r="F292" s="10"/>
      <c r="G292" s="11" t="s">
        <v>170</v>
      </c>
      <c r="H292" s="10"/>
      <c r="I292" s="6">
        <v>44332.0</v>
      </c>
      <c r="J292" s="12" t="s">
        <v>1444</v>
      </c>
      <c r="K292" s="13">
        <v>0.2923611111111111</v>
      </c>
      <c r="L292" s="13">
        <v>0.3611111111111111</v>
      </c>
      <c r="M292" s="14">
        <v>165.0</v>
      </c>
      <c r="N292" s="8" t="s">
        <v>57</v>
      </c>
      <c r="O292" s="8" t="s">
        <v>23</v>
      </c>
      <c r="P292" s="8" t="s">
        <v>24</v>
      </c>
      <c r="Q292" s="8" t="s">
        <v>1445</v>
      </c>
    </row>
    <row r="293">
      <c r="A293" s="6">
        <v>44329.0</v>
      </c>
      <c r="B293" s="7">
        <v>15.0</v>
      </c>
      <c r="C293" s="8" t="s">
        <v>1446</v>
      </c>
      <c r="D293" s="9" t="s">
        <v>1447</v>
      </c>
      <c r="E293" s="15" t="s">
        <v>1448</v>
      </c>
      <c r="F293" s="8"/>
      <c r="G293" s="11" t="s">
        <v>174</v>
      </c>
      <c r="H293" s="11"/>
      <c r="I293" s="6">
        <v>44332.0</v>
      </c>
      <c r="J293" s="12" t="s">
        <v>1449</v>
      </c>
      <c r="K293" s="13">
        <v>0.2923611111111111</v>
      </c>
      <c r="L293" s="13">
        <v>0.40069444444444446</v>
      </c>
      <c r="M293" s="14">
        <v>465.0</v>
      </c>
      <c r="N293" s="8" t="s">
        <v>57</v>
      </c>
      <c r="O293" s="8" t="s">
        <v>23</v>
      </c>
      <c r="P293" s="8" t="s">
        <v>149</v>
      </c>
      <c r="Q293" s="8" t="s">
        <v>1450</v>
      </c>
    </row>
    <row r="294">
      <c r="A294" s="6">
        <v>44332.0</v>
      </c>
      <c r="B294" s="7"/>
      <c r="C294" s="8" t="s">
        <v>1451</v>
      </c>
      <c r="D294" s="9" t="s">
        <v>1452</v>
      </c>
      <c r="E294" s="8" t="s">
        <v>1453</v>
      </c>
      <c r="F294" s="10"/>
      <c r="G294" s="11" t="s">
        <v>266</v>
      </c>
      <c r="H294" s="10"/>
      <c r="I294" s="6">
        <v>44332.0</v>
      </c>
      <c r="J294" s="12" t="s">
        <v>1454</v>
      </c>
      <c r="K294" s="13" t="s">
        <v>109</v>
      </c>
      <c r="L294" s="13" t="s">
        <v>110</v>
      </c>
      <c r="M294" s="14">
        <v>155.0</v>
      </c>
      <c r="N294" s="8" t="s">
        <v>31</v>
      </c>
      <c r="O294" s="8" t="s">
        <v>109</v>
      </c>
      <c r="P294" s="8" t="s">
        <v>149</v>
      </c>
      <c r="Q294" s="8" t="s">
        <v>1455</v>
      </c>
    </row>
    <row r="295">
      <c r="A295" s="6">
        <v>44328.0</v>
      </c>
      <c r="B295" s="7">
        <v>20.0</v>
      </c>
      <c r="C295" s="8" t="s">
        <v>1456</v>
      </c>
      <c r="D295" s="9" t="s">
        <v>1457</v>
      </c>
      <c r="E295" s="8" t="s">
        <v>1458</v>
      </c>
      <c r="F295" s="10"/>
      <c r="G295" s="11" t="s">
        <v>1459</v>
      </c>
      <c r="H295" s="10"/>
      <c r="I295" s="6">
        <v>44332.0</v>
      </c>
      <c r="J295" s="12" t="s">
        <v>568</v>
      </c>
      <c r="K295" s="13">
        <v>0.4166666666666667</v>
      </c>
      <c r="L295" s="13">
        <v>0.4166666666666667</v>
      </c>
      <c r="M295" s="14">
        <f>216+19+19+15</f>
        <v>269</v>
      </c>
      <c r="N295" s="8" t="s">
        <v>57</v>
      </c>
      <c r="O295" s="8" t="s">
        <v>109</v>
      </c>
      <c r="P295" s="8" t="s">
        <v>564</v>
      </c>
      <c r="Q295" s="8" t="s">
        <v>306</v>
      </c>
    </row>
    <row r="296">
      <c r="A296" s="6">
        <v>44327.0</v>
      </c>
      <c r="B296" s="7">
        <v>21.0</v>
      </c>
      <c r="C296" s="8" t="s">
        <v>1460</v>
      </c>
      <c r="D296" s="9" t="s">
        <v>1461</v>
      </c>
      <c r="E296" s="15" t="s">
        <v>1462</v>
      </c>
      <c r="F296" s="10"/>
      <c r="G296" s="11" t="s">
        <v>127</v>
      </c>
      <c r="H296" s="10"/>
      <c r="I296" s="6">
        <v>44332.0</v>
      </c>
      <c r="J296" s="12" t="s">
        <v>568</v>
      </c>
      <c r="K296" s="13">
        <v>0.4166666666666667</v>
      </c>
      <c r="L296" s="13">
        <v>0.4166666666666667</v>
      </c>
      <c r="M296" s="14">
        <v>159.0</v>
      </c>
      <c r="N296" s="8" t="s">
        <v>57</v>
      </c>
      <c r="O296" s="8" t="s">
        <v>109</v>
      </c>
      <c r="P296" s="8" t="s">
        <v>24</v>
      </c>
      <c r="Q296" s="8" t="s">
        <v>1463</v>
      </c>
    </row>
    <row r="297">
      <c r="A297" s="6">
        <v>44330.0</v>
      </c>
      <c r="B297" s="7">
        <v>22.0</v>
      </c>
      <c r="C297" s="8" t="s">
        <v>1464</v>
      </c>
      <c r="D297" s="9" t="s">
        <v>1465</v>
      </c>
      <c r="E297" s="15" t="s">
        <v>1466</v>
      </c>
      <c r="F297" s="10"/>
      <c r="G297" s="16" t="s">
        <v>1467</v>
      </c>
      <c r="H297" s="10"/>
      <c r="I297" s="6">
        <v>44332.0</v>
      </c>
      <c r="J297" s="12" t="s">
        <v>1468</v>
      </c>
      <c r="K297" s="13">
        <v>0.4166666666666667</v>
      </c>
      <c r="L297" s="13">
        <v>0.4166666666666667</v>
      </c>
      <c r="M297" s="14">
        <v>455.0</v>
      </c>
      <c r="N297" s="8" t="s">
        <v>57</v>
      </c>
      <c r="O297" s="8" t="s">
        <v>109</v>
      </c>
      <c r="P297" s="8" t="s">
        <v>381</v>
      </c>
      <c r="Q297" s="8" t="s">
        <v>374</v>
      </c>
    </row>
    <row r="298">
      <c r="A298" s="6">
        <v>44329.0</v>
      </c>
      <c r="B298" s="7">
        <v>23.0</v>
      </c>
      <c r="C298" s="8" t="s">
        <v>1469</v>
      </c>
      <c r="D298" s="9" t="s">
        <v>1470</v>
      </c>
      <c r="E298" s="8" t="s">
        <v>1471</v>
      </c>
      <c r="F298" s="10"/>
      <c r="G298" s="11" t="s">
        <v>1472</v>
      </c>
      <c r="H298" s="10"/>
      <c r="I298" s="6">
        <v>44332.0</v>
      </c>
      <c r="J298" s="12" t="s">
        <v>160</v>
      </c>
      <c r="K298" s="13">
        <v>0.4166666666666667</v>
      </c>
      <c r="L298" s="13">
        <v>0.4166666666666667</v>
      </c>
      <c r="M298" s="14">
        <f>440-15</f>
        <v>425</v>
      </c>
      <c r="N298" s="8" t="s">
        <v>57</v>
      </c>
      <c r="O298" s="8" t="s">
        <v>109</v>
      </c>
      <c r="P298" s="8" t="s">
        <v>24</v>
      </c>
      <c r="Q298" s="8" t="s">
        <v>1473</v>
      </c>
    </row>
    <row r="299">
      <c r="A299" s="6">
        <v>44330.0</v>
      </c>
      <c r="B299" s="7">
        <v>2.0</v>
      </c>
      <c r="C299" s="8" t="s">
        <v>1474</v>
      </c>
      <c r="D299" s="9" t="s">
        <v>1475</v>
      </c>
      <c r="E299" s="15" t="s">
        <v>1476</v>
      </c>
      <c r="F299" s="10"/>
      <c r="G299" s="11" t="s">
        <v>1477</v>
      </c>
      <c r="H299" s="10"/>
      <c r="I299" s="6">
        <v>44333.0</v>
      </c>
      <c r="J299" s="12" t="s">
        <v>1478</v>
      </c>
      <c r="K299" s="13">
        <v>0.375</v>
      </c>
      <c r="L299" s="13">
        <v>0.4083333333333334</v>
      </c>
      <c r="M299" s="14">
        <v>375.0</v>
      </c>
      <c r="N299" s="8" t="s">
        <v>57</v>
      </c>
      <c r="O299" s="8" t="s">
        <v>135</v>
      </c>
      <c r="P299" s="8" t="s">
        <v>564</v>
      </c>
      <c r="Q299" s="8" t="s">
        <v>1000</v>
      </c>
    </row>
    <row r="300">
      <c r="A300" s="6">
        <v>44332.0</v>
      </c>
      <c r="B300" s="7">
        <v>1.0</v>
      </c>
      <c r="C300" s="8" t="s">
        <v>1479</v>
      </c>
      <c r="D300" s="19"/>
      <c r="E300" s="15" t="s">
        <v>1480</v>
      </c>
      <c r="F300" s="10"/>
      <c r="G300" s="11" t="s">
        <v>1481</v>
      </c>
      <c r="H300" s="10"/>
      <c r="I300" s="6">
        <v>44333.0</v>
      </c>
      <c r="J300" s="12" t="s">
        <v>1482</v>
      </c>
      <c r="K300" s="13">
        <v>0.375</v>
      </c>
      <c r="L300" s="13">
        <v>0.3902777777777778</v>
      </c>
      <c r="M300" s="14">
        <v>0.0</v>
      </c>
      <c r="N300" s="8" t="s">
        <v>1483</v>
      </c>
      <c r="O300" s="8" t="s">
        <v>135</v>
      </c>
      <c r="P300" s="8" t="s">
        <v>149</v>
      </c>
      <c r="Q300" s="8" t="s">
        <v>306</v>
      </c>
    </row>
    <row r="301">
      <c r="A301" s="6">
        <v>44330.0</v>
      </c>
      <c r="B301" s="7">
        <v>13.0</v>
      </c>
      <c r="C301" s="8" t="s">
        <v>1379</v>
      </c>
      <c r="D301" s="9" t="s">
        <v>1380</v>
      </c>
      <c r="E301" s="8" t="s">
        <v>1484</v>
      </c>
      <c r="F301" s="8"/>
      <c r="G301" s="11" t="s">
        <v>174</v>
      </c>
      <c r="H301" s="11"/>
      <c r="I301" s="6">
        <v>44333.0</v>
      </c>
      <c r="J301" s="12" t="s">
        <v>1485</v>
      </c>
      <c r="K301" s="13">
        <v>0.375</v>
      </c>
      <c r="L301" s="13">
        <v>0.6777777777777777</v>
      </c>
      <c r="M301" s="14">
        <v>915.0</v>
      </c>
      <c r="N301" s="8" t="s">
        <v>57</v>
      </c>
      <c r="O301" s="8" t="s">
        <v>135</v>
      </c>
      <c r="P301" s="8" t="s">
        <v>149</v>
      </c>
      <c r="Q301" s="8" t="s">
        <v>295</v>
      </c>
    </row>
    <row r="302">
      <c r="A302" s="6">
        <v>44332.0</v>
      </c>
      <c r="B302" s="7">
        <v>15.0</v>
      </c>
      <c r="C302" s="8" t="s">
        <v>1486</v>
      </c>
      <c r="D302" s="9" t="s">
        <v>1487</v>
      </c>
      <c r="E302" s="8" t="s">
        <v>1488</v>
      </c>
      <c r="F302" s="10"/>
      <c r="G302" s="11" t="s">
        <v>170</v>
      </c>
      <c r="H302" s="10"/>
      <c r="I302" s="6">
        <v>44333.0</v>
      </c>
      <c r="J302" s="12" t="s">
        <v>1489</v>
      </c>
      <c r="K302" s="13">
        <v>0.375</v>
      </c>
      <c r="L302" s="13">
        <v>0.725</v>
      </c>
      <c r="M302" s="14">
        <v>0.0</v>
      </c>
      <c r="N302" s="8" t="s">
        <v>1490</v>
      </c>
      <c r="O302" s="8" t="s">
        <v>135</v>
      </c>
      <c r="P302" s="8" t="s">
        <v>564</v>
      </c>
      <c r="Q302" s="8" t="s">
        <v>1491</v>
      </c>
    </row>
    <row r="303">
      <c r="A303" s="6">
        <v>44330.0</v>
      </c>
      <c r="B303" s="7">
        <v>11.0</v>
      </c>
      <c r="C303" s="8" t="s">
        <v>1492</v>
      </c>
      <c r="D303" s="9" t="s">
        <v>1493</v>
      </c>
      <c r="E303" s="15" t="s">
        <v>1494</v>
      </c>
      <c r="F303" s="8"/>
      <c r="G303" s="11" t="s">
        <v>271</v>
      </c>
      <c r="H303" s="11"/>
      <c r="I303" s="6">
        <v>44333.0</v>
      </c>
      <c r="J303" s="12" t="s">
        <v>1495</v>
      </c>
      <c r="K303" s="13">
        <v>0.375</v>
      </c>
      <c r="L303" s="13">
        <v>0.6381944444444444</v>
      </c>
      <c r="M303" s="14">
        <v>195.0</v>
      </c>
      <c r="N303" s="8" t="s">
        <v>57</v>
      </c>
      <c r="O303" s="8" t="s">
        <v>135</v>
      </c>
      <c r="P303" s="8" t="s">
        <v>149</v>
      </c>
      <c r="Q303" s="8" t="s">
        <v>155</v>
      </c>
    </row>
    <row r="304">
      <c r="A304" s="6">
        <v>44329.0</v>
      </c>
      <c r="B304" s="7">
        <v>12.0</v>
      </c>
      <c r="C304" s="8" t="s">
        <v>1496</v>
      </c>
      <c r="D304" s="9" t="s">
        <v>1172</v>
      </c>
      <c r="E304" s="15" t="s">
        <v>1497</v>
      </c>
      <c r="F304" s="10"/>
      <c r="G304" s="11" t="s">
        <v>159</v>
      </c>
      <c r="H304" s="10"/>
      <c r="I304" s="6">
        <v>44333.0</v>
      </c>
      <c r="J304" s="12" t="s">
        <v>1498</v>
      </c>
      <c r="K304" s="13">
        <v>0.375</v>
      </c>
      <c r="L304" s="13">
        <v>0.6569444444444444</v>
      </c>
      <c r="M304" s="14">
        <v>155.0</v>
      </c>
      <c r="N304" s="8" t="s">
        <v>57</v>
      </c>
      <c r="O304" s="8" t="s">
        <v>135</v>
      </c>
      <c r="P304" s="8" t="s">
        <v>24</v>
      </c>
      <c r="Q304" s="8" t="s">
        <v>1499</v>
      </c>
    </row>
    <row r="305">
      <c r="A305" s="6">
        <v>44330.0</v>
      </c>
      <c r="B305" s="7">
        <v>5.0</v>
      </c>
      <c r="C305" s="8" t="s">
        <v>1500</v>
      </c>
      <c r="D305" s="9" t="s">
        <v>1501</v>
      </c>
      <c r="E305" s="15" t="s">
        <v>778</v>
      </c>
      <c r="F305" s="10"/>
      <c r="G305" s="11" t="s">
        <v>730</v>
      </c>
      <c r="H305" s="10"/>
      <c r="I305" s="6">
        <v>44333.0</v>
      </c>
      <c r="J305" s="12" t="s">
        <v>1502</v>
      </c>
      <c r="K305" s="13">
        <v>0.375</v>
      </c>
      <c r="L305" s="13">
        <v>0.49722222222222223</v>
      </c>
      <c r="M305" s="14">
        <v>114.0</v>
      </c>
      <c r="N305" s="8" t="s">
        <v>31</v>
      </c>
      <c r="O305" s="8" t="s">
        <v>135</v>
      </c>
      <c r="P305" s="8" t="s">
        <v>24</v>
      </c>
      <c r="Q305" s="8" t="s">
        <v>1503</v>
      </c>
    </row>
    <row r="306">
      <c r="A306" s="6">
        <v>44331.0</v>
      </c>
      <c r="B306" s="7">
        <v>8.0</v>
      </c>
      <c r="C306" s="8" t="s">
        <v>1504</v>
      </c>
      <c r="D306" s="9" t="s">
        <v>1505</v>
      </c>
      <c r="E306" s="8" t="s">
        <v>1506</v>
      </c>
      <c r="F306" s="10"/>
      <c r="G306" s="11" t="s">
        <v>1507</v>
      </c>
      <c r="H306" s="10"/>
      <c r="I306" s="6">
        <v>44333.0</v>
      </c>
      <c r="J306" s="12" t="s">
        <v>1508</v>
      </c>
      <c r="K306" s="13">
        <v>0.375</v>
      </c>
      <c r="L306" s="13">
        <v>0.5576388888888889</v>
      </c>
      <c r="M306" s="14">
        <v>98.0</v>
      </c>
      <c r="N306" s="8" t="s">
        <v>738</v>
      </c>
      <c r="O306" s="8" t="s">
        <v>135</v>
      </c>
      <c r="P306" s="8" t="s">
        <v>149</v>
      </c>
      <c r="Q306" s="8" t="s">
        <v>1509</v>
      </c>
    </row>
    <row r="307">
      <c r="A307" s="6">
        <v>44330.0</v>
      </c>
      <c r="B307" s="7">
        <v>10.0</v>
      </c>
      <c r="C307" s="8" t="s">
        <v>1510</v>
      </c>
      <c r="D307" s="9" t="s">
        <v>1511</v>
      </c>
      <c r="E307" s="15" t="s">
        <v>1512</v>
      </c>
      <c r="F307" s="10"/>
      <c r="G307" s="11" t="s">
        <v>1513</v>
      </c>
      <c r="H307" s="10"/>
      <c r="I307" s="6">
        <v>44333.0</v>
      </c>
      <c r="J307" s="12" t="s">
        <v>1514</v>
      </c>
      <c r="K307" s="13">
        <v>0.375</v>
      </c>
      <c r="L307" s="22">
        <v>0.6041666666666666</v>
      </c>
      <c r="M307" s="14">
        <v>235.0</v>
      </c>
      <c r="N307" s="8" t="s">
        <v>57</v>
      </c>
      <c r="O307" s="8" t="s">
        <v>135</v>
      </c>
      <c r="P307" s="8" t="s">
        <v>24</v>
      </c>
      <c r="Q307" s="8" t="s">
        <v>1515</v>
      </c>
    </row>
    <row r="308">
      <c r="A308" s="6">
        <v>44331.0</v>
      </c>
      <c r="B308" s="7">
        <v>6.0</v>
      </c>
      <c r="C308" s="8" t="s">
        <v>1516</v>
      </c>
      <c r="D308" s="9" t="s">
        <v>1517</v>
      </c>
      <c r="E308" s="15" t="s">
        <v>1518</v>
      </c>
      <c r="F308" s="10"/>
      <c r="G308" s="11" t="s">
        <v>1519</v>
      </c>
      <c r="H308" s="10"/>
      <c r="I308" s="6">
        <v>44333.0</v>
      </c>
      <c r="J308" s="12" t="s">
        <v>1520</v>
      </c>
      <c r="K308" s="13">
        <v>0.375</v>
      </c>
      <c r="L308" s="13">
        <v>0.517361111111111</v>
      </c>
      <c r="M308" s="14">
        <v>195.0</v>
      </c>
      <c r="N308" s="8" t="s">
        <v>1372</v>
      </c>
      <c r="O308" s="8" t="s">
        <v>135</v>
      </c>
      <c r="P308" s="8" t="s">
        <v>381</v>
      </c>
      <c r="Q308" s="8" t="s">
        <v>1521</v>
      </c>
    </row>
    <row r="309">
      <c r="A309" s="6">
        <v>44331.0</v>
      </c>
      <c r="B309" s="7">
        <v>14.0</v>
      </c>
      <c r="C309" s="8" t="s">
        <v>1522</v>
      </c>
      <c r="D309" s="9" t="s">
        <v>1523</v>
      </c>
      <c r="E309" s="15" t="s">
        <v>1524</v>
      </c>
      <c r="F309" s="10"/>
      <c r="G309" s="11" t="s">
        <v>1525</v>
      </c>
      <c r="H309" s="10"/>
      <c r="I309" s="6">
        <v>44333.0</v>
      </c>
      <c r="J309" s="12" t="s">
        <v>1526</v>
      </c>
      <c r="K309" s="13">
        <v>0.375</v>
      </c>
      <c r="L309" s="13">
        <v>0.6979166666666666</v>
      </c>
      <c r="M309" s="14">
        <v>315.0</v>
      </c>
      <c r="N309" s="8" t="s">
        <v>31</v>
      </c>
      <c r="O309" s="8" t="s">
        <v>135</v>
      </c>
      <c r="P309" s="8" t="s">
        <v>149</v>
      </c>
      <c r="Q309" s="8" t="s">
        <v>1527</v>
      </c>
    </row>
    <row r="310">
      <c r="A310" s="6">
        <v>44331.0</v>
      </c>
      <c r="B310" s="7">
        <v>7.0</v>
      </c>
      <c r="C310" s="15" t="s">
        <v>908</v>
      </c>
      <c r="D310" s="9" t="s">
        <v>909</v>
      </c>
      <c r="E310" s="8" t="s">
        <v>910</v>
      </c>
      <c r="F310" s="10"/>
      <c r="G310" s="11" t="s">
        <v>911</v>
      </c>
      <c r="H310" s="10"/>
      <c r="I310" s="6">
        <v>44333.0</v>
      </c>
      <c r="J310" s="12" t="s">
        <v>912</v>
      </c>
      <c r="K310" s="13">
        <v>0.375</v>
      </c>
      <c r="L310" s="13">
        <v>0.5395833333333333</v>
      </c>
      <c r="M310" s="14">
        <v>0.0</v>
      </c>
      <c r="N310" s="8" t="s">
        <v>1528</v>
      </c>
      <c r="O310" s="8" t="s">
        <v>135</v>
      </c>
      <c r="P310" s="8" t="s">
        <v>149</v>
      </c>
      <c r="Q310" s="8" t="s">
        <v>33</v>
      </c>
    </row>
    <row r="311">
      <c r="A311" s="6">
        <v>44328.0</v>
      </c>
      <c r="B311" s="7">
        <v>9.0</v>
      </c>
      <c r="C311" s="8" t="s">
        <v>1316</v>
      </c>
      <c r="D311" s="9" t="s">
        <v>1317</v>
      </c>
      <c r="E311" s="8" t="s">
        <v>1529</v>
      </c>
      <c r="F311" s="10"/>
      <c r="G311" s="11" t="s">
        <v>730</v>
      </c>
      <c r="H311" s="10"/>
      <c r="I311" s="6">
        <v>44333.0</v>
      </c>
      <c r="J311" s="12" t="s">
        <v>1530</v>
      </c>
      <c r="K311" s="13">
        <v>0.375</v>
      </c>
      <c r="L311" s="13">
        <v>0.5736111111111112</v>
      </c>
      <c r="M311" s="14">
        <v>99.0</v>
      </c>
      <c r="N311" s="8" t="s">
        <v>57</v>
      </c>
      <c r="O311" s="8" t="s">
        <v>135</v>
      </c>
      <c r="P311" s="8" t="s">
        <v>564</v>
      </c>
      <c r="Q311" s="8" t="s">
        <v>306</v>
      </c>
    </row>
    <row r="312">
      <c r="A312" s="6">
        <v>44330.0</v>
      </c>
      <c r="B312" s="7">
        <v>3.0</v>
      </c>
      <c r="C312" s="8" t="s">
        <v>1531</v>
      </c>
      <c r="D312" s="9" t="s">
        <v>1532</v>
      </c>
      <c r="E312" s="15" t="s">
        <v>1533</v>
      </c>
      <c r="F312" s="10"/>
      <c r="G312" s="11" t="s">
        <v>121</v>
      </c>
      <c r="H312" s="10"/>
      <c r="I312" s="6">
        <v>44333.0</v>
      </c>
      <c r="J312" s="18" t="s">
        <v>1534</v>
      </c>
      <c r="K312" s="13">
        <v>0.375</v>
      </c>
      <c r="L312" s="13">
        <v>0.44930555555555557</v>
      </c>
      <c r="M312" s="14">
        <v>231.0</v>
      </c>
      <c r="N312" s="8" t="s">
        <v>1535</v>
      </c>
      <c r="O312" s="8" t="s">
        <v>135</v>
      </c>
      <c r="P312" s="8" t="s">
        <v>381</v>
      </c>
      <c r="Q312" s="8" t="s">
        <v>262</v>
      </c>
    </row>
    <row r="313">
      <c r="A313" s="6">
        <v>44332.0</v>
      </c>
      <c r="B313" s="7">
        <v>4.0</v>
      </c>
      <c r="C313" s="8" t="s">
        <v>1536</v>
      </c>
      <c r="D313" s="9" t="s">
        <v>1537</v>
      </c>
      <c r="E313" s="8" t="s">
        <v>1538</v>
      </c>
      <c r="F313" s="10"/>
      <c r="G313" s="11" t="s">
        <v>127</v>
      </c>
      <c r="H313" s="10"/>
      <c r="I313" s="6">
        <v>44333.0</v>
      </c>
      <c r="J313" s="12" t="s">
        <v>1539</v>
      </c>
      <c r="K313" s="13">
        <v>0.375</v>
      </c>
      <c r="L313" s="13">
        <v>0.47361111111111115</v>
      </c>
      <c r="M313" s="14">
        <v>159.0</v>
      </c>
      <c r="N313" s="8" t="s">
        <v>148</v>
      </c>
      <c r="O313" s="8" t="s">
        <v>135</v>
      </c>
      <c r="P313" s="8" t="s">
        <v>149</v>
      </c>
      <c r="Q313" s="8" t="s">
        <v>1540</v>
      </c>
    </row>
    <row r="314">
      <c r="A314" s="6">
        <v>44331.0</v>
      </c>
      <c r="B314" s="7">
        <v>16.0</v>
      </c>
      <c r="C314" s="8" t="s">
        <v>1541</v>
      </c>
      <c r="D314" s="9" t="s">
        <v>1542</v>
      </c>
      <c r="E314" s="8" t="s">
        <v>1543</v>
      </c>
      <c r="F314" s="10"/>
      <c r="G314" s="11" t="s">
        <v>1544</v>
      </c>
      <c r="H314" s="10"/>
      <c r="I314" s="6">
        <v>44333.0</v>
      </c>
      <c r="J314" s="12" t="s">
        <v>1396</v>
      </c>
      <c r="K314" s="13">
        <v>0.4166666666666667</v>
      </c>
      <c r="L314" s="13">
        <v>0.4166666666666667</v>
      </c>
      <c r="M314" s="14">
        <v>658.0</v>
      </c>
      <c r="N314" s="8" t="s">
        <v>57</v>
      </c>
      <c r="O314" s="8" t="s">
        <v>109</v>
      </c>
      <c r="P314" s="8" t="s">
        <v>149</v>
      </c>
      <c r="Q314" s="8" t="s">
        <v>1545</v>
      </c>
    </row>
    <row r="315">
      <c r="A315" s="6">
        <v>44328.0</v>
      </c>
      <c r="B315" s="7">
        <v>17.0</v>
      </c>
      <c r="C315" s="8" t="s">
        <v>1546</v>
      </c>
      <c r="D315" s="9" t="s">
        <v>1547</v>
      </c>
      <c r="E315" s="8" t="s">
        <v>1548</v>
      </c>
      <c r="F315" s="10"/>
      <c r="G315" s="11" t="s">
        <v>409</v>
      </c>
      <c r="H315" s="10"/>
      <c r="I315" s="6">
        <v>44333.0</v>
      </c>
      <c r="J315" s="12" t="s">
        <v>160</v>
      </c>
      <c r="K315" s="13">
        <v>0.4166666666666667</v>
      </c>
      <c r="L315" s="13">
        <v>0.4166666666666667</v>
      </c>
      <c r="M315" s="14">
        <v>180.0</v>
      </c>
      <c r="N315" s="8" t="s">
        <v>31</v>
      </c>
      <c r="O315" s="8" t="s">
        <v>109</v>
      </c>
      <c r="P315" s="8" t="s">
        <v>24</v>
      </c>
      <c r="Q315" s="8" t="s">
        <v>1549</v>
      </c>
    </row>
    <row r="316">
      <c r="A316" s="6">
        <v>44327.0</v>
      </c>
      <c r="B316" s="7">
        <v>1.0</v>
      </c>
      <c r="C316" s="8" t="s">
        <v>1550</v>
      </c>
      <c r="D316" s="9" t="s">
        <v>1551</v>
      </c>
      <c r="E316" s="15" t="s">
        <v>1552</v>
      </c>
      <c r="F316" s="10"/>
      <c r="G316" s="11" t="s">
        <v>127</v>
      </c>
      <c r="H316" s="10"/>
      <c r="I316" s="6">
        <v>44334.0</v>
      </c>
      <c r="J316" s="12" t="s">
        <v>1553</v>
      </c>
      <c r="K316" s="13">
        <v>0.3333333333333333</v>
      </c>
      <c r="L316" s="13">
        <v>0.33958333333333335</v>
      </c>
      <c r="M316" s="14">
        <v>159.0</v>
      </c>
      <c r="N316" s="8" t="s">
        <v>31</v>
      </c>
      <c r="O316" s="8" t="s">
        <v>23</v>
      </c>
      <c r="P316" s="8" t="s">
        <v>24</v>
      </c>
      <c r="Q316" s="8" t="s">
        <v>1554</v>
      </c>
    </row>
    <row r="317">
      <c r="A317" s="6">
        <v>44331.0</v>
      </c>
      <c r="B317" s="7">
        <v>2.0</v>
      </c>
      <c r="C317" s="8" t="s">
        <v>1555</v>
      </c>
      <c r="D317" s="9" t="s">
        <v>1556</v>
      </c>
      <c r="E317" s="8" t="s">
        <v>1557</v>
      </c>
      <c r="F317" s="10"/>
      <c r="G317" s="11" t="s">
        <v>1558</v>
      </c>
      <c r="H317" s="10"/>
      <c r="I317" s="6">
        <v>44334.0</v>
      </c>
      <c r="J317" s="12" t="s">
        <v>1559</v>
      </c>
      <c r="K317" s="13">
        <v>0.3333333333333333</v>
      </c>
      <c r="L317" s="13">
        <v>0.3625</v>
      </c>
      <c r="M317" s="14">
        <v>165.0</v>
      </c>
      <c r="N317" s="8" t="s">
        <v>738</v>
      </c>
      <c r="O317" s="8" t="s">
        <v>23</v>
      </c>
      <c r="P317" s="8" t="s">
        <v>149</v>
      </c>
      <c r="Q317" s="8" t="s">
        <v>1560</v>
      </c>
    </row>
    <row r="318">
      <c r="A318" s="6">
        <v>44333.0</v>
      </c>
      <c r="B318" s="7">
        <v>3.0</v>
      </c>
      <c r="C318" s="8" t="s">
        <v>280</v>
      </c>
      <c r="D318" s="19"/>
      <c r="E318" s="15" t="s">
        <v>1561</v>
      </c>
      <c r="F318" s="10"/>
      <c r="G318" s="11" t="s">
        <v>1562</v>
      </c>
      <c r="H318" s="10"/>
      <c r="I318" s="6">
        <v>44334.0</v>
      </c>
      <c r="J318" s="12" t="s">
        <v>283</v>
      </c>
      <c r="K318" s="13">
        <v>0.3333333333333333</v>
      </c>
      <c r="L318" s="13">
        <v>0.39375</v>
      </c>
      <c r="M318" s="14">
        <v>0.0</v>
      </c>
      <c r="N318" s="8" t="s">
        <v>221</v>
      </c>
      <c r="O318" s="8" t="s">
        <v>23</v>
      </c>
      <c r="P318" s="8" t="s">
        <v>149</v>
      </c>
      <c r="Q318" s="8" t="s">
        <v>330</v>
      </c>
    </row>
    <row r="319">
      <c r="A319" s="6">
        <v>44328.0</v>
      </c>
      <c r="B319" s="7">
        <v>4.0</v>
      </c>
      <c r="C319" s="8" t="s">
        <v>1563</v>
      </c>
      <c r="D319" s="9" t="s">
        <v>1564</v>
      </c>
      <c r="E319" s="8" t="s">
        <v>1565</v>
      </c>
      <c r="F319" s="8"/>
      <c r="G319" s="11" t="s">
        <v>174</v>
      </c>
      <c r="H319" s="11"/>
      <c r="I319" s="6">
        <v>44334.0</v>
      </c>
      <c r="J319" s="12" t="s">
        <v>1566</v>
      </c>
      <c r="K319" s="13">
        <v>0.3333333333333333</v>
      </c>
      <c r="L319" s="13">
        <v>0.41875</v>
      </c>
      <c r="M319" s="14">
        <v>765.0</v>
      </c>
      <c r="N319" s="8" t="s">
        <v>31</v>
      </c>
      <c r="O319" s="8" t="s">
        <v>23</v>
      </c>
      <c r="P319" s="8" t="s">
        <v>24</v>
      </c>
      <c r="Q319" s="8" t="s">
        <v>1567</v>
      </c>
    </row>
    <row r="320">
      <c r="A320" s="6">
        <v>44330.0</v>
      </c>
      <c r="B320" s="7">
        <v>5.0</v>
      </c>
      <c r="C320" s="8" t="s">
        <v>1568</v>
      </c>
      <c r="D320" s="9" t="s">
        <v>1569</v>
      </c>
      <c r="E320" s="15" t="s">
        <v>1570</v>
      </c>
      <c r="F320" s="10"/>
      <c r="G320" s="11" t="s">
        <v>1571</v>
      </c>
      <c r="H320" s="10"/>
      <c r="I320" s="6">
        <v>44334.0</v>
      </c>
      <c r="J320" s="12" t="s">
        <v>1572</v>
      </c>
      <c r="K320" s="13">
        <v>0.3333333333333333</v>
      </c>
      <c r="L320" s="13">
        <v>0.44236111111111115</v>
      </c>
      <c r="M320" s="14">
        <v>215.0</v>
      </c>
      <c r="N320" s="8" t="s">
        <v>57</v>
      </c>
      <c r="O320" s="8" t="s">
        <v>23</v>
      </c>
      <c r="P320" s="8" t="s">
        <v>24</v>
      </c>
      <c r="Q320" s="8" t="s">
        <v>25</v>
      </c>
    </row>
    <row r="321">
      <c r="A321" s="6">
        <v>44332.0</v>
      </c>
      <c r="B321" s="7">
        <v>6.0</v>
      </c>
      <c r="C321" s="8" t="s">
        <v>1573</v>
      </c>
      <c r="D321" s="9" t="s">
        <v>1574</v>
      </c>
      <c r="E321" s="15" t="s">
        <v>1575</v>
      </c>
      <c r="F321" s="10"/>
      <c r="G321" s="11" t="s">
        <v>159</v>
      </c>
      <c r="H321" s="10"/>
      <c r="I321" s="6">
        <v>44334.0</v>
      </c>
      <c r="J321" s="12" t="s">
        <v>1576</v>
      </c>
      <c r="K321" s="13">
        <v>0.3333333333333333</v>
      </c>
      <c r="L321" s="13">
        <v>0.47222222222222227</v>
      </c>
      <c r="M321" s="14">
        <v>155.0</v>
      </c>
      <c r="N321" s="8" t="s">
        <v>148</v>
      </c>
      <c r="O321" s="8" t="s">
        <v>23</v>
      </c>
      <c r="P321" s="8" t="s">
        <v>149</v>
      </c>
      <c r="Q321" s="8" t="s">
        <v>1577</v>
      </c>
    </row>
    <row r="322">
      <c r="A322" s="6">
        <v>44333.0</v>
      </c>
      <c r="B322" s="7">
        <v>7.0</v>
      </c>
      <c r="C322" s="8" t="s">
        <v>1578</v>
      </c>
      <c r="D322" s="9" t="s">
        <v>1579</v>
      </c>
      <c r="E322" s="15" t="s">
        <v>1580</v>
      </c>
      <c r="F322" s="8"/>
      <c r="G322" s="11" t="s">
        <v>174</v>
      </c>
      <c r="H322" s="11"/>
      <c r="I322" s="6">
        <v>44334.0</v>
      </c>
      <c r="J322" s="12" t="s">
        <v>1581</v>
      </c>
      <c r="K322" s="13">
        <v>0.3333333333333333</v>
      </c>
      <c r="L322" s="13">
        <v>0.5381944444444444</v>
      </c>
      <c r="M322" s="14">
        <v>465.0</v>
      </c>
      <c r="N322" s="8" t="s">
        <v>57</v>
      </c>
      <c r="O322" s="8" t="s">
        <v>23</v>
      </c>
      <c r="P322" s="8" t="s">
        <v>470</v>
      </c>
      <c r="Q322" s="8" t="s">
        <v>166</v>
      </c>
    </row>
    <row r="323">
      <c r="A323" s="6">
        <v>43869.0</v>
      </c>
      <c r="B323" s="7">
        <v>8.0</v>
      </c>
      <c r="C323" s="8" t="s">
        <v>1582</v>
      </c>
      <c r="D323" s="19"/>
      <c r="E323" s="8" t="s">
        <v>1583</v>
      </c>
      <c r="F323" s="10"/>
      <c r="G323" s="11"/>
      <c r="H323" s="10"/>
      <c r="I323" s="6">
        <v>44334.0</v>
      </c>
      <c r="J323" s="18" t="s">
        <v>1582</v>
      </c>
      <c r="K323" s="13">
        <v>0.3333333333333333</v>
      </c>
      <c r="L323" s="13" t="s">
        <v>109</v>
      </c>
      <c r="M323" s="14">
        <v>0.0</v>
      </c>
      <c r="N323" s="8" t="s">
        <v>1582</v>
      </c>
      <c r="O323" s="8" t="s">
        <v>23</v>
      </c>
      <c r="P323" s="8" t="s">
        <v>58</v>
      </c>
      <c r="Q323" s="8" t="s">
        <v>1582</v>
      </c>
    </row>
    <row r="324">
      <c r="A324" s="6">
        <v>44333.0</v>
      </c>
      <c r="B324" s="7">
        <v>9.0</v>
      </c>
      <c r="C324" s="8" t="s">
        <v>1584</v>
      </c>
      <c r="D324" s="9" t="s">
        <v>1585</v>
      </c>
      <c r="E324" s="15" t="s">
        <v>1586</v>
      </c>
      <c r="F324" s="10"/>
      <c r="G324" s="11" t="s">
        <v>1587</v>
      </c>
      <c r="H324" s="10"/>
      <c r="I324" s="6">
        <v>44334.0</v>
      </c>
      <c r="J324" s="12" t="s">
        <v>1588</v>
      </c>
      <c r="K324" s="13">
        <v>0.3333333333333333</v>
      </c>
      <c r="L324" s="13">
        <v>0.5680555555555555</v>
      </c>
      <c r="M324" s="14">
        <v>100.0</v>
      </c>
      <c r="N324" s="8" t="s">
        <v>57</v>
      </c>
      <c r="O324" s="8" t="s">
        <v>23</v>
      </c>
      <c r="P324" s="8" t="s">
        <v>24</v>
      </c>
      <c r="Q324" s="8" t="s">
        <v>1589</v>
      </c>
    </row>
    <row r="325">
      <c r="A325" s="6">
        <v>44328.0</v>
      </c>
      <c r="B325" s="7">
        <v>10.0</v>
      </c>
      <c r="C325" s="8" t="s">
        <v>1590</v>
      </c>
      <c r="D325" s="9" t="s">
        <v>1591</v>
      </c>
      <c r="E325" s="8" t="s">
        <v>489</v>
      </c>
      <c r="F325" s="10"/>
      <c r="G325" s="11" t="s">
        <v>127</v>
      </c>
      <c r="H325" s="10"/>
      <c r="I325" s="6">
        <v>44334.0</v>
      </c>
      <c r="J325" s="12" t="s">
        <v>1592</v>
      </c>
      <c r="K325" s="13">
        <v>0.3333333333333333</v>
      </c>
      <c r="L325" s="13">
        <v>0.5909722222222222</v>
      </c>
      <c r="M325" s="14">
        <v>159.0</v>
      </c>
      <c r="N325" s="8" t="s">
        <v>31</v>
      </c>
      <c r="O325" s="8" t="s">
        <v>23</v>
      </c>
      <c r="P325" s="8" t="s">
        <v>24</v>
      </c>
      <c r="Q325" s="8" t="s">
        <v>1593</v>
      </c>
    </row>
    <row r="326">
      <c r="A326" s="6">
        <v>44331.0</v>
      </c>
      <c r="B326" s="7">
        <v>11.0</v>
      </c>
      <c r="C326" s="8" t="s">
        <v>1594</v>
      </c>
      <c r="D326" s="9" t="s">
        <v>1595</v>
      </c>
      <c r="E326" s="8" t="s">
        <v>1596</v>
      </c>
      <c r="F326" s="10"/>
      <c r="G326" s="16" t="s">
        <v>266</v>
      </c>
      <c r="H326" s="10"/>
      <c r="I326" s="6">
        <v>44334.0</v>
      </c>
      <c r="J326" s="12" t="s">
        <v>1597</v>
      </c>
      <c r="K326" s="13">
        <v>0.3333333333333333</v>
      </c>
      <c r="L326" s="13">
        <v>0.6229166666666667</v>
      </c>
      <c r="M326" s="14">
        <v>155.0</v>
      </c>
      <c r="N326" s="8" t="s">
        <v>1372</v>
      </c>
      <c r="O326" s="8" t="s">
        <v>23</v>
      </c>
      <c r="P326" s="8" t="s">
        <v>149</v>
      </c>
      <c r="Q326" s="8" t="s">
        <v>1598</v>
      </c>
    </row>
    <row r="327">
      <c r="A327" s="6">
        <v>44291.0</v>
      </c>
      <c r="B327" s="7">
        <v>12.0</v>
      </c>
      <c r="C327" s="8" t="s">
        <v>1599</v>
      </c>
      <c r="D327" s="9" t="s">
        <v>1600</v>
      </c>
      <c r="E327" s="8" t="s">
        <v>1601</v>
      </c>
      <c r="F327" s="10"/>
      <c r="G327" s="11" t="s">
        <v>1602</v>
      </c>
      <c r="H327" s="11"/>
      <c r="I327" s="6">
        <v>44334.0</v>
      </c>
      <c r="J327" s="12" t="s">
        <v>1603</v>
      </c>
      <c r="K327" s="13">
        <v>0.3333333333333333</v>
      </c>
      <c r="L327" s="13">
        <v>0.6493055555555556</v>
      </c>
      <c r="M327" s="14">
        <v>409.0</v>
      </c>
      <c r="N327" s="8" t="s">
        <v>1604</v>
      </c>
      <c r="O327" s="8" t="s">
        <v>23</v>
      </c>
      <c r="P327" s="8" t="s">
        <v>149</v>
      </c>
      <c r="Q327" s="8" t="s">
        <v>623</v>
      </c>
    </row>
    <row r="328">
      <c r="A328" s="6">
        <v>44333.0</v>
      </c>
      <c r="B328" s="7">
        <v>13.0</v>
      </c>
      <c r="C328" s="8" t="s">
        <v>1605</v>
      </c>
      <c r="D328" s="9" t="s">
        <v>1606</v>
      </c>
      <c r="E328" s="15" t="s">
        <v>1607</v>
      </c>
      <c r="F328" s="10"/>
      <c r="G328" s="11" t="s">
        <v>1608</v>
      </c>
      <c r="H328" s="10"/>
      <c r="I328" s="6">
        <v>44334.0</v>
      </c>
      <c r="J328" s="12" t="s">
        <v>1609</v>
      </c>
      <c r="K328" s="13">
        <v>0.3333333333333333</v>
      </c>
      <c r="L328" s="13">
        <v>0.6756944444444444</v>
      </c>
      <c r="M328" s="14">
        <f>10*2+99+15</f>
        <v>134</v>
      </c>
      <c r="N328" s="8" t="s">
        <v>57</v>
      </c>
      <c r="O328" s="8" t="s">
        <v>23</v>
      </c>
      <c r="P328" s="8" t="s">
        <v>470</v>
      </c>
      <c r="Q328" s="8" t="s">
        <v>235</v>
      </c>
    </row>
    <row r="329">
      <c r="A329" s="6">
        <v>44329.0</v>
      </c>
      <c r="B329" s="7">
        <v>14.0</v>
      </c>
      <c r="C329" s="8" t="s">
        <v>1610</v>
      </c>
      <c r="D329" s="9" t="s">
        <v>1611</v>
      </c>
      <c r="E329" s="15" t="s">
        <v>1612</v>
      </c>
      <c r="F329" s="10"/>
      <c r="G329" s="11" t="s">
        <v>1613</v>
      </c>
      <c r="H329" s="10"/>
      <c r="I329" s="6">
        <v>44334.0</v>
      </c>
      <c r="J329" s="12" t="s">
        <v>1614</v>
      </c>
      <c r="K329" s="13">
        <v>0.3333333333333333</v>
      </c>
      <c r="L329" s="13">
        <v>0.6986111111111111</v>
      </c>
      <c r="M329" s="14">
        <v>195.0</v>
      </c>
      <c r="N329" s="8" t="s">
        <v>31</v>
      </c>
      <c r="O329" s="8" t="s">
        <v>23</v>
      </c>
      <c r="P329" s="8" t="s">
        <v>24</v>
      </c>
      <c r="Q329" s="8" t="s">
        <v>1615</v>
      </c>
    </row>
    <row r="330">
      <c r="A330" s="6">
        <v>44333.0</v>
      </c>
      <c r="B330" s="7">
        <v>15.0</v>
      </c>
      <c r="C330" s="8" t="s">
        <v>1616</v>
      </c>
      <c r="D330" s="9" t="s">
        <v>1617</v>
      </c>
      <c r="E330" s="15" t="s">
        <v>1618</v>
      </c>
      <c r="F330" s="10"/>
      <c r="G330" s="11" t="s">
        <v>1619</v>
      </c>
      <c r="H330" s="10"/>
      <c r="I330" s="6">
        <v>44334.0</v>
      </c>
      <c r="J330" s="12" t="s">
        <v>1620</v>
      </c>
      <c r="K330" s="13">
        <v>0.3333333333333333</v>
      </c>
      <c r="L330" s="13">
        <v>0.7291666666666666</v>
      </c>
      <c r="M330" s="14">
        <v>115.0</v>
      </c>
      <c r="N330" s="8" t="s">
        <v>31</v>
      </c>
      <c r="O330" s="8" t="s">
        <v>23</v>
      </c>
      <c r="P330" s="8" t="s">
        <v>24</v>
      </c>
      <c r="Q330" s="8" t="s">
        <v>1621</v>
      </c>
    </row>
    <row r="331">
      <c r="A331" s="6">
        <v>44331.0</v>
      </c>
      <c r="B331" s="7">
        <v>16.0</v>
      </c>
      <c r="C331" s="8" t="s">
        <v>1622</v>
      </c>
      <c r="D331" s="9" t="s">
        <v>1623</v>
      </c>
      <c r="E331" s="15" t="s">
        <v>1624</v>
      </c>
      <c r="F331" s="10"/>
      <c r="G331" s="11" t="s">
        <v>1048</v>
      </c>
      <c r="H331" s="11"/>
      <c r="I331" s="6">
        <v>44334.0</v>
      </c>
      <c r="J331" s="12" t="s">
        <v>1625</v>
      </c>
      <c r="K331" s="13">
        <v>0.3333333333333333</v>
      </c>
      <c r="L331" s="13" t="s">
        <v>1626</v>
      </c>
      <c r="M331" s="14">
        <v>1188.0</v>
      </c>
      <c r="N331" s="8" t="s">
        <v>57</v>
      </c>
      <c r="O331" s="8" t="s">
        <v>23</v>
      </c>
      <c r="P331" s="8" t="s">
        <v>149</v>
      </c>
      <c r="Q331" s="8" t="s">
        <v>306</v>
      </c>
    </row>
    <row r="332">
      <c r="A332" s="6">
        <v>44333.0</v>
      </c>
      <c r="B332" s="7">
        <v>17.0</v>
      </c>
      <c r="C332" s="8" t="s">
        <v>1627</v>
      </c>
      <c r="D332" s="9" t="s">
        <v>1628</v>
      </c>
      <c r="E332" s="15" t="s">
        <v>1629</v>
      </c>
      <c r="F332" s="10"/>
      <c r="G332" s="11" t="s">
        <v>63</v>
      </c>
      <c r="H332" s="10"/>
      <c r="I332" s="6">
        <v>44334.0</v>
      </c>
      <c r="J332" s="12" t="s">
        <v>1630</v>
      </c>
      <c r="K332" s="13">
        <v>0.4166666666666667</v>
      </c>
      <c r="L332" s="13">
        <v>0.3854166666666667</v>
      </c>
      <c r="M332" s="14">
        <v>270.0</v>
      </c>
      <c r="N332" s="8" t="s">
        <v>57</v>
      </c>
      <c r="O332" s="8" t="s">
        <v>109</v>
      </c>
      <c r="P332" s="8" t="s">
        <v>381</v>
      </c>
      <c r="Q332" s="8" t="s">
        <v>155</v>
      </c>
    </row>
    <row r="333">
      <c r="A333" s="6">
        <v>44332.0</v>
      </c>
      <c r="B333" s="7">
        <v>18.0</v>
      </c>
      <c r="C333" s="8" t="s">
        <v>1631</v>
      </c>
      <c r="D333" s="9" t="s">
        <v>1632</v>
      </c>
      <c r="E333" s="8" t="s">
        <v>1633</v>
      </c>
      <c r="F333" s="8"/>
      <c r="G333" s="11" t="s">
        <v>174</v>
      </c>
      <c r="H333" s="11"/>
      <c r="I333" s="6">
        <v>44334.0</v>
      </c>
      <c r="J333" s="12" t="s">
        <v>1346</v>
      </c>
      <c r="K333" s="13">
        <v>0.4166666666666667</v>
      </c>
      <c r="L333" s="13">
        <v>0.4166666666666667</v>
      </c>
      <c r="M333" s="14">
        <v>450.0</v>
      </c>
      <c r="N333" s="8" t="s">
        <v>57</v>
      </c>
      <c r="O333" s="8" t="s">
        <v>109</v>
      </c>
      <c r="P333" s="8" t="s">
        <v>149</v>
      </c>
      <c r="Q333" s="8" t="s">
        <v>1491</v>
      </c>
    </row>
    <row r="334">
      <c r="A334" s="6">
        <v>44329.0</v>
      </c>
      <c r="B334" s="7"/>
      <c r="C334" s="8" t="s">
        <v>1634</v>
      </c>
      <c r="D334" s="9" t="s">
        <v>1635</v>
      </c>
      <c r="E334" s="15" t="s">
        <v>1636</v>
      </c>
      <c r="F334" s="8"/>
      <c r="G334" s="11"/>
      <c r="H334" s="10"/>
      <c r="I334" s="6">
        <v>44335.0</v>
      </c>
      <c r="J334" s="12" t="s">
        <v>1637</v>
      </c>
      <c r="K334" s="13" t="s">
        <v>109</v>
      </c>
      <c r="L334" s="13" t="s">
        <v>110</v>
      </c>
      <c r="M334" s="14">
        <v>0.0</v>
      </c>
      <c r="N334" s="8" t="s">
        <v>732</v>
      </c>
      <c r="O334" s="8" t="s">
        <v>109</v>
      </c>
      <c r="P334" s="8" t="s">
        <v>149</v>
      </c>
      <c r="Q334" s="8" t="s">
        <v>623</v>
      </c>
    </row>
    <row r="335">
      <c r="A335" s="6">
        <v>44331.0</v>
      </c>
      <c r="B335" s="7"/>
      <c r="C335" s="8" t="s">
        <v>931</v>
      </c>
      <c r="D335" s="9" t="s">
        <v>1638</v>
      </c>
      <c r="E335" s="8" t="s">
        <v>1639</v>
      </c>
      <c r="F335" s="8"/>
      <c r="G335" s="11" t="s">
        <v>244</v>
      </c>
      <c r="H335" s="11"/>
      <c r="I335" s="6">
        <v>44335.0</v>
      </c>
      <c r="J335" s="12" t="s">
        <v>1640</v>
      </c>
      <c r="K335" s="13" t="s">
        <v>109</v>
      </c>
      <c r="L335" s="13" t="s">
        <v>110</v>
      </c>
      <c r="M335" s="14">
        <f>465*0.7</f>
        <v>325.5</v>
      </c>
      <c r="N335" s="8" t="s">
        <v>1641</v>
      </c>
      <c r="O335" s="8" t="s">
        <v>109</v>
      </c>
      <c r="P335" s="8" t="s">
        <v>149</v>
      </c>
      <c r="Q335" s="8" t="s">
        <v>33</v>
      </c>
    </row>
    <row r="336">
      <c r="A336" s="6">
        <v>44328.0</v>
      </c>
      <c r="B336" s="7"/>
      <c r="C336" s="8" t="s">
        <v>1642</v>
      </c>
      <c r="D336" s="9" t="s">
        <v>1643</v>
      </c>
      <c r="E336" s="8" t="s">
        <v>1644</v>
      </c>
      <c r="F336" s="10"/>
      <c r="G336" s="11" t="s">
        <v>55</v>
      </c>
      <c r="H336" s="10"/>
      <c r="I336" s="6">
        <v>44335.0</v>
      </c>
      <c r="J336" s="12" t="s">
        <v>1645</v>
      </c>
      <c r="K336" s="13" t="s">
        <v>109</v>
      </c>
      <c r="L336" s="13" t="s">
        <v>110</v>
      </c>
      <c r="M336" s="14">
        <v>155.0</v>
      </c>
      <c r="N336" s="8" t="s">
        <v>57</v>
      </c>
      <c r="O336" s="8" t="s">
        <v>109</v>
      </c>
      <c r="P336" s="8" t="s">
        <v>24</v>
      </c>
      <c r="Q336" s="8" t="s">
        <v>1646</v>
      </c>
    </row>
    <row r="337">
      <c r="A337" s="6">
        <v>44330.0</v>
      </c>
      <c r="B337" s="7"/>
      <c r="C337" s="8" t="s">
        <v>1647</v>
      </c>
      <c r="D337" s="9" t="s">
        <v>1648</v>
      </c>
      <c r="E337" s="15" t="s">
        <v>1649</v>
      </c>
      <c r="F337" s="10"/>
      <c r="G337" s="11" t="s">
        <v>531</v>
      </c>
      <c r="H337" s="10"/>
      <c r="I337" s="6">
        <v>44335.0</v>
      </c>
      <c r="J337" s="12" t="s">
        <v>1650</v>
      </c>
      <c r="K337" s="13" t="s">
        <v>109</v>
      </c>
      <c r="L337" s="13" t="s">
        <v>110</v>
      </c>
      <c r="M337" s="14">
        <v>183.0</v>
      </c>
      <c r="N337" s="8" t="s">
        <v>31</v>
      </c>
      <c r="O337" s="8" t="s">
        <v>109</v>
      </c>
      <c r="P337" s="8" t="s">
        <v>24</v>
      </c>
      <c r="Q337" s="8" t="s">
        <v>1651</v>
      </c>
    </row>
    <row r="338">
      <c r="A338" s="6">
        <v>44333.0</v>
      </c>
      <c r="B338" s="7"/>
      <c r="C338" s="8" t="s">
        <v>1652</v>
      </c>
      <c r="D338" s="9" t="s">
        <v>1653</v>
      </c>
      <c r="E338" s="15" t="s">
        <v>1654</v>
      </c>
      <c r="F338" s="10"/>
      <c r="G338" s="11" t="s">
        <v>170</v>
      </c>
      <c r="H338" s="10"/>
      <c r="I338" s="6">
        <v>44335.0</v>
      </c>
      <c r="J338" s="12" t="s">
        <v>1655</v>
      </c>
      <c r="K338" s="13" t="s">
        <v>109</v>
      </c>
      <c r="L338" s="13" t="s">
        <v>110</v>
      </c>
      <c r="M338" s="14">
        <v>165.0</v>
      </c>
      <c r="N338" s="8" t="s">
        <v>57</v>
      </c>
      <c r="O338" s="8" t="s">
        <v>109</v>
      </c>
      <c r="P338" s="8" t="s">
        <v>24</v>
      </c>
      <c r="Q338" s="8" t="s">
        <v>1656</v>
      </c>
    </row>
    <row r="339">
      <c r="A339" s="6">
        <v>44332.0</v>
      </c>
      <c r="B339" s="7"/>
      <c r="C339" s="8" t="s">
        <v>1657</v>
      </c>
      <c r="D339" s="9" t="s">
        <v>1658</v>
      </c>
      <c r="E339" s="8" t="s">
        <v>1659</v>
      </c>
      <c r="F339" s="10"/>
      <c r="G339" s="11" t="s">
        <v>965</v>
      </c>
      <c r="H339" s="10"/>
      <c r="I339" s="6">
        <v>44335.0</v>
      </c>
      <c r="J339" s="12" t="s">
        <v>1660</v>
      </c>
      <c r="K339" s="13" t="s">
        <v>109</v>
      </c>
      <c r="L339" s="13" t="s">
        <v>110</v>
      </c>
      <c r="M339" s="14">
        <v>155.0</v>
      </c>
      <c r="N339" s="8" t="s">
        <v>148</v>
      </c>
      <c r="O339" s="8" t="s">
        <v>109</v>
      </c>
      <c r="P339" s="8" t="s">
        <v>149</v>
      </c>
      <c r="Q339" s="8" t="s">
        <v>1661</v>
      </c>
    </row>
    <row r="340">
      <c r="A340" s="6">
        <v>44332.0</v>
      </c>
      <c r="B340" s="7"/>
      <c r="C340" s="8" t="s">
        <v>1662</v>
      </c>
      <c r="D340" s="9" t="s">
        <v>1663</v>
      </c>
      <c r="E340" s="15" t="s">
        <v>1664</v>
      </c>
      <c r="F340" s="8"/>
      <c r="G340" s="11" t="s">
        <v>174</v>
      </c>
      <c r="H340" s="11"/>
      <c r="I340" s="6">
        <v>44335.0</v>
      </c>
      <c r="J340" s="12" t="s">
        <v>568</v>
      </c>
      <c r="K340" s="13" t="s">
        <v>109</v>
      </c>
      <c r="L340" s="13" t="s">
        <v>110</v>
      </c>
      <c r="M340" s="14">
        <v>450.0</v>
      </c>
      <c r="N340" s="8" t="s">
        <v>57</v>
      </c>
      <c r="O340" s="8" t="s">
        <v>109</v>
      </c>
      <c r="P340" s="8" t="s">
        <v>149</v>
      </c>
      <c r="Q340" s="8" t="s">
        <v>1665</v>
      </c>
    </row>
    <row r="341">
      <c r="A341" s="6">
        <v>44332.0</v>
      </c>
      <c r="B341" s="7"/>
      <c r="C341" s="8" t="s">
        <v>1666</v>
      </c>
      <c r="D341" s="9" t="s">
        <v>1667</v>
      </c>
      <c r="E341" s="8" t="s">
        <v>1668</v>
      </c>
      <c r="F341" s="10"/>
      <c r="G341" s="11" t="s">
        <v>1669</v>
      </c>
      <c r="H341" s="10"/>
      <c r="I341" s="6">
        <v>44336.0</v>
      </c>
      <c r="J341" s="12" t="s">
        <v>1670</v>
      </c>
      <c r="K341" s="13" t="s">
        <v>109</v>
      </c>
      <c r="L341" s="13" t="s">
        <v>110</v>
      </c>
      <c r="M341" s="14">
        <v>170.0</v>
      </c>
      <c r="N341" s="8" t="s">
        <v>31</v>
      </c>
      <c r="O341" s="8" t="s">
        <v>109</v>
      </c>
      <c r="P341" s="8" t="s">
        <v>149</v>
      </c>
      <c r="Q341" s="8" t="s">
        <v>1671</v>
      </c>
    </row>
    <row r="342">
      <c r="A342" s="6">
        <v>44333.0</v>
      </c>
      <c r="B342" s="7"/>
      <c r="C342" s="8" t="s">
        <v>1672</v>
      </c>
      <c r="D342" s="9" t="s">
        <v>1673</v>
      </c>
      <c r="E342" s="15" t="s">
        <v>1674</v>
      </c>
      <c r="F342" s="10"/>
      <c r="G342" s="11" t="s">
        <v>1675</v>
      </c>
      <c r="H342" s="10"/>
      <c r="I342" s="6">
        <v>44336.0</v>
      </c>
      <c r="J342" s="12" t="s">
        <v>1676</v>
      </c>
      <c r="K342" s="13" t="s">
        <v>109</v>
      </c>
      <c r="L342" s="13" t="s">
        <v>110</v>
      </c>
      <c r="M342" s="14">
        <v>254.0</v>
      </c>
      <c r="N342" s="8" t="s">
        <v>57</v>
      </c>
      <c r="O342" s="8" t="s">
        <v>109</v>
      </c>
      <c r="P342" s="8" t="s">
        <v>24</v>
      </c>
      <c r="Q342" s="8" t="s">
        <v>1677</v>
      </c>
    </row>
    <row r="343">
      <c r="A343" s="6">
        <v>44333.0</v>
      </c>
      <c r="B343" s="7"/>
      <c r="C343" s="8" t="s">
        <v>1678</v>
      </c>
      <c r="D343" s="9" t="s">
        <v>1679</v>
      </c>
      <c r="E343" s="15" t="s">
        <v>1680</v>
      </c>
      <c r="F343" s="10"/>
      <c r="G343" s="11" t="s">
        <v>351</v>
      </c>
      <c r="H343" s="10"/>
      <c r="I343" s="6">
        <v>44336.0</v>
      </c>
      <c r="J343" s="12" t="s">
        <v>1681</v>
      </c>
      <c r="K343" s="13" t="s">
        <v>109</v>
      </c>
      <c r="L343" s="13" t="s">
        <v>1682</v>
      </c>
      <c r="M343" s="14">
        <v>265.0</v>
      </c>
      <c r="N343" s="8" t="s">
        <v>57</v>
      </c>
      <c r="O343" s="8" t="s">
        <v>109</v>
      </c>
      <c r="P343" s="8" t="s">
        <v>24</v>
      </c>
      <c r="Q343" s="8" t="s">
        <v>1683</v>
      </c>
    </row>
    <row r="344">
      <c r="A344" s="6">
        <v>44333.0</v>
      </c>
      <c r="B344" s="7"/>
      <c r="C344" s="8" t="s">
        <v>1684</v>
      </c>
      <c r="D344" s="9" t="s">
        <v>1685</v>
      </c>
      <c r="E344" s="15" t="s">
        <v>1686</v>
      </c>
      <c r="F344" s="10"/>
      <c r="G344" s="11" t="s">
        <v>310</v>
      </c>
      <c r="H344" s="10"/>
      <c r="I344" s="6">
        <v>44336.0</v>
      </c>
      <c r="J344" s="12" t="s">
        <v>1687</v>
      </c>
      <c r="K344" s="13" t="s">
        <v>109</v>
      </c>
      <c r="L344" s="13" t="s">
        <v>110</v>
      </c>
      <c r="M344" s="14">
        <v>265.0</v>
      </c>
      <c r="N344" s="8" t="s">
        <v>31</v>
      </c>
      <c r="O344" s="8" t="s">
        <v>109</v>
      </c>
      <c r="P344" s="8" t="s">
        <v>24</v>
      </c>
      <c r="Q344" s="8" t="s">
        <v>1688</v>
      </c>
    </row>
    <row r="345">
      <c r="A345" s="6">
        <v>44332.0</v>
      </c>
      <c r="B345" s="7"/>
      <c r="C345" s="8" t="s">
        <v>1689</v>
      </c>
      <c r="D345" s="9" t="s">
        <v>1690</v>
      </c>
      <c r="E345" s="8" t="s">
        <v>1691</v>
      </c>
      <c r="F345" s="10"/>
      <c r="G345" s="11" t="s">
        <v>174</v>
      </c>
      <c r="H345" s="10"/>
      <c r="I345" s="6">
        <v>44336.0</v>
      </c>
      <c r="J345" s="12" t="s">
        <v>1692</v>
      </c>
      <c r="K345" s="13" t="s">
        <v>109</v>
      </c>
      <c r="L345" s="13" t="s">
        <v>110</v>
      </c>
      <c r="M345" s="14">
        <v>465.0</v>
      </c>
      <c r="N345" s="8" t="s">
        <v>57</v>
      </c>
      <c r="O345" s="8" t="s">
        <v>109</v>
      </c>
      <c r="P345" s="8" t="s">
        <v>149</v>
      </c>
      <c r="Q345" s="8" t="s">
        <v>1693</v>
      </c>
    </row>
    <row r="346">
      <c r="A346" s="6">
        <v>44327.0</v>
      </c>
      <c r="B346" s="7"/>
      <c r="C346" s="8" t="s">
        <v>1694</v>
      </c>
      <c r="D346" s="9" t="s">
        <v>1695</v>
      </c>
      <c r="E346" s="8" t="s">
        <v>1696</v>
      </c>
      <c r="F346" s="10"/>
      <c r="G346" s="11" t="s">
        <v>1697</v>
      </c>
      <c r="H346" s="10"/>
      <c r="I346" s="6">
        <v>44336.0</v>
      </c>
      <c r="J346" s="12" t="s">
        <v>1698</v>
      </c>
      <c r="K346" s="13" t="s">
        <v>109</v>
      </c>
      <c r="L346" s="13" t="s">
        <v>110</v>
      </c>
      <c r="M346" s="14">
        <v>308.0</v>
      </c>
      <c r="N346" s="8" t="s">
        <v>57</v>
      </c>
      <c r="O346" s="8" t="s">
        <v>109</v>
      </c>
      <c r="P346" s="8" t="s">
        <v>24</v>
      </c>
      <c r="Q346" s="8" t="s">
        <v>1699</v>
      </c>
    </row>
    <row r="347">
      <c r="A347" s="6">
        <v>44331.0</v>
      </c>
      <c r="B347" s="7"/>
      <c r="C347" s="8" t="s">
        <v>1700</v>
      </c>
      <c r="D347" s="9" t="s">
        <v>1701</v>
      </c>
      <c r="E347" s="8" t="s">
        <v>1702</v>
      </c>
      <c r="F347" s="10"/>
      <c r="G347" s="11" t="s">
        <v>29</v>
      </c>
      <c r="H347" s="10"/>
      <c r="I347" s="6">
        <v>44336.0</v>
      </c>
      <c r="J347" s="12" t="s">
        <v>1703</v>
      </c>
      <c r="K347" s="13" t="s">
        <v>109</v>
      </c>
      <c r="L347" s="13" t="s">
        <v>110</v>
      </c>
      <c r="M347" s="14">
        <v>183.0</v>
      </c>
      <c r="N347" s="8" t="s">
        <v>738</v>
      </c>
      <c r="O347" s="8" t="s">
        <v>109</v>
      </c>
      <c r="P347" s="8" t="s">
        <v>149</v>
      </c>
      <c r="Q347" s="8" t="s">
        <v>1704</v>
      </c>
    </row>
    <row r="348">
      <c r="A348" s="6">
        <v>44333.0</v>
      </c>
      <c r="B348" s="7"/>
      <c r="C348" s="8" t="s">
        <v>1705</v>
      </c>
      <c r="D348" s="9" t="s">
        <v>1706</v>
      </c>
      <c r="E348" s="15" t="s">
        <v>1707</v>
      </c>
      <c r="F348" s="10"/>
      <c r="G348" s="11" t="s">
        <v>121</v>
      </c>
      <c r="H348" s="10"/>
      <c r="I348" s="6">
        <v>44337.0</v>
      </c>
      <c r="J348" s="12" t="s">
        <v>1708</v>
      </c>
      <c r="K348" s="13" t="s">
        <v>109</v>
      </c>
      <c r="L348" s="13" t="s">
        <v>110</v>
      </c>
      <c r="M348" s="14">
        <v>231.0</v>
      </c>
      <c r="N348" s="8" t="s">
        <v>57</v>
      </c>
      <c r="O348" s="8" t="s">
        <v>109</v>
      </c>
      <c r="P348" s="8" t="s">
        <v>24</v>
      </c>
      <c r="Q348" s="8" t="s">
        <v>1709</v>
      </c>
    </row>
    <row r="349">
      <c r="A349" s="6">
        <v>44332.0</v>
      </c>
      <c r="B349" s="7"/>
      <c r="C349" s="8" t="s">
        <v>1710</v>
      </c>
      <c r="D349" s="9" t="s">
        <v>1711</v>
      </c>
      <c r="E349" s="8" t="s">
        <v>1712</v>
      </c>
      <c r="F349" s="8"/>
      <c r="G349" s="16" t="s">
        <v>1713</v>
      </c>
      <c r="H349" s="10"/>
      <c r="I349" s="6">
        <v>44337.0</v>
      </c>
      <c r="J349" s="12" t="s">
        <v>1714</v>
      </c>
      <c r="K349" s="13" t="s">
        <v>109</v>
      </c>
      <c r="L349" s="13" t="s">
        <v>110</v>
      </c>
      <c r="M349" s="14">
        <v>325.0</v>
      </c>
      <c r="N349" s="8" t="s">
        <v>1715</v>
      </c>
      <c r="O349" s="8" t="s">
        <v>109</v>
      </c>
      <c r="P349" s="8" t="s">
        <v>294</v>
      </c>
      <c r="Q349" s="8" t="s">
        <v>1716</v>
      </c>
    </row>
    <row r="350">
      <c r="A350" s="6">
        <v>44325.0</v>
      </c>
      <c r="B350" s="7"/>
      <c r="C350" s="8" t="s">
        <v>1717</v>
      </c>
      <c r="D350" s="9" t="s">
        <v>1718</v>
      </c>
      <c r="E350" s="15" t="s">
        <v>1719</v>
      </c>
      <c r="F350" s="10"/>
      <c r="G350" s="11" t="s">
        <v>982</v>
      </c>
      <c r="H350" s="10"/>
      <c r="I350" s="6">
        <v>44337.0</v>
      </c>
      <c r="J350" s="12" t="s">
        <v>1720</v>
      </c>
      <c r="K350" s="13" t="s">
        <v>109</v>
      </c>
      <c r="L350" s="13" t="s">
        <v>110</v>
      </c>
      <c r="M350" s="14">
        <v>315.0</v>
      </c>
      <c r="N350" s="8" t="s">
        <v>57</v>
      </c>
      <c r="O350" s="8" t="s">
        <v>109</v>
      </c>
      <c r="P350" s="8" t="s">
        <v>149</v>
      </c>
      <c r="Q350" s="8" t="s">
        <v>1721</v>
      </c>
    </row>
    <row r="351">
      <c r="A351" s="6">
        <v>44333.0</v>
      </c>
      <c r="B351" s="7"/>
      <c r="C351" s="8" t="s">
        <v>1722</v>
      </c>
      <c r="D351" s="9" t="s">
        <v>1723</v>
      </c>
      <c r="E351" s="15" t="s">
        <v>1724</v>
      </c>
      <c r="F351" s="10"/>
      <c r="G351" s="11" t="s">
        <v>87</v>
      </c>
      <c r="H351" s="10"/>
      <c r="I351" s="6">
        <v>44337.0</v>
      </c>
      <c r="J351" s="12" t="s">
        <v>1725</v>
      </c>
      <c r="K351" s="13" t="s">
        <v>109</v>
      </c>
      <c r="L351" s="13" t="s">
        <v>1726</v>
      </c>
      <c r="M351" s="14">
        <v>100.0</v>
      </c>
      <c r="N351" s="8" t="s">
        <v>31</v>
      </c>
      <c r="O351" s="8" t="s">
        <v>109</v>
      </c>
      <c r="P351" s="8" t="s">
        <v>24</v>
      </c>
      <c r="Q351" s="8" t="s">
        <v>1727</v>
      </c>
    </row>
    <row r="352">
      <c r="A352" s="6">
        <v>44333.0</v>
      </c>
      <c r="B352" s="7"/>
      <c r="C352" s="8" t="s">
        <v>1728</v>
      </c>
      <c r="D352" s="9" t="s">
        <v>1729</v>
      </c>
      <c r="E352" s="15" t="s">
        <v>1730</v>
      </c>
      <c r="F352" s="8"/>
      <c r="G352" s="11" t="s">
        <v>174</v>
      </c>
      <c r="H352" s="11"/>
      <c r="I352" s="6">
        <v>44337.0</v>
      </c>
      <c r="J352" s="12" t="s">
        <v>1731</v>
      </c>
      <c r="K352" s="13" t="s">
        <v>109</v>
      </c>
      <c r="L352" s="13" t="s">
        <v>1732</v>
      </c>
      <c r="M352" s="14">
        <v>165.0</v>
      </c>
      <c r="N352" s="8" t="s">
        <v>57</v>
      </c>
      <c r="O352" s="8" t="s">
        <v>109</v>
      </c>
      <c r="P352" s="8" t="s">
        <v>24</v>
      </c>
      <c r="Q352" s="8" t="s">
        <v>1733</v>
      </c>
    </row>
    <row r="353">
      <c r="A353" s="6">
        <v>44328.0</v>
      </c>
      <c r="B353" s="7"/>
      <c r="C353" s="8" t="s">
        <v>1734</v>
      </c>
      <c r="D353" s="9" t="s">
        <v>1735</v>
      </c>
      <c r="E353" s="8" t="s">
        <v>1736</v>
      </c>
      <c r="F353" s="10"/>
      <c r="G353" s="11" t="s">
        <v>146</v>
      </c>
      <c r="H353" s="10"/>
      <c r="I353" s="6">
        <v>44337.0</v>
      </c>
      <c r="J353" s="12" t="s">
        <v>1737</v>
      </c>
      <c r="K353" s="13" t="s">
        <v>109</v>
      </c>
      <c r="L353" s="13" t="s">
        <v>110</v>
      </c>
      <c r="M353" s="14">
        <v>115.0</v>
      </c>
      <c r="N353" s="8" t="s">
        <v>57</v>
      </c>
      <c r="O353" s="8" t="s">
        <v>109</v>
      </c>
      <c r="P353" s="8" t="s">
        <v>24</v>
      </c>
      <c r="Q353" s="8" t="s">
        <v>1738</v>
      </c>
    </row>
    <row r="354">
      <c r="A354" s="6">
        <v>44333.0</v>
      </c>
      <c r="B354" s="7"/>
      <c r="C354" s="8" t="s">
        <v>1739</v>
      </c>
      <c r="D354" s="9" t="s">
        <v>1740</v>
      </c>
      <c r="E354" s="8" t="s">
        <v>1741</v>
      </c>
      <c r="F354" s="10"/>
      <c r="G354" s="11" t="s">
        <v>1742</v>
      </c>
      <c r="H354" s="10"/>
      <c r="I354" s="6">
        <v>44337.0</v>
      </c>
      <c r="J354" s="12" t="s">
        <v>1743</v>
      </c>
      <c r="K354" s="13" t="s">
        <v>109</v>
      </c>
      <c r="L354" s="13" t="s">
        <v>110</v>
      </c>
      <c r="M354" s="14">
        <v>240.0</v>
      </c>
      <c r="N354" s="8" t="s">
        <v>31</v>
      </c>
      <c r="O354" s="8" t="s">
        <v>109</v>
      </c>
      <c r="P354" s="8" t="s">
        <v>24</v>
      </c>
      <c r="Q354" s="8" t="s">
        <v>1744</v>
      </c>
    </row>
    <row r="355">
      <c r="A355" s="6">
        <v>44330.0</v>
      </c>
      <c r="B355" s="7"/>
      <c r="C355" s="8" t="s">
        <v>1745</v>
      </c>
      <c r="D355" s="9" t="s">
        <v>1746</v>
      </c>
      <c r="E355" s="15" t="s">
        <v>1747</v>
      </c>
      <c r="F355" s="8"/>
      <c r="G355" s="11" t="s">
        <v>174</v>
      </c>
      <c r="H355" s="11"/>
      <c r="I355" s="6">
        <v>44337.0</v>
      </c>
      <c r="J355" s="12" t="s">
        <v>1748</v>
      </c>
      <c r="K355" s="13" t="s">
        <v>109</v>
      </c>
      <c r="L355" s="13" t="s">
        <v>110</v>
      </c>
      <c r="M355" s="14">
        <v>165.0</v>
      </c>
      <c r="N355" s="8" t="s">
        <v>57</v>
      </c>
      <c r="O355" s="8" t="s">
        <v>109</v>
      </c>
      <c r="P355" s="8" t="s">
        <v>149</v>
      </c>
      <c r="Q355" s="8" t="s">
        <v>623</v>
      </c>
    </row>
    <row r="356">
      <c r="A356" s="6">
        <v>44331.0</v>
      </c>
      <c r="B356" s="7"/>
      <c r="C356" s="8" t="s">
        <v>1749</v>
      </c>
      <c r="D356" s="9" t="s">
        <v>1750</v>
      </c>
      <c r="E356" s="8" t="s">
        <v>1751</v>
      </c>
      <c r="F356" s="10"/>
      <c r="G356" s="11"/>
      <c r="H356" s="10"/>
      <c r="I356" s="6">
        <v>44337.0</v>
      </c>
      <c r="J356" s="12" t="s">
        <v>1752</v>
      </c>
      <c r="K356" s="13" t="s">
        <v>109</v>
      </c>
      <c r="L356" s="13" t="s">
        <v>1753</v>
      </c>
      <c r="M356" s="14">
        <v>480.0</v>
      </c>
      <c r="N356" s="8" t="s">
        <v>1754</v>
      </c>
      <c r="O356" s="8" t="s">
        <v>109</v>
      </c>
      <c r="P356" s="8" t="s">
        <v>149</v>
      </c>
      <c r="Q356" s="8" t="s">
        <v>1755</v>
      </c>
    </row>
    <row r="357">
      <c r="A357" s="6">
        <v>44333.0</v>
      </c>
      <c r="B357" s="7"/>
      <c r="C357" s="8" t="s">
        <v>1756</v>
      </c>
      <c r="D357" s="9" t="s">
        <v>1757</v>
      </c>
      <c r="E357" s="15" t="s">
        <v>1758</v>
      </c>
      <c r="F357" s="8"/>
      <c r="G357" s="11" t="s">
        <v>244</v>
      </c>
      <c r="H357" s="11"/>
      <c r="I357" s="6">
        <v>44337.0</v>
      </c>
      <c r="J357" s="12" t="s">
        <v>1759</v>
      </c>
      <c r="K357" s="13" t="s">
        <v>109</v>
      </c>
      <c r="L357" s="13" t="s">
        <v>1760</v>
      </c>
      <c r="M357" s="14">
        <v>165.0</v>
      </c>
      <c r="N357" s="8" t="s">
        <v>57</v>
      </c>
      <c r="O357" s="8" t="s">
        <v>109</v>
      </c>
      <c r="P357" s="8" t="s">
        <v>24</v>
      </c>
      <c r="Q357" s="8" t="s">
        <v>1761</v>
      </c>
    </row>
    <row r="358">
      <c r="A358" s="6">
        <v>44333.0</v>
      </c>
      <c r="B358" s="7"/>
      <c r="C358" s="8" t="s">
        <v>1762</v>
      </c>
      <c r="D358" s="9" t="s">
        <v>1763</v>
      </c>
      <c r="E358" s="15" t="s">
        <v>1764</v>
      </c>
      <c r="F358" s="10"/>
      <c r="G358" s="11" t="s">
        <v>409</v>
      </c>
      <c r="H358" s="10"/>
      <c r="I358" s="6">
        <v>44337.0</v>
      </c>
      <c r="J358" s="12" t="s">
        <v>1765</v>
      </c>
      <c r="K358" s="13" t="s">
        <v>109</v>
      </c>
      <c r="L358" s="13" t="s">
        <v>1766</v>
      </c>
      <c r="M358" s="14">
        <v>195.0</v>
      </c>
      <c r="N358" s="8" t="s">
        <v>57</v>
      </c>
      <c r="O358" s="8" t="s">
        <v>109</v>
      </c>
      <c r="P358" s="8" t="s">
        <v>381</v>
      </c>
      <c r="Q358" s="8" t="s">
        <v>111</v>
      </c>
    </row>
    <row r="359">
      <c r="A359" s="6">
        <v>44333.0</v>
      </c>
      <c r="B359" s="7"/>
      <c r="C359" s="8" t="s">
        <v>1767</v>
      </c>
      <c r="D359" s="9" t="s">
        <v>1768</v>
      </c>
      <c r="E359" s="15" t="s">
        <v>1769</v>
      </c>
      <c r="F359" s="10"/>
      <c r="G359" s="11" t="s">
        <v>174</v>
      </c>
      <c r="H359" s="10"/>
      <c r="I359" s="6">
        <v>44337.0</v>
      </c>
      <c r="J359" s="12" t="s">
        <v>568</v>
      </c>
      <c r="K359" s="13" t="s">
        <v>109</v>
      </c>
      <c r="L359" s="13">
        <v>0.3958333333333333</v>
      </c>
      <c r="M359" s="14">
        <v>150.0</v>
      </c>
      <c r="N359" s="8" t="s">
        <v>57</v>
      </c>
      <c r="O359" s="8" t="s">
        <v>109</v>
      </c>
      <c r="P359" s="8" t="s">
        <v>149</v>
      </c>
      <c r="Q359" s="8" t="s">
        <v>590</v>
      </c>
    </row>
    <row r="360">
      <c r="A360" s="6">
        <v>44333.0</v>
      </c>
      <c r="B360" s="7"/>
      <c r="C360" s="8" t="s">
        <v>1770</v>
      </c>
      <c r="D360" s="9" t="s">
        <v>1771</v>
      </c>
      <c r="E360" s="15" t="s">
        <v>1772</v>
      </c>
      <c r="F360" s="8"/>
      <c r="G360" s="11" t="s">
        <v>174</v>
      </c>
      <c r="H360" s="11"/>
      <c r="I360" s="6">
        <v>44338.0</v>
      </c>
      <c r="J360" s="12" t="s">
        <v>863</v>
      </c>
      <c r="K360" s="13" t="s">
        <v>109</v>
      </c>
      <c r="L360" s="13" t="s">
        <v>110</v>
      </c>
      <c r="M360" s="14">
        <v>450.0</v>
      </c>
      <c r="N360" s="8" t="s">
        <v>57</v>
      </c>
      <c r="O360" s="8" t="s">
        <v>109</v>
      </c>
      <c r="P360" s="8" t="s">
        <v>470</v>
      </c>
      <c r="Q360" s="8" t="s">
        <v>295</v>
      </c>
    </row>
    <row r="361">
      <c r="A361" s="6">
        <v>44332.0</v>
      </c>
      <c r="B361" s="7"/>
      <c r="C361" s="8" t="s">
        <v>1773</v>
      </c>
      <c r="D361" s="9" t="s">
        <v>1774</v>
      </c>
      <c r="E361" s="8" t="s">
        <v>1775</v>
      </c>
      <c r="F361" s="10"/>
      <c r="G361" s="11" t="s">
        <v>1776</v>
      </c>
      <c r="H361" s="10"/>
      <c r="I361" s="6">
        <v>44338.0</v>
      </c>
      <c r="J361" s="12" t="s">
        <v>1777</v>
      </c>
      <c r="K361" s="13" t="s">
        <v>109</v>
      </c>
      <c r="L361" s="13" t="s">
        <v>110</v>
      </c>
      <c r="M361" s="14">
        <v>437.0</v>
      </c>
      <c r="N361" s="8" t="s">
        <v>1778</v>
      </c>
      <c r="O361" s="8" t="s">
        <v>109</v>
      </c>
      <c r="P361" s="8" t="s">
        <v>381</v>
      </c>
      <c r="Q361" s="8" t="s">
        <v>1779</v>
      </c>
    </row>
    <row r="362">
      <c r="A362" s="6">
        <v>44328.0</v>
      </c>
      <c r="B362" s="7"/>
      <c r="C362" s="8" t="s">
        <v>1780</v>
      </c>
      <c r="D362" s="9" t="s">
        <v>1781</v>
      </c>
      <c r="E362" s="8" t="s">
        <v>1782</v>
      </c>
      <c r="F362" s="8"/>
      <c r="G362" s="11" t="s">
        <v>303</v>
      </c>
      <c r="H362" s="11"/>
      <c r="I362" s="6">
        <v>44338.0</v>
      </c>
      <c r="J362" s="12" t="s">
        <v>1783</v>
      </c>
      <c r="K362" s="13">
        <v>0.4791666666666667</v>
      </c>
      <c r="L362" s="13" t="s">
        <v>1784</v>
      </c>
      <c r="M362" s="14">
        <v>1000.0</v>
      </c>
      <c r="N362" s="8" t="s">
        <v>57</v>
      </c>
      <c r="O362" s="8" t="s">
        <v>109</v>
      </c>
      <c r="P362" s="8" t="s">
        <v>149</v>
      </c>
      <c r="Q362" s="8" t="s">
        <v>259</v>
      </c>
    </row>
    <row r="363">
      <c r="A363" s="6">
        <v>44327.0</v>
      </c>
      <c r="B363" s="7"/>
      <c r="C363" s="8" t="s">
        <v>1785</v>
      </c>
      <c r="D363" s="9" t="s">
        <v>1786</v>
      </c>
      <c r="E363" s="15" t="s">
        <v>1787</v>
      </c>
      <c r="F363" s="8"/>
      <c r="G363" s="11" t="s">
        <v>1788</v>
      </c>
      <c r="H363" s="11"/>
      <c r="I363" s="6">
        <v>44338.0</v>
      </c>
      <c r="J363" s="12" t="s">
        <v>1789</v>
      </c>
      <c r="K363" s="13" t="s">
        <v>109</v>
      </c>
      <c r="L363" s="13" t="s">
        <v>110</v>
      </c>
      <c r="M363" s="14">
        <v>1015.0</v>
      </c>
      <c r="N363" s="8" t="s">
        <v>31</v>
      </c>
      <c r="O363" s="8" t="s">
        <v>109</v>
      </c>
      <c r="P363" s="8" t="s">
        <v>24</v>
      </c>
      <c r="Q363" s="8" t="s">
        <v>1790</v>
      </c>
    </row>
    <row r="364">
      <c r="A364" s="6">
        <v>44327.0</v>
      </c>
      <c r="B364" s="7"/>
      <c r="C364" s="8" t="s">
        <v>631</v>
      </c>
      <c r="D364" s="9" t="s">
        <v>1791</v>
      </c>
      <c r="E364" s="15" t="s">
        <v>1792</v>
      </c>
      <c r="F364" s="8"/>
      <c r="G364" s="11" t="s">
        <v>174</v>
      </c>
      <c r="H364" s="11"/>
      <c r="I364" s="6">
        <v>44338.0</v>
      </c>
      <c r="J364" s="12" t="s">
        <v>1793</v>
      </c>
      <c r="K364" s="13" t="s">
        <v>109</v>
      </c>
      <c r="L364" s="13" t="s">
        <v>1794</v>
      </c>
      <c r="M364" s="14">
        <f>150*3+15</f>
        <v>465</v>
      </c>
      <c r="N364" s="8" t="s">
        <v>57</v>
      </c>
      <c r="O364" s="8" t="s">
        <v>109</v>
      </c>
      <c r="P364" s="8" t="s">
        <v>470</v>
      </c>
      <c r="Q364" s="8" t="s">
        <v>117</v>
      </c>
    </row>
    <row r="365">
      <c r="A365" s="6">
        <v>44333.0</v>
      </c>
      <c r="B365" s="7"/>
      <c r="C365" s="8" t="s">
        <v>1795</v>
      </c>
      <c r="D365" s="9" t="s">
        <v>1796</v>
      </c>
      <c r="E365" s="15" t="s">
        <v>1797</v>
      </c>
      <c r="F365" s="8"/>
      <c r="G365" s="11"/>
      <c r="H365" s="10"/>
      <c r="I365" s="6">
        <v>44338.0</v>
      </c>
      <c r="J365" s="12" t="s">
        <v>1798</v>
      </c>
      <c r="K365" s="13" t="s">
        <v>109</v>
      </c>
      <c r="L365" s="13" t="s">
        <v>110</v>
      </c>
      <c r="M365" s="14">
        <v>315.0</v>
      </c>
      <c r="N365" s="8" t="s">
        <v>57</v>
      </c>
      <c r="O365" s="8" t="s">
        <v>109</v>
      </c>
      <c r="P365" s="8" t="s">
        <v>24</v>
      </c>
      <c r="Q365" s="8" t="s">
        <v>1799</v>
      </c>
    </row>
    <row r="366">
      <c r="A366" s="6">
        <v>44258.0</v>
      </c>
      <c r="B366" s="7"/>
      <c r="C366" s="8" t="s">
        <v>1800</v>
      </c>
      <c r="D366" s="9" t="s">
        <v>1801</v>
      </c>
      <c r="E366" s="15" t="s">
        <v>1802</v>
      </c>
      <c r="F366" s="8"/>
      <c r="G366" s="11" t="s">
        <v>809</v>
      </c>
      <c r="H366" s="10"/>
      <c r="I366" s="6">
        <v>44338.0</v>
      </c>
      <c r="J366" s="12" t="s">
        <v>1803</v>
      </c>
      <c r="K366" s="13" t="s">
        <v>109</v>
      </c>
      <c r="L366" s="13" t="s">
        <v>1804</v>
      </c>
      <c r="M366" s="14">
        <v>2431.0</v>
      </c>
      <c r="N366" s="8" t="s">
        <v>1805</v>
      </c>
      <c r="O366" s="8" t="s">
        <v>109</v>
      </c>
      <c r="P366" s="8" t="s">
        <v>1806</v>
      </c>
      <c r="Q366" s="8" t="s">
        <v>306</v>
      </c>
    </row>
    <row r="367">
      <c r="A367" s="6">
        <v>44331.0</v>
      </c>
      <c r="B367" s="7"/>
      <c r="C367" s="8" t="s">
        <v>1807</v>
      </c>
      <c r="D367" s="9" t="s">
        <v>1808</v>
      </c>
      <c r="E367" s="8" t="s">
        <v>1809</v>
      </c>
      <c r="F367" s="8"/>
      <c r="G367" s="11" t="s">
        <v>174</v>
      </c>
      <c r="H367" s="11"/>
      <c r="I367" s="6">
        <v>44338.0</v>
      </c>
      <c r="J367" s="12" t="s">
        <v>1810</v>
      </c>
      <c r="K367" s="13" t="s">
        <v>109</v>
      </c>
      <c r="L367" s="13">
        <v>0.5833333333333334</v>
      </c>
      <c r="M367" s="14">
        <v>915.0</v>
      </c>
      <c r="N367" s="8" t="s">
        <v>148</v>
      </c>
      <c r="O367" s="8" t="s">
        <v>109</v>
      </c>
      <c r="P367" s="8" t="s">
        <v>149</v>
      </c>
      <c r="Q367" s="8" t="s">
        <v>1811</v>
      </c>
    </row>
    <row r="368">
      <c r="A368" s="6">
        <v>44331.0</v>
      </c>
      <c r="B368" s="7"/>
      <c r="C368" s="8" t="s">
        <v>1812</v>
      </c>
      <c r="D368" s="9" t="s">
        <v>1813</v>
      </c>
      <c r="E368" s="8" t="s">
        <v>1814</v>
      </c>
      <c r="F368" s="10"/>
      <c r="G368" s="11"/>
      <c r="H368" s="10"/>
      <c r="I368" s="6">
        <v>44338.0</v>
      </c>
      <c r="J368" s="18" t="s">
        <v>1815</v>
      </c>
      <c r="K368" s="13" t="s">
        <v>109</v>
      </c>
      <c r="L368" s="13" t="s">
        <v>110</v>
      </c>
      <c r="M368" s="14">
        <v>390.0</v>
      </c>
      <c r="N368" s="8" t="s">
        <v>31</v>
      </c>
      <c r="O368" s="8" t="s">
        <v>109</v>
      </c>
      <c r="P368" s="8" t="s">
        <v>149</v>
      </c>
      <c r="Q368" s="8" t="s">
        <v>1816</v>
      </c>
    </row>
    <row r="369">
      <c r="A369" s="6">
        <v>44333.0</v>
      </c>
      <c r="B369" s="7"/>
      <c r="C369" s="8" t="s">
        <v>1817</v>
      </c>
      <c r="D369" s="9" t="s">
        <v>1818</v>
      </c>
      <c r="E369" s="15" t="s">
        <v>1819</v>
      </c>
      <c r="F369" s="8"/>
      <c r="G369" s="11" t="s">
        <v>244</v>
      </c>
      <c r="H369" s="11"/>
      <c r="I369" s="6">
        <v>44338.0</v>
      </c>
      <c r="J369" s="12" t="s">
        <v>1820</v>
      </c>
      <c r="K369" s="13" t="s">
        <v>109</v>
      </c>
      <c r="L369" s="13" t="s">
        <v>110</v>
      </c>
      <c r="M369" s="14">
        <v>165.0</v>
      </c>
      <c r="N369" s="8" t="s">
        <v>57</v>
      </c>
      <c r="O369" s="8" t="s">
        <v>109</v>
      </c>
      <c r="P369" s="8" t="s">
        <v>24</v>
      </c>
      <c r="Q369" s="8" t="s">
        <v>1821</v>
      </c>
    </row>
    <row r="370">
      <c r="A370" s="6">
        <v>44333.0</v>
      </c>
      <c r="B370" s="7"/>
      <c r="C370" s="8" t="s">
        <v>1822</v>
      </c>
      <c r="D370" s="9" t="s">
        <v>1823</v>
      </c>
      <c r="E370" s="15" t="s">
        <v>1824</v>
      </c>
      <c r="F370" s="10"/>
      <c r="G370" s="11" t="s">
        <v>409</v>
      </c>
      <c r="H370" s="10"/>
      <c r="I370" s="6">
        <v>44338.0</v>
      </c>
      <c r="J370" s="12" t="s">
        <v>1825</v>
      </c>
      <c r="K370" s="13" t="s">
        <v>109</v>
      </c>
      <c r="L370" s="13" t="s">
        <v>110</v>
      </c>
      <c r="M370" s="14">
        <v>195.0</v>
      </c>
      <c r="N370" s="8" t="s">
        <v>57</v>
      </c>
      <c r="O370" s="8" t="s">
        <v>109</v>
      </c>
      <c r="P370" s="8" t="s">
        <v>24</v>
      </c>
      <c r="Q370" s="8" t="s">
        <v>1826</v>
      </c>
    </row>
    <row r="371">
      <c r="A371" s="6">
        <v>44328.0</v>
      </c>
      <c r="B371" s="7"/>
      <c r="C371" s="8" t="s">
        <v>1827</v>
      </c>
      <c r="D371" s="9" t="s">
        <v>1828</v>
      </c>
      <c r="E371" s="8" t="s">
        <v>1829</v>
      </c>
      <c r="F371" s="10"/>
      <c r="G371" s="11" t="s">
        <v>1830</v>
      </c>
      <c r="H371" s="10"/>
      <c r="I371" s="6">
        <v>44338.0</v>
      </c>
      <c r="J371" s="12" t="s">
        <v>1831</v>
      </c>
      <c r="K371" s="13" t="s">
        <v>109</v>
      </c>
      <c r="L371" s="13" t="s">
        <v>110</v>
      </c>
      <c r="M371" s="14">
        <v>290.0</v>
      </c>
      <c r="N371" s="8" t="s">
        <v>31</v>
      </c>
      <c r="O371" s="8" t="s">
        <v>109</v>
      </c>
      <c r="P371" s="8" t="s">
        <v>24</v>
      </c>
      <c r="Q371" s="8" t="s">
        <v>1832</v>
      </c>
    </row>
    <row r="372">
      <c r="A372" s="6">
        <v>44333.0</v>
      </c>
      <c r="B372" s="7"/>
      <c r="C372" s="8" t="s">
        <v>1833</v>
      </c>
      <c r="D372" s="9" t="s">
        <v>1834</v>
      </c>
      <c r="E372" s="15" t="s">
        <v>1835</v>
      </c>
      <c r="F372" s="8"/>
      <c r="G372" s="11" t="s">
        <v>174</v>
      </c>
      <c r="H372" s="11"/>
      <c r="I372" s="6">
        <v>44338.0</v>
      </c>
      <c r="J372" s="12" t="s">
        <v>1836</v>
      </c>
      <c r="K372" s="13" t="s">
        <v>109</v>
      </c>
      <c r="L372" s="13" t="s">
        <v>1837</v>
      </c>
      <c r="M372" s="14">
        <v>615.0</v>
      </c>
      <c r="N372" s="8" t="s">
        <v>57</v>
      </c>
      <c r="O372" s="8" t="s">
        <v>109</v>
      </c>
      <c r="P372" s="8" t="s">
        <v>24</v>
      </c>
      <c r="Q372" s="8" t="s">
        <v>150</v>
      </c>
    </row>
    <row r="373">
      <c r="A373" s="6">
        <v>44333.0</v>
      </c>
      <c r="B373" s="7"/>
      <c r="C373" s="8" t="s">
        <v>1838</v>
      </c>
      <c r="D373" s="9" t="s">
        <v>1839</v>
      </c>
      <c r="E373" s="15" t="s">
        <v>1840</v>
      </c>
      <c r="F373" s="8"/>
      <c r="G373" s="11" t="s">
        <v>174</v>
      </c>
      <c r="H373" s="11"/>
      <c r="I373" s="6">
        <v>44338.0</v>
      </c>
      <c r="J373" s="12" t="s">
        <v>568</v>
      </c>
      <c r="K373" s="13" t="s">
        <v>109</v>
      </c>
      <c r="L373" s="13">
        <v>0.4166666666666667</v>
      </c>
      <c r="M373" s="14">
        <v>300.0</v>
      </c>
      <c r="N373" s="8" t="s">
        <v>57</v>
      </c>
      <c r="O373" s="8" t="s">
        <v>109</v>
      </c>
      <c r="P373" s="8" t="s">
        <v>522</v>
      </c>
      <c r="Q373" s="8" t="s">
        <v>1285</v>
      </c>
    </row>
    <row r="374">
      <c r="A374" s="6">
        <v>44327.0</v>
      </c>
      <c r="B374" s="7"/>
      <c r="C374" s="8" t="s">
        <v>631</v>
      </c>
      <c r="D374" s="9" t="s">
        <v>1791</v>
      </c>
      <c r="E374" s="15" t="s">
        <v>1841</v>
      </c>
      <c r="F374" s="8"/>
      <c r="G374" s="16" t="s">
        <v>1669</v>
      </c>
      <c r="H374" s="10"/>
      <c r="I374" s="6">
        <v>44339.0</v>
      </c>
      <c r="J374" s="12" t="s">
        <v>1842</v>
      </c>
      <c r="K374" s="13" t="s">
        <v>109</v>
      </c>
      <c r="L374" s="13" t="s">
        <v>1843</v>
      </c>
      <c r="M374" s="14">
        <f>155+15</f>
        <v>170</v>
      </c>
      <c r="N374" s="8" t="s">
        <v>57</v>
      </c>
      <c r="O374" s="8" t="s">
        <v>109</v>
      </c>
      <c r="P374" s="8" t="s">
        <v>470</v>
      </c>
      <c r="Q374" s="8" t="s">
        <v>117</v>
      </c>
    </row>
    <row r="375">
      <c r="A375" s="6">
        <v>44333.0</v>
      </c>
      <c r="B375" s="7"/>
      <c r="C375" s="8" t="s">
        <v>1844</v>
      </c>
      <c r="D375" s="9" t="s">
        <v>1845</v>
      </c>
      <c r="E375" s="8" t="s">
        <v>1846</v>
      </c>
      <c r="F375" s="10"/>
      <c r="G375" s="16" t="s">
        <v>127</v>
      </c>
      <c r="H375" s="10"/>
      <c r="I375" s="6">
        <v>44339.0</v>
      </c>
      <c r="J375" s="12" t="s">
        <v>1847</v>
      </c>
      <c r="K375" s="13" t="s">
        <v>109</v>
      </c>
      <c r="L375" s="13" t="s">
        <v>1848</v>
      </c>
      <c r="M375" s="14">
        <v>159.0</v>
      </c>
      <c r="N375" s="8" t="s">
        <v>57</v>
      </c>
      <c r="O375" s="8" t="s">
        <v>109</v>
      </c>
      <c r="P375" s="8" t="s">
        <v>470</v>
      </c>
      <c r="Q375" s="8" t="s">
        <v>476</v>
      </c>
    </row>
    <row r="376">
      <c r="A376" s="6">
        <v>44333.0</v>
      </c>
      <c r="B376" s="7"/>
      <c r="C376" s="8" t="s">
        <v>1131</v>
      </c>
      <c r="D376" s="9" t="s">
        <v>1132</v>
      </c>
      <c r="E376" s="15" t="s">
        <v>1849</v>
      </c>
      <c r="F376" s="8"/>
      <c r="G376" s="11" t="s">
        <v>174</v>
      </c>
      <c r="H376" s="11"/>
      <c r="I376" s="6">
        <v>44339.0</v>
      </c>
      <c r="J376" s="12" t="s">
        <v>1850</v>
      </c>
      <c r="K376" s="13" t="s">
        <v>109</v>
      </c>
      <c r="L376" s="13" t="s">
        <v>110</v>
      </c>
      <c r="M376" s="14">
        <v>915.0</v>
      </c>
      <c r="N376" s="8" t="s">
        <v>31</v>
      </c>
      <c r="O376" s="8" t="s">
        <v>109</v>
      </c>
      <c r="P376" s="8" t="s">
        <v>24</v>
      </c>
      <c r="Q376" s="8" t="s">
        <v>1851</v>
      </c>
    </row>
    <row r="377">
      <c r="A377" s="6">
        <v>44333.0</v>
      </c>
      <c r="B377" s="7"/>
      <c r="C377" s="8" t="s">
        <v>1852</v>
      </c>
      <c r="D377" s="9" t="s">
        <v>728</v>
      </c>
      <c r="E377" s="15" t="s">
        <v>1853</v>
      </c>
      <c r="F377" s="8"/>
      <c r="G377" s="11" t="s">
        <v>1854</v>
      </c>
      <c r="H377" s="11"/>
      <c r="I377" s="6">
        <v>44339.0</v>
      </c>
      <c r="J377" s="12" t="s">
        <v>1855</v>
      </c>
      <c r="K377" s="13">
        <v>0.5</v>
      </c>
      <c r="L377" s="13" t="s">
        <v>1856</v>
      </c>
      <c r="M377" s="14">
        <v>1727.0</v>
      </c>
      <c r="N377" s="8" t="s">
        <v>1857</v>
      </c>
      <c r="O377" s="8" t="s">
        <v>109</v>
      </c>
      <c r="P377" s="8" t="s">
        <v>149</v>
      </c>
      <c r="Q377" s="8" t="s">
        <v>533</v>
      </c>
    </row>
    <row r="378">
      <c r="A378" s="6">
        <v>44328.0</v>
      </c>
      <c r="B378" s="7"/>
      <c r="C378" s="8" t="s">
        <v>1858</v>
      </c>
      <c r="D378" s="9" t="s">
        <v>1859</v>
      </c>
      <c r="E378" s="8" t="s">
        <v>1860</v>
      </c>
      <c r="F378" s="10"/>
      <c r="G378" s="11" t="s">
        <v>1861</v>
      </c>
      <c r="H378" s="10"/>
      <c r="I378" s="6">
        <v>44339.0</v>
      </c>
      <c r="J378" s="12" t="s">
        <v>1862</v>
      </c>
      <c r="K378" s="13" t="s">
        <v>109</v>
      </c>
      <c r="L378" s="13" t="s">
        <v>1863</v>
      </c>
      <c r="M378" s="14">
        <v>325.0</v>
      </c>
      <c r="N378" s="8" t="s">
        <v>57</v>
      </c>
      <c r="O378" s="8" t="s">
        <v>109</v>
      </c>
      <c r="P378" s="8" t="s">
        <v>149</v>
      </c>
      <c r="Q378" s="8" t="s">
        <v>476</v>
      </c>
    </row>
    <row r="379">
      <c r="A379" s="6">
        <v>44326.0</v>
      </c>
      <c r="B379" s="7"/>
      <c r="C379" s="8" t="s">
        <v>1864</v>
      </c>
      <c r="D379" s="9" t="s">
        <v>1865</v>
      </c>
      <c r="E379" s="15" t="s">
        <v>1866</v>
      </c>
      <c r="F379" s="10"/>
      <c r="G379" s="11" t="s">
        <v>127</v>
      </c>
      <c r="H379" s="10"/>
      <c r="I379" s="6">
        <v>44340.0</v>
      </c>
      <c r="J379" s="12" t="s">
        <v>1867</v>
      </c>
      <c r="K379" s="13" t="s">
        <v>109</v>
      </c>
      <c r="L379" s="13" t="s">
        <v>110</v>
      </c>
      <c r="M379" s="14">
        <v>159.0</v>
      </c>
      <c r="N379" s="8" t="s">
        <v>57</v>
      </c>
      <c r="O379" s="8" t="s">
        <v>109</v>
      </c>
      <c r="P379" s="8" t="s">
        <v>24</v>
      </c>
      <c r="Q379" s="8" t="s">
        <v>1868</v>
      </c>
    </row>
    <row r="380">
      <c r="A380" s="6">
        <v>43876.0</v>
      </c>
      <c r="B380" s="7"/>
      <c r="C380" s="8" t="s">
        <v>1869</v>
      </c>
      <c r="D380" s="19"/>
      <c r="E380" s="8" t="s">
        <v>1870</v>
      </c>
      <c r="F380" s="10"/>
      <c r="G380" s="16" t="s">
        <v>178</v>
      </c>
      <c r="H380" s="10"/>
      <c r="I380" s="6">
        <v>44340.0</v>
      </c>
      <c r="J380" s="18" t="s">
        <v>1582</v>
      </c>
      <c r="K380" s="13" t="s">
        <v>109</v>
      </c>
      <c r="L380" s="13" t="s">
        <v>109</v>
      </c>
      <c r="M380" s="14">
        <v>0.0</v>
      </c>
      <c r="N380" s="8" t="s">
        <v>1582</v>
      </c>
      <c r="O380" s="8" t="s">
        <v>109</v>
      </c>
      <c r="P380" s="8" t="s">
        <v>58</v>
      </c>
      <c r="Q380" s="8" t="s">
        <v>1582</v>
      </c>
    </row>
    <row r="381">
      <c r="A381" s="6">
        <v>44332.0</v>
      </c>
      <c r="B381" s="7"/>
      <c r="C381" s="8" t="s">
        <v>1486</v>
      </c>
      <c r="D381" s="9" t="s">
        <v>1487</v>
      </c>
      <c r="E381" s="8" t="s">
        <v>1871</v>
      </c>
      <c r="F381" s="8"/>
      <c r="G381" s="11" t="s">
        <v>174</v>
      </c>
      <c r="H381" s="11"/>
      <c r="I381" s="6">
        <v>44341.0</v>
      </c>
      <c r="J381" s="12" t="s">
        <v>1489</v>
      </c>
      <c r="K381" s="13" t="s">
        <v>109</v>
      </c>
      <c r="L381" s="13" t="s">
        <v>1872</v>
      </c>
      <c r="M381" s="14">
        <v>0.0</v>
      </c>
      <c r="N381" s="8" t="s">
        <v>1490</v>
      </c>
      <c r="O381" s="8" t="s">
        <v>109</v>
      </c>
      <c r="P381" s="8" t="s">
        <v>564</v>
      </c>
      <c r="Q381" s="8" t="s">
        <v>1873</v>
      </c>
    </row>
    <row r="382">
      <c r="A382" s="6">
        <v>44329.0</v>
      </c>
      <c r="B382" s="7"/>
      <c r="C382" s="8" t="s">
        <v>1874</v>
      </c>
      <c r="D382" s="9" t="s">
        <v>1875</v>
      </c>
      <c r="E382" s="15" t="s">
        <v>1876</v>
      </c>
      <c r="F382" s="8"/>
      <c r="G382" s="11"/>
      <c r="H382" s="10"/>
      <c r="I382" s="6">
        <v>44341.0</v>
      </c>
      <c r="J382" s="12" t="s">
        <v>1877</v>
      </c>
      <c r="K382" s="13" t="s">
        <v>109</v>
      </c>
      <c r="L382" s="13" t="s">
        <v>110</v>
      </c>
      <c r="M382" s="14">
        <v>415.0</v>
      </c>
      <c r="N382" s="8" t="s">
        <v>57</v>
      </c>
      <c r="O382" s="8" t="s">
        <v>109</v>
      </c>
      <c r="P382" s="8" t="s">
        <v>24</v>
      </c>
      <c r="Q382" s="8" t="s">
        <v>1878</v>
      </c>
    </row>
    <row r="383">
      <c r="A383" s="6">
        <v>44333.0</v>
      </c>
      <c r="B383" s="7"/>
      <c r="C383" s="8" t="s">
        <v>1879</v>
      </c>
      <c r="D383" s="9" t="s">
        <v>1880</v>
      </c>
      <c r="E383" s="15" t="s">
        <v>1881</v>
      </c>
      <c r="F383" s="10"/>
      <c r="G383" s="11" t="s">
        <v>1882</v>
      </c>
      <c r="H383" s="10"/>
      <c r="I383" s="6">
        <v>44342.0</v>
      </c>
      <c r="J383" s="12" t="s">
        <v>1883</v>
      </c>
      <c r="K383" s="13" t="s">
        <v>109</v>
      </c>
      <c r="L383" s="13" t="s">
        <v>110</v>
      </c>
      <c r="M383" s="14">
        <v>265.0</v>
      </c>
      <c r="N383" s="8" t="s">
        <v>57</v>
      </c>
      <c r="O383" s="8" t="s">
        <v>109</v>
      </c>
      <c r="P383" s="8" t="s">
        <v>24</v>
      </c>
      <c r="Q383" s="8" t="s">
        <v>1884</v>
      </c>
    </row>
    <row r="384">
      <c r="A384" s="6">
        <v>44312.0</v>
      </c>
      <c r="B384" s="7"/>
      <c r="C384" s="8" t="s">
        <v>1885</v>
      </c>
      <c r="D384" s="9" t="s">
        <v>1886</v>
      </c>
      <c r="E384" s="15" t="s">
        <v>1887</v>
      </c>
      <c r="F384" s="10"/>
      <c r="G384" s="11" t="s">
        <v>1888</v>
      </c>
      <c r="H384" s="10"/>
      <c r="I384" s="6">
        <v>44343.0</v>
      </c>
      <c r="J384" s="12" t="s">
        <v>1889</v>
      </c>
      <c r="K384" s="13" t="s">
        <v>109</v>
      </c>
      <c r="L384" s="13" t="s">
        <v>110</v>
      </c>
      <c r="M384" s="14">
        <v>276.0</v>
      </c>
      <c r="N384" s="8" t="s">
        <v>31</v>
      </c>
      <c r="O384" s="8" t="s">
        <v>109</v>
      </c>
      <c r="P384" s="8" t="s">
        <v>58</v>
      </c>
      <c r="Q384" s="8" t="s">
        <v>1890</v>
      </c>
    </row>
    <row r="385">
      <c r="A385" s="6">
        <v>44321.0</v>
      </c>
      <c r="B385" s="7"/>
      <c r="C385" s="15" t="s">
        <v>1891</v>
      </c>
      <c r="D385" s="9" t="s">
        <v>1892</v>
      </c>
      <c r="E385" s="8" t="s">
        <v>1893</v>
      </c>
      <c r="F385" s="8"/>
      <c r="G385" s="11" t="s">
        <v>174</v>
      </c>
      <c r="H385" s="11"/>
      <c r="I385" s="6">
        <v>44343.0</v>
      </c>
      <c r="J385" s="12" t="s">
        <v>1894</v>
      </c>
      <c r="K385" s="13" t="s">
        <v>109</v>
      </c>
      <c r="L385" s="13" t="s">
        <v>110</v>
      </c>
      <c r="M385" s="14">
        <v>315.0</v>
      </c>
      <c r="N385" s="8" t="s">
        <v>57</v>
      </c>
      <c r="O385" s="8" t="s">
        <v>109</v>
      </c>
      <c r="P385" s="8" t="s">
        <v>58</v>
      </c>
      <c r="Q385" s="8" t="s">
        <v>1895</v>
      </c>
    </row>
    <row r="386">
      <c r="A386" s="6">
        <v>44323.0</v>
      </c>
      <c r="B386" s="7"/>
      <c r="C386" s="8" t="s">
        <v>1037</v>
      </c>
      <c r="D386" s="9" t="s">
        <v>1038</v>
      </c>
      <c r="E386" s="15" t="s">
        <v>1896</v>
      </c>
      <c r="F386" s="8"/>
      <c r="G386" s="11" t="s">
        <v>174</v>
      </c>
      <c r="H386" s="11"/>
      <c r="I386" s="6">
        <v>44345.0</v>
      </c>
      <c r="J386" s="12" t="s">
        <v>1897</v>
      </c>
      <c r="K386" s="13" t="s">
        <v>109</v>
      </c>
      <c r="L386" s="13" t="s">
        <v>1898</v>
      </c>
      <c r="M386" s="14">
        <v>778.0</v>
      </c>
      <c r="N386" s="8" t="s">
        <v>57</v>
      </c>
      <c r="O386" s="8" t="s">
        <v>109</v>
      </c>
      <c r="P386" s="8" t="s">
        <v>58</v>
      </c>
      <c r="Q386" s="8" t="s">
        <v>590</v>
      </c>
    </row>
    <row r="387">
      <c r="A387" s="6">
        <v>44333.0</v>
      </c>
      <c r="B387" s="7"/>
      <c r="C387" s="8" t="s">
        <v>1899</v>
      </c>
      <c r="D387" s="9" t="s">
        <v>1900</v>
      </c>
      <c r="E387" s="15" t="s">
        <v>1901</v>
      </c>
      <c r="F387" s="8"/>
      <c r="G387" s="11" t="s">
        <v>174</v>
      </c>
      <c r="H387" s="11"/>
      <c r="I387" s="6">
        <v>44345.0</v>
      </c>
      <c r="J387" s="12" t="s">
        <v>1902</v>
      </c>
      <c r="K387" s="13" t="s">
        <v>109</v>
      </c>
      <c r="L387" s="13" t="s">
        <v>110</v>
      </c>
      <c r="M387" s="14">
        <v>615.0</v>
      </c>
      <c r="N387" s="8" t="s">
        <v>57</v>
      </c>
      <c r="O387" s="8" t="s">
        <v>109</v>
      </c>
      <c r="P387" s="8" t="s">
        <v>470</v>
      </c>
      <c r="Q387" s="8" t="s">
        <v>386</v>
      </c>
    </row>
    <row r="388">
      <c r="A388" s="6">
        <v>44331.0</v>
      </c>
      <c r="B388" s="7"/>
      <c r="C388" s="8" t="s">
        <v>1903</v>
      </c>
      <c r="D388" s="9" t="s">
        <v>1904</v>
      </c>
      <c r="E388" s="8" t="s">
        <v>1905</v>
      </c>
      <c r="F388" s="10"/>
      <c r="G388" s="11" t="s">
        <v>310</v>
      </c>
      <c r="H388" s="10"/>
      <c r="I388" s="6">
        <v>44345.0</v>
      </c>
      <c r="J388" s="12" t="s">
        <v>1906</v>
      </c>
      <c r="K388" s="13" t="s">
        <v>109</v>
      </c>
      <c r="L388" s="13" t="s">
        <v>110</v>
      </c>
      <c r="M388" s="14">
        <v>265.0</v>
      </c>
      <c r="N388" s="8" t="s">
        <v>738</v>
      </c>
      <c r="O388" s="8" t="s">
        <v>109</v>
      </c>
      <c r="P388" s="8" t="s">
        <v>149</v>
      </c>
      <c r="Q388" s="8" t="s">
        <v>1907</v>
      </c>
    </row>
    <row r="389">
      <c r="A389" s="6">
        <v>44333.0</v>
      </c>
      <c r="B389" s="7"/>
      <c r="C389" s="8" t="s">
        <v>1908</v>
      </c>
      <c r="D389" s="9" t="s">
        <v>1909</v>
      </c>
      <c r="E389" s="15" t="s">
        <v>1910</v>
      </c>
      <c r="F389" s="8"/>
      <c r="G389" s="11" t="s">
        <v>1854</v>
      </c>
      <c r="H389" s="11"/>
      <c r="I389" s="6">
        <v>44346.0</v>
      </c>
      <c r="J389" s="18" t="s">
        <v>1911</v>
      </c>
      <c r="K389" s="13" t="s">
        <v>109</v>
      </c>
      <c r="L389" s="13" t="s">
        <v>1912</v>
      </c>
      <c r="M389" s="14">
        <v>1750.0</v>
      </c>
      <c r="N389" s="8" t="s">
        <v>57</v>
      </c>
      <c r="O389" s="8" t="s">
        <v>109</v>
      </c>
      <c r="P389" s="8" t="s">
        <v>149</v>
      </c>
      <c r="Q389" s="8" t="s">
        <v>623</v>
      </c>
    </row>
    <row r="390">
      <c r="A390" s="6">
        <v>44329.0</v>
      </c>
      <c r="B390" s="7"/>
      <c r="C390" s="8" t="s">
        <v>1913</v>
      </c>
      <c r="D390" s="9" t="s">
        <v>1914</v>
      </c>
      <c r="E390" s="15" t="s">
        <v>1915</v>
      </c>
      <c r="F390" s="8"/>
      <c r="G390" s="11"/>
      <c r="H390" s="10"/>
      <c r="I390" s="6">
        <v>44347.0</v>
      </c>
      <c r="J390" s="12" t="s">
        <v>1916</v>
      </c>
      <c r="K390" s="13" t="s">
        <v>109</v>
      </c>
      <c r="L390" s="13" t="s">
        <v>110</v>
      </c>
      <c r="M390" s="14">
        <v>215.0</v>
      </c>
      <c r="N390" s="8" t="s">
        <v>31</v>
      </c>
      <c r="O390" s="8" t="s">
        <v>109</v>
      </c>
      <c r="P390" s="8" t="s">
        <v>24</v>
      </c>
      <c r="Q390" s="8" t="s">
        <v>1917</v>
      </c>
    </row>
    <row r="391">
      <c r="A391" s="6">
        <v>44329.0</v>
      </c>
      <c r="B391" s="7"/>
      <c r="C391" s="8" t="s">
        <v>1918</v>
      </c>
      <c r="D391" s="9" t="s">
        <v>1919</v>
      </c>
      <c r="E391" s="15" t="s">
        <v>1920</v>
      </c>
      <c r="F391" s="8"/>
      <c r="G391" s="11" t="s">
        <v>1921</v>
      </c>
      <c r="H391" s="10"/>
      <c r="I391" s="6">
        <v>44347.0</v>
      </c>
      <c r="J391" s="12" t="s">
        <v>1922</v>
      </c>
      <c r="K391" s="13" t="s">
        <v>109</v>
      </c>
      <c r="L391" s="13" t="s">
        <v>110</v>
      </c>
      <c r="M391" s="14">
        <v>314.0</v>
      </c>
      <c r="N391" s="8" t="s">
        <v>31</v>
      </c>
      <c r="O391" s="8" t="s">
        <v>109</v>
      </c>
      <c r="P391" s="8" t="s">
        <v>24</v>
      </c>
      <c r="Q391" s="8" t="s">
        <v>1923</v>
      </c>
    </row>
    <row r="392">
      <c r="A392" s="6">
        <v>44330.0</v>
      </c>
      <c r="B392" s="7"/>
      <c r="C392" s="8" t="s">
        <v>1217</v>
      </c>
      <c r="D392" s="9" t="s">
        <v>1218</v>
      </c>
      <c r="E392" s="15" t="s">
        <v>1924</v>
      </c>
      <c r="F392" s="8"/>
      <c r="G392" s="11" t="s">
        <v>1069</v>
      </c>
      <c r="H392" s="11"/>
      <c r="I392" s="6">
        <v>44348.0</v>
      </c>
      <c r="J392" s="12" t="s">
        <v>1925</v>
      </c>
      <c r="K392" s="13" t="s">
        <v>109</v>
      </c>
      <c r="L392" s="13" t="s">
        <v>1926</v>
      </c>
      <c r="M392" s="14">
        <v>315.0</v>
      </c>
      <c r="N392" s="8" t="s">
        <v>57</v>
      </c>
      <c r="O392" s="8" t="s">
        <v>109</v>
      </c>
      <c r="P392" s="8" t="s">
        <v>149</v>
      </c>
      <c r="Q392" s="8" t="s">
        <v>610</v>
      </c>
    </row>
    <row r="393">
      <c r="A393" s="6">
        <v>44330.0</v>
      </c>
      <c r="B393" s="7"/>
      <c r="C393" s="8" t="s">
        <v>1927</v>
      </c>
      <c r="D393" s="9" t="s">
        <v>1928</v>
      </c>
      <c r="E393" s="15" t="s">
        <v>1929</v>
      </c>
      <c r="F393" s="8"/>
      <c r="G393" s="11" t="s">
        <v>174</v>
      </c>
      <c r="H393" s="11"/>
      <c r="I393" s="6">
        <v>44348.0</v>
      </c>
      <c r="J393" s="12" t="s">
        <v>1346</v>
      </c>
      <c r="K393" s="13" t="s">
        <v>109</v>
      </c>
      <c r="L393" s="13">
        <v>0.4583333333333333</v>
      </c>
      <c r="M393" s="14">
        <v>150.0</v>
      </c>
      <c r="N393" s="8" t="s">
        <v>57</v>
      </c>
      <c r="O393" s="8" t="s">
        <v>109</v>
      </c>
      <c r="P393" s="8" t="s">
        <v>564</v>
      </c>
      <c r="Q393" s="8" t="s">
        <v>111</v>
      </c>
    </row>
    <row r="394">
      <c r="A394" s="6">
        <v>44098.0</v>
      </c>
      <c r="B394" s="7"/>
      <c r="C394" s="8" t="s">
        <v>1930</v>
      </c>
      <c r="D394" s="9" t="s">
        <v>1931</v>
      </c>
      <c r="E394" s="15" t="s">
        <v>1932</v>
      </c>
      <c r="F394" s="10"/>
      <c r="G394" s="11" t="s">
        <v>1933</v>
      </c>
      <c r="H394" s="10"/>
      <c r="I394" s="6">
        <v>44348.0</v>
      </c>
      <c r="J394" s="12" t="s">
        <v>1934</v>
      </c>
      <c r="K394" s="13" t="s">
        <v>109</v>
      </c>
      <c r="L394" s="13">
        <v>0.5416666666666666</v>
      </c>
      <c r="M394" s="14">
        <v>3500.0</v>
      </c>
      <c r="N394" s="13" t="s">
        <v>1935</v>
      </c>
      <c r="O394" s="8" t="s">
        <v>109</v>
      </c>
      <c r="P394" s="13" t="s">
        <v>58</v>
      </c>
      <c r="Q394" s="13" t="s">
        <v>306</v>
      </c>
    </row>
    <row r="395">
      <c r="A395" s="6">
        <v>44331.0</v>
      </c>
      <c r="B395" s="7"/>
      <c r="C395" s="8" t="s">
        <v>1936</v>
      </c>
      <c r="D395" s="9" t="s">
        <v>1937</v>
      </c>
      <c r="E395" s="8" t="s">
        <v>1938</v>
      </c>
      <c r="F395" s="8"/>
      <c r="G395" s="11" t="s">
        <v>174</v>
      </c>
      <c r="H395" s="11"/>
      <c r="I395" s="6">
        <v>44348.0</v>
      </c>
      <c r="J395" s="12" t="s">
        <v>1939</v>
      </c>
      <c r="K395" s="13" t="s">
        <v>109</v>
      </c>
      <c r="L395" s="13" t="s">
        <v>110</v>
      </c>
      <c r="M395" s="14">
        <v>165.0</v>
      </c>
      <c r="N395" s="8" t="s">
        <v>57</v>
      </c>
      <c r="O395" s="8" t="s">
        <v>109</v>
      </c>
      <c r="P395" s="8" t="s">
        <v>149</v>
      </c>
      <c r="Q395" s="8" t="s">
        <v>1940</v>
      </c>
    </row>
    <row r="396">
      <c r="A396" s="6">
        <v>44226.0</v>
      </c>
      <c r="B396" s="7"/>
      <c r="C396" s="8" t="s">
        <v>1941</v>
      </c>
      <c r="D396" s="9" t="s">
        <v>1942</v>
      </c>
      <c r="E396" s="10" t="s">
        <v>1943</v>
      </c>
      <c r="F396" s="10"/>
      <c r="G396" s="11" t="s">
        <v>174</v>
      </c>
      <c r="H396" s="10"/>
      <c r="I396" s="6">
        <v>44348.0</v>
      </c>
      <c r="J396" s="12" t="s">
        <v>1944</v>
      </c>
      <c r="K396" s="13" t="s">
        <v>109</v>
      </c>
      <c r="L396" s="13" t="s">
        <v>110</v>
      </c>
      <c r="M396" s="14">
        <f>7*120+15</f>
        <v>855</v>
      </c>
      <c r="N396" s="8" t="s">
        <v>148</v>
      </c>
      <c r="O396" s="8" t="s">
        <v>109</v>
      </c>
      <c r="P396" s="8" t="s">
        <v>470</v>
      </c>
      <c r="Q396" s="8" t="s">
        <v>306</v>
      </c>
    </row>
    <row r="397">
      <c r="A397" s="6">
        <v>44331.0</v>
      </c>
      <c r="B397" s="7"/>
      <c r="C397" s="8" t="s">
        <v>1945</v>
      </c>
      <c r="D397" s="9" t="s">
        <v>1946</v>
      </c>
      <c r="E397" s="8" t="s">
        <v>1947</v>
      </c>
      <c r="F397" s="8"/>
      <c r="G397" s="11" t="s">
        <v>174</v>
      </c>
      <c r="H397" s="11"/>
      <c r="I397" s="6">
        <v>44348.0</v>
      </c>
      <c r="J397" s="12" t="s">
        <v>1396</v>
      </c>
      <c r="K397" s="13" t="s">
        <v>109</v>
      </c>
      <c r="L397" s="13" t="s">
        <v>110</v>
      </c>
      <c r="M397" s="14">
        <v>150.0</v>
      </c>
      <c r="N397" s="8" t="s">
        <v>57</v>
      </c>
      <c r="O397" s="8" t="s">
        <v>109</v>
      </c>
      <c r="P397" s="8" t="s">
        <v>149</v>
      </c>
      <c r="Q397" s="8" t="s">
        <v>1948</v>
      </c>
    </row>
    <row r="398">
      <c r="A398" s="6">
        <v>44331.0</v>
      </c>
      <c r="B398" s="7"/>
      <c r="C398" s="8" t="s">
        <v>1949</v>
      </c>
      <c r="D398" s="9" t="s">
        <v>1950</v>
      </c>
      <c r="E398" s="8" t="s">
        <v>1951</v>
      </c>
      <c r="F398" s="8"/>
      <c r="G398" s="11" t="s">
        <v>174</v>
      </c>
      <c r="H398" s="11"/>
      <c r="I398" s="6">
        <v>44348.0</v>
      </c>
      <c r="J398" s="12" t="s">
        <v>1396</v>
      </c>
      <c r="K398" s="13" t="s">
        <v>109</v>
      </c>
      <c r="L398" s="13" t="s">
        <v>110</v>
      </c>
      <c r="M398" s="14">
        <v>150.0</v>
      </c>
      <c r="N398" s="8" t="s">
        <v>57</v>
      </c>
      <c r="O398" s="8" t="s">
        <v>109</v>
      </c>
      <c r="P398" s="8" t="s">
        <v>149</v>
      </c>
      <c r="Q398" s="8" t="s">
        <v>1952</v>
      </c>
    </row>
    <row r="399">
      <c r="A399" s="6">
        <v>44331.0</v>
      </c>
      <c r="B399" s="7"/>
      <c r="C399" s="8" t="s">
        <v>263</v>
      </c>
      <c r="D399" s="9" t="s">
        <v>264</v>
      </c>
      <c r="E399" s="8" t="s">
        <v>1953</v>
      </c>
      <c r="F399" s="8"/>
      <c r="G399" s="11" t="s">
        <v>1069</v>
      </c>
      <c r="H399" s="11"/>
      <c r="I399" s="6">
        <v>44348.0</v>
      </c>
      <c r="J399" s="12" t="s">
        <v>1396</v>
      </c>
      <c r="K399" s="13" t="s">
        <v>109</v>
      </c>
      <c r="L399" s="13" t="s">
        <v>110</v>
      </c>
      <c r="M399" s="14">
        <v>300.0</v>
      </c>
      <c r="N399" s="8" t="s">
        <v>57</v>
      </c>
      <c r="O399" s="8" t="s">
        <v>109</v>
      </c>
      <c r="P399" s="8" t="s">
        <v>149</v>
      </c>
      <c r="Q399" s="8" t="s">
        <v>1954</v>
      </c>
    </row>
    <row r="400">
      <c r="A400" s="6">
        <v>44332.0</v>
      </c>
      <c r="B400" s="7"/>
      <c r="C400" s="8" t="s">
        <v>1955</v>
      </c>
      <c r="D400" s="9" t="s">
        <v>1956</v>
      </c>
      <c r="E400" s="8" t="s">
        <v>1957</v>
      </c>
      <c r="F400" s="8"/>
      <c r="G400" s="11" t="s">
        <v>174</v>
      </c>
      <c r="H400" s="11"/>
      <c r="I400" s="6">
        <v>44348.0</v>
      </c>
      <c r="J400" s="12" t="s">
        <v>1958</v>
      </c>
      <c r="K400" s="13" t="s">
        <v>109</v>
      </c>
      <c r="L400" s="13" t="s">
        <v>110</v>
      </c>
      <c r="M400" s="14">
        <v>165.0</v>
      </c>
      <c r="N400" s="8" t="s">
        <v>57</v>
      </c>
      <c r="O400" s="8" t="s">
        <v>109</v>
      </c>
      <c r="P400" s="8" t="s">
        <v>149</v>
      </c>
      <c r="Q400" s="8" t="s">
        <v>1959</v>
      </c>
    </row>
    <row r="401">
      <c r="A401" s="6">
        <v>44333.0</v>
      </c>
      <c r="B401" s="7"/>
      <c r="C401" s="8" t="s">
        <v>1960</v>
      </c>
      <c r="D401" s="9" t="s">
        <v>1961</v>
      </c>
      <c r="E401" s="15" t="s">
        <v>1962</v>
      </c>
      <c r="F401" s="8"/>
      <c r="G401" s="11" t="s">
        <v>174</v>
      </c>
      <c r="H401" s="11"/>
      <c r="I401" s="6">
        <v>44348.0</v>
      </c>
      <c r="J401" s="12" t="s">
        <v>568</v>
      </c>
      <c r="K401" s="13" t="s">
        <v>109</v>
      </c>
      <c r="L401" s="13" t="s">
        <v>110</v>
      </c>
      <c r="M401" s="14">
        <v>150.0</v>
      </c>
      <c r="N401" s="8" t="s">
        <v>57</v>
      </c>
      <c r="O401" s="8" t="s">
        <v>109</v>
      </c>
      <c r="P401" s="8" t="s">
        <v>149</v>
      </c>
      <c r="Q401" s="8" t="s">
        <v>254</v>
      </c>
    </row>
    <row r="402">
      <c r="A402" s="6">
        <v>44327.0</v>
      </c>
      <c r="B402" s="7"/>
      <c r="C402" s="8" t="s">
        <v>1963</v>
      </c>
      <c r="D402" s="9" t="s">
        <v>1964</v>
      </c>
      <c r="E402" s="15" t="s">
        <v>1965</v>
      </c>
      <c r="F402" s="8"/>
      <c r="G402" s="11" t="s">
        <v>174</v>
      </c>
      <c r="H402" s="11"/>
      <c r="I402" s="6">
        <v>44349.0</v>
      </c>
      <c r="J402" s="12" t="s">
        <v>1966</v>
      </c>
      <c r="K402" s="13" t="s">
        <v>109</v>
      </c>
      <c r="L402" s="22" t="s">
        <v>1967</v>
      </c>
      <c r="M402" s="14">
        <v>465.0</v>
      </c>
      <c r="N402" s="8" t="s">
        <v>57</v>
      </c>
      <c r="O402" s="8" t="s">
        <v>109</v>
      </c>
      <c r="P402" s="8" t="s">
        <v>381</v>
      </c>
      <c r="Q402" s="8" t="s">
        <v>590</v>
      </c>
    </row>
    <row r="403">
      <c r="A403" s="6">
        <v>44321.0</v>
      </c>
      <c r="B403" s="7"/>
      <c r="C403" s="8" t="s">
        <v>1968</v>
      </c>
      <c r="D403" s="9" t="s">
        <v>1969</v>
      </c>
      <c r="E403" s="8" t="s">
        <v>1970</v>
      </c>
      <c r="F403" s="8"/>
      <c r="G403" s="11" t="s">
        <v>174</v>
      </c>
      <c r="H403" s="11"/>
      <c r="I403" s="6">
        <v>44350.0</v>
      </c>
      <c r="J403" s="12" t="s">
        <v>1971</v>
      </c>
      <c r="K403" s="13" t="s">
        <v>109</v>
      </c>
      <c r="L403" s="13" t="s">
        <v>110</v>
      </c>
      <c r="M403" s="14">
        <v>396.0</v>
      </c>
      <c r="N403" s="8" t="s">
        <v>57</v>
      </c>
      <c r="O403" s="8" t="s">
        <v>109</v>
      </c>
      <c r="P403" s="8" t="s">
        <v>192</v>
      </c>
      <c r="Q403" s="8" t="s">
        <v>1972</v>
      </c>
    </row>
    <row r="404">
      <c r="A404" s="6">
        <v>44266.0</v>
      </c>
      <c r="B404" s="7"/>
      <c r="C404" s="8" t="s">
        <v>1973</v>
      </c>
      <c r="D404" s="9" t="s">
        <v>1974</v>
      </c>
      <c r="E404" s="8" t="s">
        <v>1975</v>
      </c>
      <c r="F404" s="8"/>
      <c r="G404" s="11"/>
      <c r="H404" s="11"/>
      <c r="I404" s="6">
        <v>44351.0</v>
      </c>
      <c r="J404" s="12" t="s">
        <v>1976</v>
      </c>
      <c r="K404" s="13" t="s">
        <v>109</v>
      </c>
      <c r="L404" s="13">
        <v>0.7083333333333334</v>
      </c>
      <c r="M404" s="14">
        <v>3280.0</v>
      </c>
      <c r="N404" s="8" t="s">
        <v>148</v>
      </c>
      <c r="O404" s="8" t="s">
        <v>109</v>
      </c>
      <c r="P404" s="8" t="s">
        <v>58</v>
      </c>
      <c r="Q404" s="8" t="s">
        <v>306</v>
      </c>
    </row>
    <row r="405">
      <c r="A405" s="6">
        <v>44330.0</v>
      </c>
      <c r="B405" s="7"/>
      <c r="C405" s="8" t="s">
        <v>1977</v>
      </c>
      <c r="D405" s="9" t="s">
        <v>1978</v>
      </c>
      <c r="E405" s="15" t="s">
        <v>1979</v>
      </c>
      <c r="F405" s="8"/>
      <c r="G405" s="11"/>
      <c r="H405" s="11"/>
      <c r="I405" s="6">
        <v>44352.0</v>
      </c>
      <c r="J405" s="12" t="s">
        <v>1980</v>
      </c>
      <c r="K405" s="13" t="s">
        <v>109</v>
      </c>
      <c r="L405" s="13" t="s">
        <v>110</v>
      </c>
      <c r="M405" s="14">
        <v>800.0</v>
      </c>
      <c r="N405" s="8" t="s">
        <v>1981</v>
      </c>
      <c r="O405" s="8" t="s">
        <v>109</v>
      </c>
      <c r="P405" s="8" t="s">
        <v>149</v>
      </c>
      <c r="Q405" s="8" t="s">
        <v>569</v>
      </c>
    </row>
    <row r="406">
      <c r="A406" s="6">
        <v>44333.0</v>
      </c>
      <c r="B406" s="7"/>
      <c r="C406" s="8" t="s">
        <v>1982</v>
      </c>
      <c r="D406" s="19"/>
      <c r="E406" s="15" t="s">
        <v>1983</v>
      </c>
      <c r="F406" s="8"/>
      <c r="G406" s="11" t="s">
        <v>244</v>
      </c>
      <c r="H406" s="11"/>
      <c r="I406" s="6">
        <v>44352.0</v>
      </c>
      <c r="J406" s="12" t="s">
        <v>1982</v>
      </c>
      <c r="K406" s="13" t="s">
        <v>109</v>
      </c>
      <c r="L406" s="13">
        <v>0.5833333333333334</v>
      </c>
      <c r="M406" s="14">
        <f>5*150+15</f>
        <v>765</v>
      </c>
      <c r="N406" s="8" t="s">
        <v>57</v>
      </c>
      <c r="O406" s="8" t="s">
        <v>109</v>
      </c>
      <c r="P406" s="8" t="s">
        <v>149</v>
      </c>
      <c r="Q406" s="8" t="s">
        <v>432</v>
      </c>
    </row>
    <row r="407">
      <c r="A407" s="6">
        <v>44333.0</v>
      </c>
      <c r="B407" s="7"/>
      <c r="C407" s="8" t="s">
        <v>1984</v>
      </c>
      <c r="D407" s="9" t="s">
        <v>1985</v>
      </c>
      <c r="E407" s="8" t="s">
        <v>1986</v>
      </c>
      <c r="F407" s="8"/>
      <c r="G407" s="11" t="s">
        <v>1854</v>
      </c>
      <c r="H407" s="11"/>
      <c r="I407" s="6">
        <v>44353.0</v>
      </c>
      <c r="J407" s="12" t="s">
        <v>1987</v>
      </c>
      <c r="K407" s="13">
        <v>0.4166666666666667</v>
      </c>
      <c r="L407" s="13" t="s">
        <v>1988</v>
      </c>
      <c r="M407" s="14">
        <v>2184.0</v>
      </c>
      <c r="N407" s="8" t="s">
        <v>57</v>
      </c>
      <c r="O407" s="8" t="s">
        <v>109</v>
      </c>
      <c r="P407" s="8" t="s">
        <v>381</v>
      </c>
      <c r="Q407" s="8" t="s">
        <v>262</v>
      </c>
    </row>
    <row r="408">
      <c r="A408" s="6">
        <v>44333.0</v>
      </c>
      <c r="B408" s="7"/>
      <c r="C408" s="8" t="s">
        <v>1989</v>
      </c>
      <c r="D408" s="9" t="s">
        <v>1990</v>
      </c>
      <c r="E408" s="8" t="s">
        <v>1991</v>
      </c>
      <c r="F408" s="8"/>
      <c r="G408" s="11" t="s">
        <v>174</v>
      </c>
      <c r="H408" s="11"/>
      <c r="I408" s="6">
        <v>44353.0</v>
      </c>
      <c r="J408" s="12" t="s">
        <v>1992</v>
      </c>
      <c r="K408" s="13" t="s">
        <v>109</v>
      </c>
      <c r="L408" s="13" t="s">
        <v>110</v>
      </c>
      <c r="M408" s="14">
        <v>1000.0</v>
      </c>
      <c r="N408" s="8" t="s">
        <v>1993</v>
      </c>
      <c r="O408" s="8" t="s">
        <v>109</v>
      </c>
      <c r="P408" s="8" t="s">
        <v>470</v>
      </c>
      <c r="Q408" s="8" t="s">
        <v>259</v>
      </c>
    </row>
    <row r="409">
      <c r="A409" s="6">
        <v>44321.0</v>
      </c>
      <c r="B409" s="7"/>
      <c r="C409" s="8" t="s">
        <v>1968</v>
      </c>
      <c r="D409" s="9" t="s">
        <v>1969</v>
      </c>
      <c r="E409" s="15" t="s">
        <v>1994</v>
      </c>
      <c r="F409" s="8"/>
      <c r="G409" s="11" t="s">
        <v>303</v>
      </c>
      <c r="H409" s="11"/>
      <c r="I409" s="6">
        <v>44353.0</v>
      </c>
      <c r="J409" s="12" t="s">
        <v>1995</v>
      </c>
      <c r="K409" s="13" t="s">
        <v>109</v>
      </c>
      <c r="L409" s="13">
        <v>0.7083333333333334</v>
      </c>
      <c r="M409" s="14">
        <v>2520.0</v>
      </c>
      <c r="N409" s="8" t="s">
        <v>1996</v>
      </c>
      <c r="O409" s="8" t="s">
        <v>109</v>
      </c>
      <c r="P409" s="8" t="s">
        <v>149</v>
      </c>
      <c r="Q409" s="8" t="s">
        <v>254</v>
      </c>
    </row>
    <row r="410">
      <c r="A410" s="6">
        <v>43875.0</v>
      </c>
      <c r="B410" s="10"/>
      <c r="C410" s="10" t="s">
        <v>1997</v>
      </c>
      <c r="D410" s="20"/>
      <c r="E410" s="23" t="s">
        <v>1998</v>
      </c>
      <c r="F410" s="10"/>
      <c r="G410" s="10"/>
      <c r="H410" s="10"/>
      <c r="I410" s="6">
        <v>44353.0</v>
      </c>
      <c r="J410" s="18" t="s">
        <v>1999</v>
      </c>
      <c r="K410" s="13" t="s">
        <v>109</v>
      </c>
      <c r="L410" s="13">
        <v>0.7430555555555555</v>
      </c>
      <c r="M410" s="14">
        <v>5151.0</v>
      </c>
      <c r="N410" s="10" t="s">
        <v>2000</v>
      </c>
      <c r="O410" s="10" t="s">
        <v>109</v>
      </c>
      <c r="P410" s="10" t="s">
        <v>58</v>
      </c>
      <c r="Q410" s="10" t="s">
        <v>2001</v>
      </c>
    </row>
    <row r="411">
      <c r="A411" s="6">
        <v>44245.0</v>
      </c>
      <c r="B411" s="7"/>
      <c r="C411" s="8" t="s">
        <v>179</v>
      </c>
      <c r="D411" s="9" t="s">
        <v>175</v>
      </c>
      <c r="E411" s="8" t="s">
        <v>2002</v>
      </c>
      <c r="F411" s="10"/>
      <c r="G411" s="11" t="s">
        <v>2003</v>
      </c>
      <c r="H411" s="10"/>
      <c r="I411" s="6">
        <v>44354.0</v>
      </c>
      <c r="J411" s="12" t="s">
        <v>803</v>
      </c>
      <c r="K411" s="13" t="s">
        <v>109</v>
      </c>
      <c r="L411" s="13" t="s">
        <v>803</v>
      </c>
      <c r="M411" s="14">
        <v>0.0</v>
      </c>
      <c r="N411" s="8" t="s">
        <v>803</v>
      </c>
      <c r="O411" s="8" t="s">
        <v>803</v>
      </c>
      <c r="P411" s="8" t="s">
        <v>149</v>
      </c>
      <c r="Q411" s="8" t="s">
        <v>803</v>
      </c>
    </row>
    <row r="412">
      <c r="A412" s="6">
        <v>43899.0</v>
      </c>
      <c r="B412" s="10"/>
      <c r="C412" s="8" t="s">
        <v>2004</v>
      </c>
      <c r="D412" s="19" t="s">
        <v>2005</v>
      </c>
      <c r="E412" s="8" t="s">
        <v>2006</v>
      </c>
      <c r="F412" s="10"/>
      <c r="G412" s="10"/>
      <c r="H412" s="10"/>
      <c r="I412" s="6">
        <v>44359.0</v>
      </c>
      <c r="J412" s="18" t="s">
        <v>2007</v>
      </c>
      <c r="K412" s="13">
        <v>0.75</v>
      </c>
      <c r="L412" s="13">
        <v>0.75</v>
      </c>
      <c r="M412" s="14">
        <v>1094.0</v>
      </c>
      <c r="N412" s="8" t="s">
        <v>2008</v>
      </c>
      <c r="O412" s="8" t="s">
        <v>109</v>
      </c>
      <c r="P412" s="8" t="s">
        <v>58</v>
      </c>
      <c r="Q412" s="8" t="s">
        <v>2001</v>
      </c>
    </row>
    <row r="413">
      <c r="A413" s="6">
        <v>44326.0</v>
      </c>
      <c r="B413" s="7"/>
      <c r="C413" s="8" t="s">
        <v>631</v>
      </c>
      <c r="D413" s="9" t="s">
        <v>2009</v>
      </c>
      <c r="E413" s="15" t="s">
        <v>2010</v>
      </c>
      <c r="F413" s="8"/>
      <c r="G413" s="11" t="s">
        <v>244</v>
      </c>
      <c r="H413" s="11"/>
      <c r="I413" s="6">
        <v>44359.0</v>
      </c>
      <c r="J413" s="12" t="s">
        <v>2011</v>
      </c>
      <c r="K413" s="13" t="s">
        <v>109</v>
      </c>
      <c r="L413" s="13" t="s">
        <v>110</v>
      </c>
      <c r="M413" s="14">
        <f>4*150+15</f>
        <v>615</v>
      </c>
      <c r="N413" s="8" t="s">
        <v>57</v>
      </c>
      <c r="O413" s="8" t="s">
        <v>109</v>
      </c>
      <c r="P413" s="8" t="s">
        <v>470</v>
      </c>
      <c r="Q413" s="8" t="s">
        <v>374</v>
      </c>
    </row>
    <row r="414">
      <c r="A414" s="6">
        <v>44252.0</v>
      </c>
      <c r="B414" s="7"/>
      <c r="C414" s="8" t="s">
        <v>2012</v>
      </c>
      <c r="D414" s="19"/>
      <c r="E414" s="8" t="s">
        <v>2013</v>
      </c>
      <c r="F414" s="10"/>
      <c r="G414" s="11" t="s">
        <v>303</v>
      </c>
      <c r="H414" s="10"/>
      <c r="I414" s="6">
        <v>44359.0</v>
      </c>
      <c r="J414" s="12" t="s">
        <v>2014</v>
      </c>
      <c r="K414" s="13" t="s">
        <v>109</v>
      </c>
      <c r="L414" s="24" t="s">
        <v>2015</v>
      </c>
      <c r="M414" s="14">
        <v>1000.0</v>
      </c>
      <c r="N414" s="15" t="s">
        <v>2016</v>
      </c>
      <c r="O414" s="8" t="s">
        <v>109</v>
      </c>
      <c r="P414" s="8" t="s">
        <v>2017</v>
      </c>
      <c r="Q414" s="8" t="s">
        <v>330</v>
      </c>
    </row>
    <row r="415">
      <c r="A415" s="6">
        <v>44328.0</v>
      </c>
      <c r="B415" s="7"/>
      <c r="C415" s="8" t="s">
        <v>2018</v>
      </c>
      <c r="D415" s="9" t="s">
        <v>2019</v>
      </c>
      <c r="E415" s="8" t="s">
        <v>2020</v>
      </c>
      <c r="F415" s="8"/>
      <c r="G415" s="11" t="s">
        <v>303</v>
      </c>
      <c r="H415" s="11"/>
      <c r="I415" s="6">
        <v>44359.0</v>
      </c>
      <c r="J415" s="12" t="s">
        <v>2021</v>
      </c>
      <c r="K415" s="13">
        <v>0.4375</v>
      </c>
      <c r="L415" s="13" t="s">
        <v>2022</v>
      </c>
      <c r="M415" s="14">
        <v>1000.0</v>
      </c>
      <c r="N415" s="8" t="s">
        <v>57</v>
      </c>
      <c r="O415" s="8" t="s">
        <v>109</v>
      </c>
      <c r="P415" s="8" t="s">
        <v>149</v>
      </c>
      <c r="Q415" s="8" t="s">
        <v>347</v>
      </c>
    </row>
    <row r="416">
      <c r="A416" s="6">
        <v>44328.0</v>
      </c>
      <c r="B416" s="7"/>
      <c r="C416" s="8" t="s">
        <v>2023</v>
      </c>
      <c r="D416" s="9" t="s">
        <v>2024</v>
      </c>
      <c r="E416" s="8" t="s">
        <v>2025</v>
      </c>
      <c r="F416" s="8"/>
      <c r="G416" s="11" t="s">
        <v>1854</v>
      </c>
      <c r="H416" s="11"/>
      <c r="I416" s="6">
        <v>44360.0</v>
      </c>
      <c r="J416" s="12" t="s">
        <v>2026</v>
      </c>
      <c r="K416" s="13">
        <v>0.5625</v>
      </c>
      <c r="L416" s="13" t="s">
        <v>2027</v>
      </c>
      <c r="M416" s="14">
        <v>3090.0</v>
      </c>
      <c r="N416" s="8" t="s">
        <v>2028</v>
      </c>
      <c r="O416" s="8" t="s">
        <v>109</v>
      </c>
      <c r="P416" s="8" t="s">
        <v>149</v>
      </c>
      <c r="Q416" s="8" t="s">
        <v>610</v>
      </c>
    </row>
    <row r="417">
      <c r="A417" s="6">
        <v>44328.0</v>
      </c>
      <c r="B417" s="7"/>
      <c r="C417" s="8" t="s">
        <v>2029</v>
      </c>
      <c r="D417" s="9" t="s">
        <v>2030</v>
      </c>
      <c r="E417" s="8" t="s">
        <v>2031</v>
      </c>
      <c r="F417" s="10"/>
      <c r="G417" s="11" t="s">
        <v>2032</v>
      </c>
      <c r="H417" s="10"/>
      <c r="I417" s="6">
        <v>44360.0</v>
      </c>
      <c r="J417" s="12" t="s">
        <v>2033</v>
      </c>
      <c r="K417" s="13" t="s">
        <v>109</v>
      </c>
      <c r="L417" s="13" t="s">
        <v>110</v>
      </c>
      <c r="M417" s="14">
        <v>199.0</v>
      </c>
      <c r="N417" s="8" t="s">
        <v>2034</v>
      </c>
      <c r="O417" s="8" t="s">
        <v>109</v>
      </c>
      <c r="P417" s="8" t="s">
        <v>149</v>
      </c>
      <c r="Q417" s="8" t="s">
        <v>374</v>
      </c>
    </row>
    <row r="418">
      <c r="A418" s="6">
        <v>44245.0</v>
      </c>
      <c r="B418" s="7"/>
      <c r="C418" s="8" t="s">
        <v>1941</v>
      </c>
      <c r="D418" s="9" t="s">
        <v>1942</v>
      </c>
      <c r="E418" s="8" t="s">
        <v>2035</v>
      </c>
      <c r="F418" s="8"/>
      <c r="G418" s="11" t="s">
        <v>1854</v>
      </c>
      <c r="H418" s="11"/>
      <c r="I418" s="6">
        <v>44360.0</v>
      </c>
      <c r="J418" s="12" t="s">
        <v>2036</v>
      </c>
      <c r="K418" s="13" t="s">
        <v>109</v>
      </c>
      <c r="L418" s="13" t="s">
        <v>2037</v>
      </c>
      <c r="M418" s="14">
        <v>1338.0</v>
      </c>
      <c r="N418" s="8" t="s">
        <v>2038</v>
      </c>
      <c r="O418" s="8" t="s">
        <v>109</v>
      </c>
      <c r="P418" s="8" t="s">
        <v>58</v>
      </c>
      <c r="Q418" s="8" t="s">
        <v>306</v>
      </c>
    </row>
    <row r="419">
      <c r="A419" s="6">
        <v>43873.0</v>
      </c>
      <c r="B419" s="10"/>
      <c r="C419" s="8" t="s">
        <v>2039</v>
      </c>
      <c r="D419" s="19"/>
      <c r="E419" s="25" t="s">
        <v>2040</v>
      </c>
      <c r="F419" s="10"/>
      <c r="G419" s="10"/>
      <c r="H419" s="10"/>
      <c r="I419" s="6">
        <v>44364.0</v>
      </c>
      <c r="J419" s="18" t="s">
        <v>2041</v>
      </c>
      <c r="K419" s="13" t="s">
        <v>109</v>
      </c>
      <c r="L419" s="13">
        <v>0.7708333333333334</v>
      </c>
      <c r="M419" s="14">
        <v>6500.0</v>
      </c>
      <c r="N419" s="8" t="s">
        <v>2042</v>
      </c>
      <c r="O419" s="8" t="s">
        <v>109</v>
      </c>
      <c r="P419" s="8" t="s">
        <v>58</v>
      </c>
      <c r="Q419" s="8" t="s">
        <v>2001</v>
      </c>
    </row>
    <row r="420">
      <c r="A420" s="6">
        <v>44327.0</v>
      </c>
      <c r="B420" s="7"/>
      <c r="C420" s="8" t="s">
        <v>2043</v>
      </c>
      <c r="D420" s="9" t="s">
        <v>2044</v>
      </c>
      <c r="E420" s="15" t="s">
        <v>2045</v>
      </c>
      <c r="F420" s="8"/>
      <c r="G420" s="11" t="s">
        <v>244</v>
      </c>
      <c r="H420" s="11"/>
      <c r="I420" s="6">
        <v>44366.0</v>
      </c>
      <c r="J420" s="12" t="s">
        <v>2046</v>
      </c>
      <c r="K420" s="13" t="s">
        <v>109</v>
      </c>
      <c r="L420" s="13" t="s">
        <v>2047</v>
      </c>
      <c r="M420" s="14">
        <v>765.0</v>
      </c>
      <c r="N420" s="8" t="s">
        <v>57</v>
      </c>
      <c r="O420" s="8" t="s">
        <v>109</v>
      </c>
      <c r="P420" s="8" t="s">
        <v>149</v>
      </c>
      <c r="Q420" s="8" t="s">
        <v>386</v>
      </c>
    </row>
    <row r="421">
      <c r="A421" s="6">
        <v>44322.0</v>
      </c>
      <c r="B421" s="7"/>
      <c r="C421" s="15" t="s">
        <v>2048</v>
      </c>
      <c r="D421" s="9" t="s">
        <v>2049</v>
      </c>
      <c r="E421" s="8" t="s">
        <v>2050</v>
      </c>
      <c r="F421" s="8"/>
      <c r="G421" s="11" t="s">
        <v>303</v>
      </c>
      <c r="H421" s="11"/>
      <c r="I421" s="6">
        <v>44367.0</v>
      </c>
      <c r="J421" s="12" t="s">
        <v>2051</v>
      </c>
      <c r="K421" s="13" t="s">
        <v>109</v>
      </c>
      <c r="L421" s="13" t="s">
        <v>110</v>
      </c>
      <c r="M421" s="14">
        <v>0.0</v>
      </c>
      <c r="N421" s="8" t="s">
        <v>2052</v>
      </c>
      <c r="O421" s="8" t="s">
        <v>109</v>
      </c>
      <c r="P421" s="8" t="s">
        <v>149</v>
      </c>
      <c r="Q421" s="8" t="s">
        <v>259</v>
      </c>
    </row>
    <row r="422">
      <c r="A422" s="6">
        <v>44330.0</v>
      </c>
      <c r="B422" s="7"/>
      <c r="C422" s="8" t="s">
        <v>2053</v>
      </c>
      <c r="D422" s="9" t="s">
        <v>2054</v>
      </c>
      <c r="E422" s="8" t="s">
        <v>2055</v>
      </c>
      <c r="F422" s="8"/>
      <c r="G422" s="11" t="s">
        <v>174</v>
      </c>
      <c r="H422" s="11"/>
      <c r="I422" s="6">
        <v>44367.0</v>
      </c>
      <c r="J422" s="12" t="s">
        <v>2056</v>
      </c>
      <c r="K422" s="13" t="s">
        <v>109</v>
      </c>
      <c r="L422" s="13" t="s">
        <v>110</v>
      </c>
      <c r="M422" s="14">
        <v>1390.0</v>
      </c>
      <c r="N422" s="8" t="s">
        <v>57</v>
      </c>
      <c r="O422" s="8" t="s">
        <v>109</v>
      </c>
      <c r="P422" s="8" t="s">
        <v>470</v>
      </c>
      <c r="Q422" s="8" t="s">
        <v>427</v>
      </c>
    </row>
    <row r="423">
      <c r="A423" s="6">
        <v>44325.0</v>
      </c>
      <c r="B423" s="7"/>
      <c r="C423" s="8" t="s">
        <v>2057</v>
      </c>
      <c r="D423" s="19"/>
      <c r="E423" s="15" t="s">
        <v>2058</v>
      </c>
      <c r="F423" s="8"/>
      <c r="G423" s="11" t="s">
        <v>303</v>
      </c>
      <c r="H423" s="11"/>
      <c r="I423" s="6">
        <v>44373.0</v>
      </c>
      <c r="J423" s="12" t="s">
        <v>2059</v>
      </c>
      <c r="K423" s="13" t="s">
        <v>109</v>
      </c>
      <c r="L423" s="13">
        <v>0.5833333333333334</v>
      </c>
      <c r="M423" s="14">
        <v>1000.0</v>
      </c>
      <c r="N423" s="8" t="s">
        <v>2060</v>
      </c>
      <c r="O423" s="8" t="s">
        <v>109</v>
      </c>
      <c r="P423" s="8" t="s">
        <v>58</v>
      </c>
      <c r="Q423" s="8" t="s">
        <v>2061</v>
      </c>
    </row>
    <row r="424">
      <c r="A424" s="6">
        <v>44280.0</v>
      </c>
      <c r="B424" s="7"/>
      <c r="C424" s="8" t="s">
        <v>2062</v>
      </c>
      <c r="D424" s="9" t="s">
        <v>2063</v>
      </c>
      <c r="E424" s="8" t="s">
        <v>2064</v>
      </c>
      <c r="F424" s="10"/>
      <c r="G424" s="11" t="s">
        <v>303</v>
      </c>
      <c r="H424" s="10"/>
      <c r="I424" s="6">
        <v>44374.0</v>
      </c>
      <c r="J424" s="12" t="s">
        <v>2065</v>
      </c>
      <c r="K424" s="13" t="s">
        <v>109</v>
      </c>
      <c r="L424" s="13" t="s">
        <v>2066</v>
      </c>
      <c r="M424" s="14">
        <v>2869.0</v>
      </c>
      <c r="N424" s="8" t="s">
        <v>2067</v>
      </c>
      <c r="O424" s="8" t="s">
        <v>109</v>
      </c>
      <c r="P424" s="8" t="s">
        <v>58</v>
      </c>
      <c r="Q424" s="8" t="s">
        <v>744</v>
      </c>
    </row>
    <row r="425">
      <c r="A425" s="6">
        <v>44246.0</v>
      </c>
      <c r="B425" s="7"/>
      <c r="C425" s="8" t="s">
        <v>2068</v>
      </c>
      <c r="D425" s="9" t="s">
        <v>2069</v>
      </c>
      <c r="E425" s="15" t="s">
        <v>2070</v>
      </c>
      <c r="F425" s="10"/>
      <c r="G425" s="11" t="s">
        <v>1048</v>
      </c>
      <c r="H425" s="10"/>
      <c r="I425" s="6">
        <v>44394.0</v>
      </c>
      <c r="J425" s="12" t="s">
        <v>2071</v>
      </c>
      <c r="K425" s="13" t="s">
        <v>109</v>
      </c>
      <c r="L425" s="13" t="s">
        <v>2072</v>
      </c>
      <c r="M425" s="14">
        <v>3896.0</v>
      </c>
      <c r="N425" s="10" t="s">
        <v>2073</v>
      </c>
      <c r="O425" s="8" t="s">
        <v>109</v>
      </c>
      <c r="P425" s="8" t="s">
        <v>2017</v>
      </c>
      <c r="Q425" s="8" t="s">
        <v>306</v>
      </c>
    </row>
    <row r="426">
      <c r="A426" s="6">
        <v>44256.0</v>
      </c>
      <c r="B426" s="7"/>
      <c r="C426" s="8" t="s">
        <v>2074</v>
      </c>
      <c r="D426" s="9" t="s">
        <v>2075</v>
      </c>
      <c r="E426" s="8" t="s">
        <v>2076</v>
      </c>
      <c r="F426" s="10"/>
      <c r="G426" s="11" t="s">
        <v>303</v>
      </c>
      <c r="H426" s="10"/>
      <c r="I426" s="6">
        <v>44395.0</v>
      </c>
      <c r="J426" s="26" t="s">
        <v>2077</v>
      </c>
      <c r="K426" s="13" t="s">
        <v>109</v>
      </c>
      <c r="L426" s="12" t="s">
        <v>2078</v>
      </c>
      <c r="M426" s="14">
        <v>1500.0</v>
      </c>
      <c r="N426" s="16" t="s">
        <v>2079</v>
      </c>
      <c r="O426" s="8" t="s">
        <v>109</v>
      </c>
      <c r="P426" s="8" t="s">
        <v>2017</v>
      </c>
      <c r="Q426" s="8" t="s">
        <v>306</v>
      </c>
    </row>
    <row r="427">
      <c r="A427" s="6">
        <v>43896.0</v>
      </c>
      <c r="B427" s="7"/>
      <c r="C427" s="8" t="s">
        <v>2080</v>
      </c>
      <c r="D427" s="19" t="s">
        <v>2081</v>
      </c>
      <c r="E427" s="25" t="s">
        <v>2082</v>
      </c>
      <c r="F427" s="10"/>
      <c r="G427" s="10"/>
      <c r="H427" s="10"/>
      <c r="I427" s="6">
        <v>44395.0</v>
      </c>
      <c r="J427" s="18" t="s">
        <v>2083</v>
      </c>
      <c r="K427" s="13"/>
      <c r="L427" s="13">
        <v>0.75</v>
      </c>
      <c r="M427" s="14">
        <v>4041.0</v>
      </c>
      <c r="N427" s="8" t="s">
        <v>2084</v>
      </c>
      <c r="O427" s="8"/>
      <c r="P427" s="8" t="s">
        <v>294</v>
      </c>
      <c r="Q427" s="8" t="s">
        <v>2085</v>
      </c>
    </row>
    <row r="428">
      <c r="A428" s="6">
        <v>43851.0</v>
      </c>
      <c r="B428" s="7"/>
      <c r="C428" s="8" t="s">
        <v>1582</v>
      </c>
      <c r="D428" s="19"/>
      <c r="E428" s="8" t="s">
        <v>2086</v>
      </c>
      <c r="F428" s="10"/>
      <c r="G428" s="10"/>
      <c r="H428" s="10"/>
      <c r="I428" s="6">
        <v>44396.0</v>
      </c>
      <c r="J428" s="18" t="s">
        <v>1582</v>
      </c>
      <c r="K428" s="13" t="s">
        <v>109</v>
      </c>
      <c r="L428" s="13" t="s">
        <v>109</v>
      </c>
      <c r="M428" s="14">
        <v>0.0</v>
      </c>
      <c r="N428" s="8" t="s">
        <v>1582</v>
      </c>
      <c r="O428" s="8"/>
      <c r="P428" s="8" t="s">
        <v>58</v>
      </c>
      <c r="Q428" s="8" t="s">
        <v>1582</v>
      </c>
    </row>
    <row r="429">
      <c r="A429" s="6">
        <v>43857.0</v>
      </c>
      <c r="B429" s="10"/>
      <c r="C429" s="8" t="s">
        <v>2087</v>
      </c>
      <c r="D429" s="19"/>
      <c r="E429" s="8" t="s">
        <v>2088</v>
      </c>
      <c r="F429" s="10"/>
      <c r="G429" s="10"/>
      <c r="H429" s="10"/>
      <c r="I429" s="6">
        <v>44401.0</v>
      </c>
      <c r="J429" s="18" t="s">
        <v>2089</v>
      </c>
      <c r="K429" s="13" t="s">
        <v>109</v>
      </c>
      <c r="L429" s="13">
        <v>0.7708333333333334</v>
      </c>
      <c r="M429" s="14">
        <v>3800.0</v>
      </c>
      <c r="N429" s="8" t="s">
        <v>2090</v>
      </c>
      <c r="O429" s="8" t="s">
        <v>109</v>
      </c>
      <c r="P429" s="8" t="s">
        <v>58</v>
      </c>
      <c r="Q429" s="8" t="s">
        <v>2091</v>
      </c>
    </row>
    <row r="430">
      <c r="A430" s="6">
        <v>43872.0</v>
      </c>
      <c r="B430" s="7"/>
      <c r="C430" s="8" t="s">
        <v>2092</v>
      </c>
      <c r="D430" s="19"/>
      <c r="E430" s="8" t="s">
        <v>2093</v>
      </c>
      <c r="F430" s="10"/>
      <c r="G430" s="11"/>
      <c r="H430" s="10"/>
      <c r="I430" s="6">
        <v>44401.0</v>
      </c>
      <c r="J430" s="18" t="s">
        <v>2094</v>
      </c>
      <c r="K430" s="13" t="s">
        <v>109</v>
      </c>
      <c r="L430" s="13">
        <v>0.7708333333333334</v>
      </c>
      <c r="M430" s="14">
        <v>950.0</v>
      </c>
      <c r="N430" s="8" t="s">
        <v>2095</v>
      </c>
      <c r="O430" s="8" t="s">
        <v>109</v>
      </c>
      <c r="P430" s="8" t="s">
        <v>58</v>
      </c>
      <c r="Q430" s="8" t="s">
        <v>2001</v>
      </c>
    </row>
    <row r="431">
      <c r="A431" s="6">
        <v>43851.0</v>
      </c>
      <c r="B431" s="10"/>
      <c r="C431" s="8" t="s">
        <v>2096</v>
      </c>
      <c r="D431" s="19"/>
      <c r="E431" s="25" t="s">
        <v>2097</v>
      </c>
      <c r="F431" s="10"/>
      <c r="G431" s="10"/>
      <c r="H431" s="10"/>
      <c r="I431" s="6">
        <v>44402.0</v>
      </c>
      <c r="J431" s="18" t="s">
        <v>2098</v>
      </c>
      <c r="K431" s="13" t="s">
        <v>109</v>
      </c>
      <c r="L431" s="13" t="s">
        <v>2072</v>
      </c>
      <c r="M431" s="14">
        <f>36*75+400+300+150*3.5*4.76</f>
        <v>5899</v>
      </c>
      <c r="N431" s="8" t="s">
        <v>2099</v>
      </c>
      <c r="O431" s="8"/>
      <c r="P431" s="8" t="s">
        <v>58</v>
      </c>
      <c r="Q431" s="8" t="s">
        <v>2100</v>
      </c>
    </row>
    <row r="432">
      <c r="A432" s="6">
        <v>43875.0</v>
      </c>
      <c r="B432" s="7"/>
      <c r="C432" s="8" t="s">
        <v>2101</v>
      </c>
      <c r="D432" s="19"/>
      <c r="E432" s="16" t="s">
        <v>2102</v>
      </c>
      <c r="F432" s="10"/>
      <c r="G432" s="10"/>
      <c r="H432" s="10"/>
      <c r="I432" s="6">
        <v>44444.0</v>
      </c>
      <c r="J432" s="18" t="s">
        <v>2103</v>
      </c>
      <c r="K432" s="13" t="s">
        <v>109</v>
      </c>
      <c r="L432" s="13" t="s">
        <v>2072</v>
      </c>
      <c r="M432" s="14">
        <v>950.0</v>
      </c>
      <c r="N432" s="8" t="s">
        <v>2104</v>
      </c>
      <c r="O432" s="8" t="s">
        <v>109</v>
      </c>
      <c r="P432" s="8" t="s">
        <v>58</v>
      </c>
      <c r="Q432" s="8" t="s">
        <v>2001</v>
      </c>
    </row>
    <row r="433">
      <c r="A433" s="6">
        <v>43872.0</v>
      </c>
      <c r="B433" s="7"/>
      <c r="C433" s="8" t="s">
        <v>2105</v>
      </c>
      <c r="D433" s="19"/>
      <c r="E433" s="8" t="s">
        <v>2106</v>
      </c>
      <c r="F433" s="10"/>
      <c r="G433" s="11"/>
      <c r="H433" s="10"/>
      <c r="I433" s="6">
        <v>44444.0</v>
      </c>
      <c r="J433" s="18" t="s">
        <v>2107</v>
      </c>
      <c r="K433" s="13" t="s">
        <v>109</v>
      </c>
      <c r="L433" s="13">
        <v>0.75</v>
      </c>
      <c r="M433" s="14">
        <v>2398.0</v>
      </c>
      <c r="N433" s="13" t="s">
        <v>2108</v>
      </c>
      <c r="O433" s="8" t="s">
        <v>109</v>
      </c>
      <c r="P433" s="8" t="s">
        <v>58</v>
      </c>
      <c r="Q433" s="8" t="s">
        <v>2001</v>
      </c>
    </row>
    <row r="434">
      <c r="A434" s="6">
        <v>43869.0</v>
      </c>
      <c r="B434" s="10"/>
      <c r="C434" s="8" t="s">
        <v>2109</v>
      </c>
      <c r="D434" s="19" t="s">
        <v>2110</v>
      </c>
      <c r="E434" s="25" t="s">
        <v>2111</v>
      </c>
      <c r="F434" s="10"/>
      <c r="G434" s="10"/>
      <c r="H434" s="10"/>
      <c r="I434" s="6">
        <v>44450.0</v>
      </c>
      <c r="J434" s="18" t="s">
        <v>2112</v>
      </c>
      <c r="K434" s="13" t="s">
        <v>109</v>
      </c>
      <c r="L434" s="13">
        <v>0.7708333333333334</v>
      </c>
      <c r="M434" s="14">
        <v>4824.15</v>
      </c>
      <c r="N434" s="10" t="s">
        <v>2113</v>
      </c>
      <c r="O434" s="8" t="s">
        <v>109</v>
      </c>
      <c r="P434" s="8" t="s">
        <v>58</v>
      </c>
      <c r="Q434" s="8" t="s">
        <v>2001</v>
      </c>
    </row>
    <row r="435">
      <c r="A435" s="6">
        <v>43874.0</v>
      </c>
      <c r="B435" s="10"/>
      <c r="C435" s="8" t="s">
        <v>2114</v>
      </c>
      <c r="D435" s="19" t="s">
        <v>2115</v>
      </c>
      <c r="E435" s="25" t="s">
        <v>2116</v>
      </c>
      <c r="F435" s="10"/>
      <c r="G435" s="10"/>
      <c r="H435" s="10"/>
      <c r="I435" s="6">
        <v>44450.0</v>
      </c>
      <c r="J435" s="18" t="s">
        <v>2117</v>
      </c>
      <c r="K435" s="13" t="s">
        <v>109</v>
      </c>
      <c r="L435" s="13">
        <v>0.7604166666666666</v>
      </c>
      <c r="M435" s="14">
        <v>2372.0</v>
      </c>
      <c r="N435" s="8" t="s">
        <v>2118</v>
      </c>
      <c r="O435" s="8" t="s">
        <v>109</v>
      </c>
      <c r="P435" s="8" t="s">
        <v>58</v>
      </c>
      <c r="Q435" s="8" t="s">
        <v>2001</v>
      </c>
    </row>
    <row r="436">
      <c r="A436" s="6">
        <v>43865.0</v>
      </c>
      <c r="B436" s="10"/>
      <c r="C436" s="8" t="s">
        <v>2119</v>
      </c>
      <c r="D436" s="19"/>
      <c r="E436" s="25" t="s">
        <v>2120</v>
      </c>
      <c r="F436" s="10"/>
      <c r="G436" s="10"/>
      <c r="H436" s="10"/>
      <c r="I436" s="6">
        <v>44451.0</v>
      </c>
      <c r="J436" s="18" t="s">
        <v>2121</v>
      </c>
      <c r="K436" s="13" t="s">
        <v>109</v>
      </c>
      <c r="L436" s="13">
        <v>0.71875</v>
      </c>
      <c r="M436" s="14">
        <f>1000+400+38*120/1000*70</f>
        <v>1719.2</v>
      </c>
      <c r="N436" s="8" t="s">
        <v>2122</v>
      </c>
      <c r="O436" s="8" t="s">
        <v>109</v>
      </c>
      <c r="P436" s="8" t="s">
        <v>58</v>
      </c>
      <c r="Q436" s="8" t="s">
        <v>2091</v>
      </c>
    </row>
    <row r="437">
      <c r="A437" s="6">
        <v>43908.0</v>
      </c>
      <c r="B437" s="7"/>
      <c r="C437" s="8" t="s">
        <v>1582</v>
      </c>
      <c r="D437" s="19"/>
      <c r="E437" s="8" t="s">
        <v>2123</v>
      </c>
      <c r="F437" s="10"/>
      <c r="G437" s="11"/>
      <c r="H437" s="10"/>
      <c r="I437" s="6">
        <v>44452.0</v>
      </c>
      <c r="J437" s="18" t="s">
        <v>109</v>
      </c>
      <c r="K437" s="18" t="s">
        <v>109</v>
      </c>
      <c r="L437" s="18" t="s">
        <v>109</v>
      </c>
      <c r="M437" s="14">
        <v>0.0</v>
      </c>
      <c r="N437" s="18" t="s">
        <v>109</v>
      </c>
      <c r="O437" s="8" t="s">
        <v>109</v>
      </c>
      <c r="P437" s="8" t="s">
        <v>58</v>
      </c>
      <c r="Q437" s="8" t="s">
        <v>1582</v>
      </c>
    </row>
    <row r="438">
      <c r="A438" s="6">
        <v>44019.0</v>
      </c>
      <c r="B438" s="7">
        <v>11.0</v>
      </c>
      <c r="C438" s="8" t="s">
        <v>1869</v>
      </c>
      <c r="D438" s="27" t="s">
        <v>109</v>
      </c>
      <c r="E438" s="8" t="s">
        <v>2124</v>
      </c>
      <c r="F438" s="10"/>
      <c r="G438" s="10"/>
      <c r="H438" s="10"/>
      <c r="I438" s="6">
        <v>44452.0</v>
      </c>
      <c r="J438" s="18" t="s">
        <v>1582</v>
      </c>
      <c r="K438" s="13">
        <v>0.4583333333333333</v>
      </c>
      <c r="L438" s="13">
        <v>0.4583333333333333</v>
      </c>
      <c r="M438" s="14">
        <v>0.0</v>
      </c>
      <c r="N438" s="13" t="s">
        <v>1582</v>
      </c>
      <c r="O438" s="8" t="s">
        <v>109</v>
      </c>
      <c r="P438" s="8" t="s">
        <v>58</v>
      </c>
      <c r="Q438" s="8" t="s">
        <v>803</v>
      </c>
    </row>
    <row r="439">
      <c r="A439" s="6">
        <v>44019.0</v>
      </c>
      <c r="B439" s="7"/>
      <c r="C439" s="8" t="s">
        <v>2125</v>
      </c>
      <c r="D439" s="27" t="s">
        <v>2126</v>
      </c>
      <c r="E439" s="8" t="s">
        <v>2127</v>
      </c>
      <c r="F439" s="10"/>
      <c r="G439" s="10"/>
      <c r="H439" s="10"/>
      <c r="I439" s="6">
        <v>44456.0</v>
      </c>
      <c r="J439" s="18" t="s">
        <v>2128</v>
      </c>
      <c r="K439" s="13" t="s">
        <v>109</v>
      </c>
      <c r="L439" s="13" t="s">
        <v>110</v>
      </c>
      <c r="M439" s="14">
        <f>650+80*125*70/1000</f>
        <v>1350</v>
      </c>
      <c r="N439" s="24" t="s">
        <v>2129</v>
      </c>
      <c r="O439" s="8" t="s">
        <v>109</v>
      </c>
      <c r="P439" s="8" t="s">
        <v>58</v>
      </c>
      <c r="Q439" s="8" t="s">
        <v>744</v>
      </c>
    </row>
    <row r="440">
      <c r="A440" s="6">
        <v>43872.0</v>
      </c>
      <c r="B440" s="7"/>
      <c r="C440" s="8" t="s">
        <v>2130</v>
      </c>
      <c r="D440" s="19" t="s">
        <v>2131</v>
      </c>
      <c r="E440" s="8" t="s">
        <v>2132</v>
      </c>
      <c r="F440" s="10"/>
      <c r="G440" s="10"/>
      <c r="H440" s="10"/>
      <c r="I440" s="6">
        <v>44457.0</v>
      </c>
      <c r="J440" s="18" t="s">
        <v>2133</v>
      </c>
      <c r="K440" s="13" t="s">
        <v>109</v>
      </c>
      <c r="L440" s="13">
        <v>0.7604166666666666</v>
      </c>
      <c r="M440" s="14">
        <v>1672.0</v>
      </c>
      <c r="N440" s="10" t="s">
        <v>2134</v>
      </c>
      <c r="O440" s="8" t="s">
        <v>109</v>
      </c>
      <c r="P440" s="8" t="s">
        <v>58</v>
      </c>
      <c r="Q440" s="8" t="s">
        <v>2001</v>
      </c>
    </row>
    <row r="441">
      <c r="A441" s="6">
        <v>43900.0</v>
      </c>
      <c r="B441" s="10"/>
      <c r="C441" s="10" t="s">
        <v>2135</v>
      </c>
      <c r="D441" s="20"/>
      <c r="E441" s="25" t="s">
        <v>2136</v>
      </c>
      <c r="F441" s="10"/>
      <c r="G441" s="10"/>
      <c r="H441" s="10"/>
      <c r="I441" s="6">
        <v>44458.0</v>
      </c>
      <c r="J441" s="12" t="s">
        <v>2137</v>
      </c>
      <c r="K441" s="13" t="s">
        <v>109</v>
      </c>
      <c r="L441" s="13">
        <v>0.7708333333333334</v>
      </c>
      <c r="M441" s="14">
        <f>3553+300+170</f>
        <v>4023</v>
      </c>
      <c r="N441" s="10" t="s">
        <v>2138</v>
      </c>
      <c r="O441" s="10" t="s">
        <v>109</v>
      </c>
      <c r="P441" s="10" t="s">
        <v>58</v>
      </c>
      <c r="Q441" s="10" t="s">
        <v>2001</v>
      </c>
    </row>
    <row r="442">
      <c r="A442" s="6">
        <v>43904.0</v>
      </c>
      <c r="B442" s="10"/>
      <c r="C442" s="8" t="s">
        <v>2139</v>
      </c>
      <c r="D442" s="19" t="s">
        <v>2140</v>
      </c>
      <c r="E442" s="25" t="s">
        <v>2141</v>
      </c>
      <c r="F442" s="10"/>
      <c r="G442" s="10"/>
      <c r="H442" s="10"/>
      <c r="I442" s="6">
        <v>44458.0</v>
      </c>
      <c r="J442" s="18" t="s">
        <v>2142</v>
      </c>
      <c r="K442" s="13" t="s">
        <v>109</v>
      </c>
      <c r="L442" s="13">
        <v>0.7430555555555555</v>
      </c>
      <c r="M442" s="14">
        <v>5124.0</v>
      </c>
      <c r="N442" s="13" t="s">
        <v>2143</v>
      </c>
      <c r="O442" s="8" t="s">
        <v>109</v>
      </c>
      <c r="P442" s="8" t="s">
        <v>58</v>
      </c>
      <c r="Q442" s="8" t="s">
        <v>2001</v>
      </c>
    </row>
    <row r="443">
      <c r="A443" s="6">
        <v>43879.0</v>
      </c>
      <c r="B443" s="7"/>
      <c r="C443" s="8" t="s">
        <v>2144</v>
      </c>
      <c r="D443" s="19"/>
      <c r="E443" s="8" t="s">
        <v>2145</v>
      </c>
      <c r="F443" s="10"/>
      <c r="G443" s="11"/>
      <c r="H443" s="10"/>
      <c r="I443" s="6">
        <v>44464.0</v>
      </c>
      <c r="J443" s="18" t="s">
        <v>2146</v>
      </c>
      <c r="K443" s="13" t="s">
        <v>109</v>
      </c>
      <c r="L443" s="13" t="s">
        <v>2072</v>
      </c>
      <c r="M443" s="14">
        <v>1672.0</v>
      </c>
      <c r="N443" s="8" t="s">
        <v>2147</v>
      </c>
      <c r="O443" s="8" t="s">
        <v>109</v>
      </c>
      <c r="P443" s="8" t="s">
        <v>58</v>
      </c>
      <c r="Q443" s="8" t="s">
        <v>2001</v>
      </c>
    </row>
    <row r="444">
      <c r="A444" s="6">
        <v>44266.0</v>
      </c>
      <c r="B444" s="7"/>
      <c r="C444" s="8" t="s">
        <v>2148</v>
      </c>
      <c r="D444" s="9" t="s">
        <v>2149</v>
      </c>
      <c r="E444" s="8" t="s">
        <v>2150</v>
      </c>
      <c r="F444" s="8"/>
      <c r="G444" s="11"/>
      <c r="H444" s="11"/>
      <c r="I444" s="6">
        <v>44478.0</v>
      </c>
      <c r="J444" s="12" t="s">
        <v>2151</v>
      </c>
      <c r="K444" s="13" t="s">
        <v>109</v>
      </c>
      <c r="L444" s="13">
        <v>0.7291666666666666</v>
      </c>
      <c r="M444" s="14">
        <v>3500.0</v>
      </c>
      <c r="N444" s="8" t="s">
        <v>2152</v>
      </c>
      <c r="O444" s="8" t="s">
        <v>109</v>
      </c>
      <c r="P444" s="8" t="s">
        <v>58</v>
      </c>
      <c r="Q444" s="8" t="s">
        <v>306</v>
      </c>
    </row>
    <row r="445">
      <c r="A445" s="6">
        <v>43876.0</v>
      </c>
      <c r="B445" s="10"/>
      <c r="C445" s="8" t="s">
        <v>2153</v>
      </c>
      <c r="D445" s="19" t="s">
        <v>2154</v>
      </c>
      <c r="E445" s="25" t="s">
        <v>2155</v>
      </c>
      <c r="F445" s="10"/>
      <c r="G445" s="10"/>
      <c r="H445" s="10"/>
      <c r="I445" s="6">
        <v>44485.0</v>
      </c>
      <c r="J445" s="18" t="s">
        <v>2156</v>
      </c>
      <c r="K445" s="13" t="s">
        <v>109</v>
      </c>
      <c r="L445" s="13">
        <v>0.7291666666666666</v>
      </c>
      <c r="M445" s="14">
        <v>3514.0</v>
      </c>
      <c r="N445" s="8" t="s">
        <v>2157</v>
      </c>
      <c r="O445" s="8" t="s">
        <v>109</v>
      </c>
      <c r="P445" s="8" t="s">
        <v>58</v>
      </c>
      <c r="Q445" s="8" t="s">
        <v>2001</v>
      </c>
    </row>
    <row r="446">
      <c r="A446" s="6">
        <v>44242.0</v>
      </c>
      <c r="B446" s="7"/>
      <c r="C446" s="15" t="s">
        <v>2158</v>
      </c>
      <c r="D446" s="9" t="s">
        <v>109</v>
      </c>
      <c r="E446" s="15" t="s">
        <v>2159</v>
      </c>
      <c r="F446" s="10"/>
      <c r="G446" s="10"/>
      <c r="H446" s="10"/>
      <c r="I446" s="6">
        <v>44546.0</v>
      </c>
      <c r="J446" s="12" t="s">
        <v>803</v>
      </c>
      <c r="K446" s="13" t="s">
        <v>109</v>
      </c>
      <c r="L446" s="13" t="s">
        <v>803</v>
      </c>
      <c r="M446" s="14">
        <v>0.0</v>
      </c>
      <c r="N446" s="15" t="s">
        <v>58</v>
      </c>
      <c r="O446" s="8" t="s">
        <v>109</v>
      </c>
      <c r="P446" s="8" t="s">
        <v>2017</v>
      </c>
      <c r="Q446" s="8" t="s">
        <v>306</v>
      </c>
    </row>
    <row r="447">
      <c r="A447" s="6">
        <v>43895.0</v>
      </c>
      <c r="B447" s="10"/>
      <c r="C447" s="8" t="s">
        <v>2160</v>
      </c>
      <c r="D447" s="19" t="s">
        <v>2161</v>
      </c>
      <c r="E447" s="23" t="s">
        <v>2162</v>
      </c>
      <c r="F447" s="10"/>
      <c r="G447" s="10"/>
      <c r="H447" s="10"/>
      <c r="I447" s="6">
        <v>44702.0</v>
      </c>
      <c r="J447" s="18" t="s">
        <v>2163</v>
      </c>
      <c r="K447" s="13" t="s">
        <v>109</v>
      </c>
      <c r="L447" s="13">
        <v>0.7847222222222222</v>
      </c>
      <c r="M447" s="14">
        <f>5283+300</f>
        <v>5583</v>
      </c>
      <c r="N447" s="8" t="s">
        <v>2164</v>
      </c>
      <c r="O447" s="8" t="s">
        <v>109</v>
      </c>
      <c r="P447" s="8" t="s">
        <v>58</v>
      </c>
      <c r="Q447" s="8" t="s">
        <v>2001</v>
      </c>
    </row>
    <row r="448">
      <c r="A448" s="6">
        <v>43872.0</v>
      </c>
      <c r="B448" s="10"/>
      <c r="C448" s="8" t="s">
        <v>2165</v>
      </c>
      <c r="D448" s="19" t="s">
        <v>2166</v>
      </c>
      <c r="E448" s="23" t="s">
        <v>2167</v>
      </c>
      <c r="F448" s="10"/>
      <c r="G448" s="10"/>
      <c r="H448" s="10"/>
      <c r="I448" s="6">
        <v>44766.0</v>
      </c>
      <c r="J448" s="18" t="s">
        <v>2168</v>
      </c>
      <c r="K448" s="13" t="s">
        <v>109</v>
      </c>
      <c r="L448" s="13" t="s">
        <v>109</v>
      </c>
      <c r="M448" s="14">
        <v>2682.0</v>
      </c>
      <c r="N448" s="10" t="s">
        <v>2169</v>
      </c>
      <c r="O448" s="8" t="s">
        <v>109</v>
      </c>
      <c r="P448" s="8" t="s">
        <v>58</v>
      </c>
      <c r="Q448" s="8" t="s">
        <v>2001</v>
      </c>
    </row>
    <row r="449">
      <c r="A449" s="6">
        <v>43872.0</v>
      </c>
      <c r="B449" s="7"/>
      <c r="C449" s="8" t="s">
        <v>2170</v>
      </c>
      <c r="D449" s="19" t="s">
        <v>2171</v>
      </c>
      <c r="E449" s="23" t="s">
        <v>2172</v>
      </c>
      <c r="F449" s="10"/>
      <c r="G449" s="10"/>
      <c r="H449" s="10"/>
      <c r="I449" s="6">
        <v>44794.0</v>
      </c>
      <c r="J449" s="18" t="s">
        <v>2173</v>
      </c>
      <c r="K449" s="13" t="s">
        <v>109</v>
      </c>
      <c r="L449" s="13">
        <v>0.6875</v>
      </c>
      <c r="M449" s="14">
        <v>1528.0</v>
      </c>
      <c r="N449" s="18" t="s">
        <v>2174</v>
      </c>
      <c r="O449" s="8" t="s">
        <v>109</v>
      </c>
      <c r="P449" s="8" t="s">
        <v>58</v>
      </c>
      <c r="Q449" s="8" t="s">
        <v>259</v>
      </c>
    </row>
    <row r="450">
      <c r="A450" s="6">
        <v>43869.0</v>
      </c>
      <c r="B450" s="10"/>
      <c r="C450" s="8" t="s">
        <v>2175</v>
      </c>
      <c r="D450" s="19"/>
      <c r="E450" s="8" t="s">
        <v>2176</v>
      </c>
      <c r="F450" s="10"/>
      <c r="G450" s="10"/>
      <c r="H450" s="10"/>
      <c r="I450" s="6">
        <v>44814.0</v>
      </c>
      <c r="J450" s="18" t="s">
        <v>2177</v>
      </c>
      <c r="K450" s="13" t="s">
        <v>109</v>
      </c>
      <c r="L450" s="13">
        <v>0.7430555555555555</v>
      </c>
      <c r="M450" s="14">
        <v>2506.0</v>
      </c>
      <c r="N450" s="10" t="s">
        <v>2178</v>
      </c>
      <c r="O450" s="8" t="s">
        <v>109</v>
      </c>
      <c r="P450" s="8" t="s">
        <v>1806</v>
      </c>
      <c r="Q450" s="8" t="s">
        <v>2001</v>
      </c>
    </row>
    <row r="451">
      <c r="A451" s="6">
        <v>43985.0</v>
      </c>
      <c r="B451" s="10"/>
      <c r="C451" s="10" t="s">
        <v>2179</v>
      </c>
      <c r="D451" s="27" t="s">
        <v>2180</v>
      </c>
      <c r="E451" s="16" t="s">
        <v>2181</v>
      </c>
      <c r="F451" s="10"/>
      <c r="G451" s="10"/>
      <c r="H451" s="10"/>
      <c r="I451" s="6" t="s">
        <v>2182</v>
      </c>
      <c r="J451" s="12" t="s">
        <v>2183</v>
      </c>
      <c r="K451" s="13"/>
      <c r="L451" s="13" t="s">
        <v>2184</v>
      </c>
      <c r="M451" s="14">
        <v>308.0</v>
      </c>
      <c r="N451" s="13" t="s">
        <v>2185</v>
      </c>
      <c r="O451" s="10"/>
      <c r="P451" s="13" t="s">
        <v>381</v>
      </c>
      <c r="Q451" s="13" t="s">
        <v>2186</v>
      </c>
    </row>
    <row r="452">
      <c r="A452" s="6">
        <v>43889.0</v>
      </c>
      <c r="B452" s="7"/>
      <c r="C452" s="8" t="s">
        <v>2187</v>
      </c>
      <c r="D452" s="19"/>
      <c r="E452" s="25" t="s">
        <v>2188</v>
      </c>
      <c r="F452" s="10"/>
      <c r="G452" s="11"/>
      <c r="H452" s="10"/>
      <c r="I452" s="6" t="s">
        <v>2189</v>
      </c>
      <c r="J452" s="18" t="s">
        <v>2190</v>
      </c>
      <c r="K452" s="13" t="s">
        <v>109</v>
      </c>
      <c r="L452" s="13">
        <v>0.6805555555555555</v>
      </c>
      <c r="M452" s="14">
        <f>3*50*4.8+3.5*150*4.8+20*65+400/1.09</f>
        <v>4906.972477</v>
      </c>
      <c r="N452" s="8" t="s">
        <v>2191</v>
      </c>
      <c r="O452" s="8" t="s">
        <v>109</v>
      </c>
      <c r="P452" s="8" t="s">
        <v>58</v>
      </c>
      <c r="Q452" s="8" t="s">
        <v>2192</v>
      </c>
    </row>
    <row r="453">
      <c r="A453" s="6">
        <v>44061.0</v>
      </c>
      <c r="B453" s="10"/>
      <c r="C453" s="6" t="s">
        <v>2193</v>
      </c>
      <c r="D453" s="27" t="s">
        <v>2194</v>
      </c>
      <c r="E453" s="28" t="s">
        <v>2195</v>
      </c>
      <c r="F453" s="10"/>
      <c r="G453" s="10"/>
      <c r="H453" s="10"/>
      <c r="I453" s="6" t="s">
        <v>2189</v>
      </c>
      <c r="J453" s="18" t="s">
        <v>2196</v>
      </c>
      <c r="K453" s="13" t="s">
        <v>109</v>
      </c>
      <c r="L453" s="13" t="s">
        <v>2197</v>
      </c>
      <c r="M453" s="14">
        <v>160.0</v>
      </c>
      <c r="N453" s="10" t="s">
        <v>148</v>
      </c>
      <c r="O453" s="10" t="s">
        <v>109</v>
      </c>
      <c r="P453" s="10" t="s">
        <v>58</v>
      </c>
      <c r="Q453" s="10" t="s">
        <v>306</v>
      </c>
    </row>
    <row r="454">
      <c r="A454" s="6">
        <v>44157.0</v>
      </c>
      <c r="B454" s="10"/>
      <c r="C454" s="10" t="s">
        <v>2198</v>
      </c>
      <c r="D454" s="27" t="s">
        <v>2199</v>
      </c>
      <c r="E454" s="10" t="s">
        <v>2200</v>
      </c>
      <c r="F454" s="10"/>
      <c r="G454" s="10" t="s">
        <v>2201</v>
      </c>
      <c r="H454" s="10"/>
      <c r="I454" s="6" t="s">
        <v>2189</v>
      </c>
      <c r="J454" s="18" t="s">
        <v>2202</v>
      </c>
      <c r="K454" s="13" t="s">
        <v>109</v>
      </c>
      <c r="L454" s="13" t="s">
        <v>110</v>
      </c>
      <c r="M454" s="14">
        <v>110.0</v>
      </c>
      <c r="N454" s="18" t="s">
        <v>57</v>
      </c>
      <c r="O454" s="10" t="s">
        <v>109</v>
      </c>
      <c r="P454" s="18" t="s">
        <v>149</v>
      </c>
      <c r="Q454" s="10" t="s">
        <v>599</v>
      </c>
    </row>
    <row r="455">
      <c r="A455" s="6">
        <v>43894.0</v>
      </c>
      <c r="B455" s="7"/>
      <c r="C455" s="8" t="s">
        <v>2203</v>
      </c>
      <c r="D455" s="19"/>
      <c r="E455" s="8" t="s">
        <v>2204</v>
      </c>
      <c r="F455" s="10"/>
      <c r="G455" s="11"/>
      <c r="H455" s="10"/>
      <c r="I455" s="6" t="s">
        <v>2189</v>
      </c>
      <c r="J455" s="18" t="s">
        <v>2205</v>
      </c>
      <c r="K455" s="13" t="s">
        <v>109</v>
      </c>
      <c r="L455" s="13">
        <v>0.6666666666666666</v>
      </c>
      <c r="M455" s="14">
        <v>0.0</v>
      </c>
      <c r="N455" s="8" t="s">
        <v>109</v>
      </c>
      <c r="O455" s="8" t="s">
        <v>135</v>
      </c>
      <c r="P455" s="8" t="s">
        <v>58</v>
      </c>
      <c r="Q455" s="8" t="s">
        <v>2206</v>
      </c>
    </row>
    <row r="456">
      <c r="A456" s="6">
        <v>44252.0</v>
      </c>
      <c r="B456" s="10"/>
      <c r="C456" s="10" t="s">
        <v>1209</v>
      </c>
      <c r="D456" s="27" t="s">
        <v>1148</v>
      </c>
      <c r="E456" s="28" t="s">
        <v>2207</v>
      </c>
      <c r="F456" s="10"/>
      <c r="G456" s="10" t="s">
        <v>809</v>
      </c>
      <c r="H456" s="10"/>
      <c r="I456" s="6" t="s">
        <v>2189</v>
      </c>
      <c r="J456" s="12" t="s">
        <v>464</v>
      </c>
      <c r="K456" s="13" t="s">
        <v>109</v>
      </c>
      <c r="L456" s="13" t="s">
        <v>2208</v>
      </c>
      <c r="M456" s="14">
        <v>250.0</v>
      </c>
      <c r="N456" s="10" t="s">
        <v>1151</v>
      </c>
      <c r="O456" s="10" t="s">
        <v>109</v>
      </c>
      <c r="P456" s="10" t="s">
        <v>2017</v>
      </c>
      <c r="Q456" s="10" t="s">
        <v>306</v>
      </c>
    </row>
    <row r="457">
      <c r="A457" s="6">
        <v>44145.0</v>
      </c>
      <c r="B457" s="10"/>
      <c r="C457" s="10" t="s">
        <v>1209</v>
      </c>
      <c r="D457" s="27" t="s">
        <v>2209</v>
      </c>
      <c r="E457" s="16" t="s">
        <v>2210</v>
      </c>
      <c r="F457" s="10"/>
      <c r="G457" s="10"/>
      <c r="H457" s="10"/>
      <c r="I457" s="6" t="s">
        <v>2189</v>
      </c>
      <c r="J457" s="18" t="s">
        <v>2211</v>
      </c>
      <c r="K457" s="13" t="s">
        <v>109</v>
      </c>
      <c r="L457" s="13" t="s">
        <v>110</v>
      </c>
      <c r="M457" s="14">
        <v>323.0</v>
      </c>
      <c r="N457" s="18" t="s">
        <v>673</v>
      </c>
      <c r="O457" s="10" t="s">
        <v>109</v>
      </c>
      <c r="P457" s="18" t="s">
        <v>58</v>
      </c>
      <c r="Q457" s="10" t="s">
        <v>744</v>
      </c>
    </row>
    <row r="458">
      <c r="A458" s="6">
        <v>44040.0</v>
      </c>
      <c r="B458" s="10"/>
      <c r="C458" s="6" t="s">
        <v>2212</v>
      </c>
      <c r="D458" s="27" t="s">
        <v>2213</v>
      </c>
      <c r="E458" s="28" t="s">
        <v>2214</v>
      </c>
      <c r="F458" s="10"/>
      <c r="G458" s="10"/>
      <c r="H458" s="10"/>
      <c r="I458" s="6" t="s">
        <v>2189</v>
      </c>
      <c r="J458" s="18" t="s">
        <v>2215</v>
      </c>
      <c r="K458" s="13" t="s">
        <v>109</v>
      </c>
      <c r="L458" s="13" t="s">
        <v>110</v>
      </c>
      <c r="M458" s="14">
        <v>190.0</v>
      </c>
      <c r="N458" s="10" t="s">
        <v>57</v>
      </c>
      <c r="O458" s="10" t="s">
        <v>109</v>
      </c>
      <c r="P458" s="10" t="s">
        <v>149</v>
      </c>
      <c r="Q458" s="10" t="s">
        <v>330</v>
      </c>
    </row>
    <row r="459">
      <c r="A459" s="6">
        <v>44109.0</v>
      </c>
      <c r="B459" s="7"/>
      <c r="C459" s="29" t="s">
        <v>2216</v>
      </c>
      <c r="D459" s="9" t="s">
        <v>1148</v>
      </c>
      <c r="E459" s="15" t="s">
        <v>2217</v>
      </c>
      <c r="F459" s="10"/>
      <c r="G459" s="10"/>
      <c r="H459" s="10"/>
      <c r="I459" s="6" t="s">
        <v>2189</v>
      </c>
      <c r="J459" s="18" t="s">
        <v>2218</v>
      </c>
      <c r="K459" s="13" t="s">
        <v>109</v>
      </c>
      <c r="L459" s="13">
        <v>0.4895833333333333</v>
      </c>
      <c r="M459" s="14">
        <v>300.0</v>
      </c>
      <c r="N459" s="8" t="s">
        <v>2219</v>
      </c>
      <c r="O459" s="8" t="s">
        <v>109</v>
      </c>
      <c r="P459" s="8" t="s">
        <v>58</v>
      </c>
      <c r="Q459" s="8" t="s">
        <v>744</v>
      </c>
    </row>
    <row r="460">
      <c r="A460" s="6">
        <v>44212.0</v>
      </c>
      <c r="B460" s="10"/>
      <c r="C460" s="10" t="s">
        <v>2220</v>
      </c>
      <c r="D460" s="27" t="s">
        <v>2221</v>
      </c>
      <c r="E460" s="10" t="s">
        <v>2222</v>
      </c>
      <c r="F460" s="10"/>
      <c r="G460" s="11"/>
      <c r="H460" s="10"/>
      <c r="I460" s="6" t="s">
        <v>2189</v>
      </c>
      <c r="J460" s="12" t="s">
        <v>2223</v>
      </c>
      <c r="K460" s="13" t="s">
        <v>109</v>
      </c>
      <c r="L460" s="13" t="s">
        <v>110</v>
      </c>
      <c r="M460" s="14">
        <v>195.0</v>
      </c>
      <c r="N460" s="10" t="s">
        <v>148</v>
      </c>
      <c r="O460" s="10" t="s">
        <v>109</v>
      </c>
      <c r="P460" s="10" t="s">
        <v>149</v>
      </c>
      <c r="Q460" s="10" t="s">
        <v>330</v>
      </c>
    </row>
    <row r="461">
      <c r="A461" s="6">
        <v>44141.0</v>
      </c>
      <c r="B461" s="10"/>
      <c r="C461" s="10" t="s">
        <v>2224</v>
      </c>
      <c r="D461" s="27" t="s">
        <v>2225</v>
      </c>
      <c r="E461" s="10" t="s">
        <v>2226</v>
      </c>
      <c r="F461" s="10"/>
      <c r="G461" s="11"/>
      <c r="H461" s="10"/>
      <c r="I461" s="6" t="s">
        <v>2189</v>
      </c>
      <c r="J461" s="18" t="s">
        <v>2227</v>
      </c>
      <c r="K461" s="13" t="s">
        <v>109</v>
      </c>
      <c r="L461" s="13" t="s">
        <v>110</v>
      </c>
      <c r="M461" s="14">
        <v>136.0</v>
      </c>
      <c r="N461" s="18" t="s">
        <v>57</v>
      </c>
      <c r="O461" s="10" t="s">
        <v>109</v>
      </c>
      <c r="P461" s="18" t="s">
        <v>149</v>
      </c>
      <c r="Q461" s="10" t="s">
        <v>2228</v>
      </c>
    </row>
    <row r="462">
      <c r="A462" s="6">
        <v>43854.0</v>
      </c>
      <c r="B462" s="10"/>
      <c r="C462" s="8" t="s">
        <v>2229</v>
      </c>
      <c r="D462" s="19"/>
      <c r="E462" s="8" t="s">
        <v>2230</v>
      </c>
      <c r="F462" s="10"/>
      <c r="G462" s="10"/>
      <c r="H462" s="10"/>
      <c r="I462" s="6" t="s">
        <v>2189</v>
      </c>
      <c r="J462" s="18" t="s">
        <v>2231</v>
      </c>
      <c r="K462" s="8" t="s">
        <v>109</v>
      </c>
      <c r="L462" s="13">
        <v>0.8333333333333334</v>
      </c>
      <c r="M462" s="14">
        <f>300+10*85</f>
        <v>1150</v>
      </c>
      <c r="N462" s="8" t="s">
        <v>2232</v>
      </c>
      <c r="O462" s="8" t="s">
        <v>109</v>
      </c>
      <c r="P462" s="8" t="s">
        <v>58</v>
      </c>
      <c r="Q462" s="8" t="s">
        <v>709</v>
      </c>
    </row>
    <row r="463">
      <c r="A463" s="6">
        <v>44139.0</v>
      </c>
      <c r="B463" s="10"/>
      <c r="C463" s="10" t="s">
        <v>2233</v>
      </c>
      <c r="D463" s="27" t="s">
        <v>2234</v>
      </c>
      <c r="E463" s="10" t="s">
        <v>2235</v>
      </c>
      <c r="F463" s="10"/>
      <c r="G463" s="10" t="s">
        <v>244</v>
      </c>
      <c r="H463" s="10"/>
      <c r="I463" s="6" t="s">
        <v>2189</v>
      </c>
      <c r="J463" s="18" t="s">
        <v>2236</v>
      </c>
      <c r="K463" s="13" t="s">
        <v>109</v>
      </c>
      <c r="L463" s="13" t="s">
        <v>2237</v>
      </c>
      <c r="M463" s="14">
        <v>1448.0</v>
      </c>
      <c r="N463" s="18" t="s">
        <v>2238</v>
      </c>
      <c r="O463" s="10" t="s">
        <v>109</v>
      </c>
      <c r="P463" s="18" t="s">
        <v>58</v>
      </c>
      <c r="Q463" s="10" t="s">
        <v>306</v>
      </c>
    </row>
    <row r="464">
      <c r="A464" s="6">
        <v>43881.0</v>
      </c>
      <c r="B464" s="10"/>
      <c r="C464" s="10" t="s">
        <v>2239</v>
      </c>
      <c r="D464" s="20"/>
      <c r="E464" s="10" t="s">
        <v>2240</v>
      </c>
      <c r="F464" s="10"/>
      <c r="G464" s="10"/>
      <c r="H464" s="10"/>
      <c r="I464" s="6" t="s">
        <v>2189</v>
      </c>
      <c r="J464" s="18" t="s">
        <v>2241</v>
      </c>
      <c r="K464" s="13" t="s">
        <v>109</v>
      </c>
      <c r="L464" s="13" t="s">
        <v>2072</v>
      </c>
      <c r="M464" s="14">
        <v>2520.0</v>
      </c>
      <c r="N464" s="14" t="s">
        <v>2242</v>
      </c>
      <c r="O464" s="10" t="s">
        <v>109</v>
      </c>
      <c r="P464" s="10" t="s">
        <v>58</v>
      </c>
      <c r="Q464" s="10" t="s">
        <v>2001</v>
      </c>
    </row>
    <row r="465">
      <c r="A465" s="6">
        <v>44246.0</v>
      </c>
      <c r="B465" s="10"/>
      <c r="C465" s="30" t="s">
        <v>2243</v>
      </c>
      <c r="D465" s="27" t="s">
        <v>2244</v>
      </c>
      <c r="E465" s="16" t="s">
        <v>2245</v>
      </c>
      <c r="F465" s="10"/>
      <c r="G465" s="28" t="s">
        <v>244</v>
      </c>
      <c r="H465" s="11"/>
      <c r="I465" s="6" t="s">
        <v>2189</v>
      </c>
      <c r="J465" s="12" t="s">
        <v>2246</v>
      </c>
      <c r="K465" s="13" t="s">
        <v>109</v>
      </c>
      <c r="L465" s="13" t="s">
        <v>2247</v>
      </c>
      <c r="M465" s="14">
        <v>465.0</v>
      </c>
      <c r="N465" s="10" t="s">
        <v>2248</v>
      </c>
      <c r="O465" s="10" t="s">
        <v>109</v>
      </c>
      <c r="P465" s="10" t="s">
        <v>2017</v>
      </c>
      <c r="Q465" s="10" t="s">
        <v>306</v>
      </c>
    </row>
    <row r="466">
      <c r="A466" s="6">
        <v>44139.0</v>
      </c>
      <c r="B466" s="10"/>
      <c r="C466" s="10" t="s">
        <v>1066</v>
      </c>
      <c r="D466" s="27" t="s">
        <v>2249</v>
      </c>
      <c r="E466" s="16" t="s">
        <v>2250</v>
      </c>
      <c r="F466" s="10"/>
      <c r="G466" s="16" t="s">
        <v>2251</v>
      </c>
      <c r="H466" s="10"/>
      <c r="I466" s="6" t="s">
        <v>2189</v>
      </c>
      <c r="J466" s="18" t="s">
        <v>2252</v>
      </c>
      <c r="K466" s="13" t="s">
        <v>109</v>
      </c>
      <c r="L466" s="13" t="s">
        <v>110</v>
      </c>
      <c r="M466" s="14">
        <v>215.0</v>
      </c>
      <c r="N466" s="18" t="s">
        <v>148</v>
      </c>
      <c r="O466" s="10" t="s">
        <v>109</v>
      </c>
      <c r="P466" s="18" t="s">
        <v>470</v>
      </c>
      <c r="Q466" s="10" t="s">
        <v>306</v>
      </c>
    </row>
    <row r="467">
      <c r="A467" s="6">
        <v>44238.0</v>
      </c>
      <c r="B467" s="10"/>
      <c r="C467" s="10" t="s">
        <v>2253</v>
      </c>
      <c r="D467" s="27" t="s">
        <v>2254</v>
      </c>
      <c r="E467" s="10" t="s">
        <v>2255</v>
      </c>
      <c r="F467" s="10"/>
      <c r="G467" s="10"/>
      <c r="H467" s="10"/>
      <c r="I467" s="6" t="s">
        <v>2189</v>
      </c>
      <c r="J467" s="12" t="s">
        <v>2256</v>
      </c>
      <c r="K467" s="13" t="s">
        <v>109</v>
      </c>
      <c r="L467" s="13" t="s">
        <v>2257</v>
      </c>
      <c r="M467" s="14">
        <f>4*150*0.9+15</f>
        <v>555</v>
      </c>
      <c r="N467" s="10" t="s">
        <v>2258</v>
      </c>
      <c r="O467" s="10" t="s">
        <v>109</v>
      </c>
      <c r="P467" s="10" t="s">
        <v>470</v>
      </c>
      <c r="Q467" s="10" t="s">
        <v>306</v>
      </c>
    </row>
    <row r="468">
      <c r="A468" s="6">
        <v>44160.0</v>
      </c>
      <c r="B468" s="10">
        <v>8.0</v>
      </c>
      <c r="C468" s="10" t="s">
        <v>2259</v>
      </c>
      <c r="D468" s="27" t="s">
        <v>2260</v>
      </c>
      <c r="E468" s="10" t="s">
        <v>2261</v>
      </c>
      <c r="F468" s="10"/>
      <c r="G468" s="10" t="s">
        <v>2262</v>
      </c>
      <c r="H468" s="10"/>
      <c r="I468" s="6" t="s">
        <v>2189</v>
      </c>
      <c r="J468" s="12" t="s">
        <v>2263</v>
      </c>
      <c r="K468" s="13">
        <v>0.4166666666666667</v>
      </c>
      <c r="L468" s="13">
        <v>0.5541666666666667</v>
      </c>
      <c r="M468" s="14">
        <v>110.0</v>
      </c>
      <c r="N468" s="18" t="s">
        <v>57</v>
      </c>
      <c r="O468" s="10" t="s">
        <v>135</v>
      </c>
      <c r="P468" s="18" t="s">
        <v>149</v>
      </c>
      <c r="Q468" s="10" t="s">
        <v>330</v>
      </c>
    </row>
    <row r="469">
      <c r="A469" s="6">
        <v>44165.0</v>
      </c>
      <c r="B469" s="7">
        <v>4.0</v>
      </c>
      <c r="C469" s="8" t="s">
        <v>2264</v>
      </c>
      <c r="D469" s="9" t="s">
        <v>2265</v>
      </c>
      <c r="E469" s="8" t="s">
        <v>2266</v>
      </c>
      <c r="F469" s="10"/>
      <c r="G469" s="11"/>
      <c r="H469" s="10"/>
      <c r="I469" s="6" t="s">
        <v>2189</v>
      </c>
      <c r="J469" s="18" t="s">
        <v>2267</v>
      </c>
      <c r="K469" s="13">
        <v>0.4166666666666667</v>
      </c>
      <c r="L469" s="13">
        <v>0.49722222222222223</v>
      </c>
      <c r="M469" s="14">
        <f>82+72</f>
        <v>154</v>
      </c>
      <c r="N469" s="8" t="s">
        <v>2268</v>
      </c>
      <c r="O469" s="8" t="s">
        <v>2269</v>
      </c>
      <c r="P469" s="8" t="s">
        <v>58</v>
      </c>
      <c r="Q469" s="8" t="s">
        <v>744</v>
      </c>
    </row>
    <row r="470">
      <c r="A470" s="6">
        <v>43900.0</v>
      </c>
      <c r="B470" s="10"/>
      <c r="C470" s="8" t="s">
        <v>2270</v>
      </c>
      <c r="D470" s="19"/>
      <c r="E470" s="8" t="s">
        <v>2271</v>
      </c>
      <c r="F470" s="10"/>
      <c r="G470" s="10"/>
      <c r="H470" s="10"/>
      <c r="I470" s="6" t="s">
        <v>2189</v>
      </c>
      <c r="J470" s="18" t="s">
        <v>2272</v>
      </c>
      <c r="K470" s="13" t="s">
        <v>109</v>
      </c>
      <c r="L470" s="13">
        <v>0.7291666666666666</v>
      </c>
      <c r="M470" s="14">
        <v>360.0</v>
      </c>
      <c r="N470" s="8" t="s">
        <v>2273</v>
      </c>
      <c r="O470" s="8" t="s">
        <v>109</v>
      </c>
      <c r="P470" s="8" t="s">
        <v>58</v>
      </c>
      <c r="Q470" s="8" t="s">
        <v>2272</v>
      </c>
    </row>
    <row r="471">
      <c r="A471" s="6">
        <v>44096.0</v>
      </c>
      <c r="B471" s="10"/>
      <c r="C471" s="29" t="s">
        <v>2274</v>
      </c>
      <c r="D471" s="27" t="s">
        <v>2275</v>
      </c>
      <c r="E471" s="28" t="s">
        <v>2276</v>
      </c>
      <c r="F471" s="10"/>
      <c r="G471" s="10"/>
      <c r="H471" s="10"/>
      <c r="I471" s="6" t="s">
        <v>2189</v>
      </c>
      <c r="J471" s="12" t="s">
        <v>2277</v>
      </c>
      <c r="K471" s="13" t="s">
        <v>109</v>
      </c>
      <c r="L471" s="13" t="s">
        <v>110</v>
      </c>
      <c r="M471" s="14">
        <v>280.0</v>
      </c>
      <c r="N471" s="10" t="s">
        <v>2278</v>
      </c>
      <c r="O471" s="10" t="s">
        <v>109</v>
      </c>
      <c r="P471" s="10" t="s">
        <v>58</v>
      </c>
      <c r="Q471" s="10" t="s">
        <v>2279</v>
      </c>
    </row>
    <row r="472">
      <c r="A472" s="6">
        <v>44281.0</v>
      </c>
      <c r="B472" s="10"/>
      <c r="C472" s="10" t="s">
        <v>2280</v>
      </c>
      <c r="D472" s="27" t="s">
        <v>2281</v>
      </c>
      <c r="E472" s="10" t="s">
        <v>2282</v>
      </c>
      <c r="F472" s="10"/>
      <c r="G472" s="10" t="s">
        <v>244</v>
      </c>
      <c r="H472" s="10"/>
      <c r="I472" s="6" t="s">
        <v>2189</v>
      </c>
      <c r="J472" s="12" t="s">
        <v>2283</v>
      </c>
      <c r="K472" s="13" t="s">
        <v>109</v>
      </c>
      <c r="L472" s="13" t="s">
        <v>110</v>
      </c>
      <c r="M472" s="14">
        <v>465.0</v>
      </c>
      <c r="N472" s="10" t="s">
        <v>148</v>
      </c>
      <c r="O472" s="10" t="s">
        <v>109</v>
      </c>
      <c r="P472" s="10" t="s">
        <v>24</v>
      </c>
      <c r="Q472" s="10" t="s">
        <v>599</v>
      </c>
    </row>
    <row r="473">
      <c r="A473" s="6">
        <v>44144.0</v>
      </c>
      <c r="B473" s="10"/>
      <c r="C473" s="10" t="s">
        <v>2284</v>
      </c>
      <c r="D473" s="27" t="s">
        <v>2285</v>
      </c>
      <c r="E473" s="10" t="s">
        <v>2286</v>
      </c>
      <c r="F473" s="10"/>
      <c r="G473" s="16" t="s">
        <v>2287</v>
      </c>
      <c r="H473" s="10"/>
      <c r="I473" s="6" t="s">
        <v>2189</v>
      </c>
      <c r="J473" s="18" t="s">
        <v>2288</v>
      </c>
      <c r="K473" s="13" t="s">
        <v>109</v>
      </c>
      <c r="L473" s="13" t="s">
        <v>2289</v>
      </c>
      <c r="M473" s="14">
        <f>1.5*149+10</f>
        <v>233.5</v>
      </c>
      <c r="N473" s="18" t="s">
        <v>2290</v>
      </c>
      <c r="O473" s="10" t="s">
        <v>109</v>
      </c>
      <c r="P473" s="18" t="s">
        <v>58</v>
      </c>
      <c r="Q473" s="10" t="s">
        <v>2291</v>
      </c>
    </row>
    <row r="474">
      <c r="A474" s="6">
        <v>43942.0</v>
      </c>
      <c r="B474" s="10"/>
      <c r="C474" s="8" t="s">
        <v>2292</v>
      </c>
      <c r="D474" s="19"/>
      <c r="E474" s="8" t="s">
        <v>2293</v>
      </c>
      <c r="F474" s="10"/>
      <c r="G474" s="10"/>
      <c r="H474" s="10"/>
      <c r="I474" s="6" t="s">
        <v>2189</v>
      </c>
      <c r="J474" s="18" t="s">
        <v>2294</v>
      </c>
      <c r="K474" s="13" t="s">
        <v>109</v>
      </c>
      <c r="L474" s="13" t="s">
        <v>2295</v>
      </c>
      <c r="M474" s="14">
        <f>1638+90*12</f>
        <v>2718</v>
      </c>
      <c r="N474" s="8" t="s">
        <v>2296</v>
      </c>
      <c r="O474" s="8" t="s">
        <v>109</v>
      </c>
      <c r="P474" s="8" t="s">
        <v>58</v>
      </c>
      <c r="Q474" s="8" t="s">
        <v>2091</v>
      </c>
    </row>
    <row r="475">
      <c r="A475" s="6">
        <v>43888.0</v>
      </c>
      <c r="B475" s="10"/>
      <c r="C475" s="10" t="s">
        <v>2297</v>
      </c>
      <c r="D475" s="20"/>
      <c r="E475" s="10" t="s">
        <v>2298</v>
      </c>
      <c r="F475" s="10"/>
      <c r="G475" s="10"/>
      <c r="H475" s="10"/>
      <c r="I475" s="6" t="s">
        <v>2189</v>
      </c>
      <c r="J475" s="6" t="s">
        <v>2299</v>
      </c>
      <c r="K475" s="13" t="s">
        <v>109</v>
      </c>
      <c r="L475" s="13">
        <v>0.7361111111111112</v>
      </c>
      <c r="M475" s="14">
        <v>2394.0</v>
      </c>
      <c r="N475" s="10" t="s">
        <v>2300</v>
      </c>
      <c r="O475" s="10" t="s">
        <v>109</v>
      </c>
      <c r="P475" s="10" t="s">
        <v>58</v>
      </c>
      <c r="Q475" s="10" t="s">
        <v>3</v>
      </c>
    </row>
    <row r="476">
      <c r="A476" s="6">
        <v>43869.0</v>
      </c>
      <c r="B476" s="7"/>
      <c r="C476" s="8" t="s">
        <v>1582</v>
      </c>
      <c r="D476" s="19"/>
      <c r="E476" s="8" t="s">
        <v>2301</v>
      </c>
      <c r="F476" s="10"/>
      <c r="G476" s="10"/>
      <c r="H476" s="10"/>
      <c r="I476" s="6" t="s">
        <v>2189</v>
      </c>
      <c r="J476" s="18" t="s">
        <v>1582</v>
      </c>
      <c r="K476" s="13" t="s">
        <v>109</v>
      </c>
      <c r="L476" s="13" t="s">
        <v>109</v>
      </c>
      <c r="M476" s="14">
        <v>0.0</v>
      </c>
      <c r="N476" s="8" t="s">
        <v>1582</v>
      </c>
      <c r="O476" s="8" t="s">
        <v>109</v>
      </c>
      <c r="P476" s="8" t="s">
        <v>58</v>
      </c>
      <c r="Q476" s="8" t="s">
        <v>1582</v>
      </c>
    </row>
    <row r="477">
      <c r="A477" s="6">
        <v>43900.0</v>
      </c>
      <c r="B477" s="7"/>
      <c r="C477" s="8" t="s">
        <v>1582</v>
      </c>
      <c r="D477" s="19"/>
      <c r="E477" s="8" t="s">
        <v>2302</v>
      </c>
      <c r="F477" s="10"/>
      <c r="G477" s="10"/>
      <c r="H477" s="10"/>
      <c r="I477" s="6" t="s">
        <v>2189</v>
      </c>
      <c r="J477" s="18" t="s">
        <v>1582</v>
      </c>
      <c r="K477" s="13" t="s">
        <v>109</v>
      </c>
      <c r="L477" s="13" t="s">
        <v>109</v>
      </c>
      <c r="M477" s="14">
        <v>0.0</v>
      </c>
      <c r="N477" s="13" t="s">
        <v>109</v>
      </c>
      <c r="O477" s="8" t="s">
        <v>109</v>
      </c>
      <c r="P477" s="8" t="s">
        <v>58</v>
      </c>
      <c r="Q477" s="8" t="s">
        <v>1582</v>
      </c>
    </row>
    <row r="478">
      <c r="A478" s="6">
        <v>44093.0</v>
      </c>
      <c r="B478" s="7"/>
      <c r="C478" s="8" t="s">
        <v>1582</v>
      </c>
      <c r="D478" s="9" t="s">
        <v>109</v>
      </c>
      <c r="E478" s="8" t="s">
        <v>2303</v>
      </c>
      <c r="F478" s="10"/>
      <c r="G478" s="10"/>
      <c r="H478" s="10"/>
      <c r="I478" s="6" t="s">
        <v>2189</v>
      </c>
      <c r="J478" s="18" t="s">
        <v>1582</v>
      </c>
      <c r="K478" s="13" t="s">
        <v>109</v>
      </c>
      <c r="L478" s="13" t="s">
        <v>109</v>
      </c>
      <c r="M478" s="14">
        <v>0.0</v>
      </c>
      <c r="N478" s="13" t="s">
        <v>1582</v>
      </c>
      <c r="O478" s="8" t="s">
        <v>109</v>
      </c>
      <c r="P478" s="8" t="s">
        <v>58</v>
      </c>
      <c r="Q478" s="8" t="s">
        <v>1582</v>
      </c>
    </row>
    <row r="479">
      <c r="A479" s="6">
        <v>44224.0</v>
      </c>
      <c r="B479" s="7"/>
      <c r="C479" s="8" t="s">
        <v>1582</v>
      </c>
      <c r="D479" s="9" t="s">
        <v>109</v>
      </c>
      <c r="E479" s="15" t="s">
        <v>2304</v>
      </c>
      <c r="F479" s="10"/>
      <c r="G479" s="11" t="s">
        <v>2003</v>
      </c>
      <c r="H479" s="10"/>
      <c r="I479" s="6" t="s">
        <v>2305</v>
      </c>
      <c r="J479" s="12" t="s">
        <v>1582</v>
      </c>
      <c r="K479" s="13" t="s">
        <v>109</v>
      </c>
      <c r="L479" s="13" t="s">
        <v>110</v>
      </c>
      <c r="M479" s="14">
        <v>0.0</v>
      </c>
      <c r="N479" s="8" t="s">
        <v>1582</v>
      </c>
      <c r="O479" s="8" t="s">
        <v>109</v>
      </c>
      <c r="P479" s="8" t="s">
        <v>58</v>
      </c>
      <c r="Q479" s="8" t="s">
        <v>2279</v>
      </c>
    </row>
    <row r="480">
      <c r="A480" s="6">
        <v>44224.0</v>
      </c>
      <c r="B480" s="7"/>
      <c r="C480" s="8" t="s">
        <v>1582</v>
      </c>
      <c r="D480" s="9" t="s">
        <v>109</v>
      </c>
      <c r="E480" s="15" t="s">
        <v>2306</v>
      </c>
      <c r="F480" s="10"/>
      <c r="G480" s="11" t="s">
        <v>178</v>
      </c>
      <c r="H480" s="10"/>
      <c r="I480" s="6" t="s">
        <v>2305</v>
      </c>
      <c r="J480" s="12" t="s">
        <v>1582</v>
      </c>
      <c r="K480" s="13" t="s">
        <v>109</v>
      </c>
      <c r="L480" s="13" t="s">
        <v>110</v>
      </c>
      <c r="M480" s="14">
        <v>0.0</v>
      </c>
      <c r="N480" s="8" t="s">
        <v>1582</v>
      </c>
      <c r="O480" s="8" t="s">
        <v>109</v>
      </c>
      <c r="P480" s="8" t="s">
        <v>58</v>
      </c>
      <c r="Q480" s="8" t="s">
        <v>2279</v>
      </c>
    </row>
    <row r="481">
      <c r="A481" s="6">
        <v>44224.0</v>
      </c>
      <c r="B481" s="7"/>
      <c r="C481" s="8" t="s">
        <v>1582</v>
      </c>
      <c r="D481" s="9" t="s">
        <v>109</v>
      </c>
      <c r="E481" s="15" t="s">
        <v>2307</v>
      </c>
      <c r="F481" s="10"/>
      <c r="G481" s="11" t="s">
        <v>178</v>
      </c>
      <c r="H481" s="10"/>
      <c r="I481" s="6" t="s">
        <v>2305</v>
      </c>
      <c r="J481" s="12" t="s">
        <v>1582</v>
      </c>
      <c r="K481" s="13" t="s">
        <v>109</v>
      </c>
      <c r="L481" s="13" t="s">
        <v>110</v>
      </c>
      <c r="M481" s="14">
        <v>0.0</v>
      </c>
      <c r="N481" s="8" t="s">
        <v>1582</v>
      </c>
      <c r="O481" s="8" t="s">
        <v>109</v>
      </c>
      <c r="P481" s="8" t="s">
        <v>58</v>
      </c>
      <c r="Q481" s="8" t="s">
        <v>2279</v>
      </c>
    </row>
    <row r="482">
      <c r="A482" s="6">
        <v>44224.0</v>
      </c>
      <c r="B482" s="7"/>
      <c r="C482" s="8" t="s">
        <v>1582</v>
      </c>
      <c r="D482" s="9" t="s">
        <v>109</v>
      </c>
      <c r="E482" s="15" t="s">
        <v>2308</v>
      </c>
      <c r="F482" s="10"/>
      <c r="G482" s="11" t="s">
        <v>178</v>
      </c>
      <c r="H482" s="10"/>
      <c r="I482" s="6" t="s">
        <v>2305</v>
      </c>
      <c r="J482" s="12" t="s">
        <v>1582</v>
      </c>
      <c r="K482" s="13" t="s">
        <v>109</v>
      </c>
      <c r="L482" s="13" t="s">
        <v>110</v>
      </c>
      <c r="M482" s="14">
        <v>0.0</v>
      </c>
      <c r="N482" s="8" t="s">
        <v>1582</v>
      </c>
      <c r="O482" s="8" t="s">
        <v>109</v>
      </c>
      <c r="P482" s="8" t="s">
        <v>58</v>
      </c>
      <c r="Q482" s="8" t="s">
        <v>2279</v>
      </c>
    </row>
    <row r="483">
      <c r="A483" s="6">
        <v>43873.0</v>
      </c>
      <c r="B483" s="7"/>
      <c r="C483" s="8" t="s">
        <v>2309</v>
      </c>
      <c r="D483" s="19"/>
      <c r="E483" s="8" t="s">
        <v>2310</v>
      </c>
      <c r="F483" s="10"/>
      <c r="G483" s="11"/>
      <c r="H483" s="10"/>
      <c r="I483" s="6" t="s">
        <v>2189</v>
      </c>
      <c r="J483" s="18" t="s">
        <v>2072</v>
      </c>
      <c r="K483" s="13" t="s">
        <v>2072</v>
      </c>
      <c r="L483" s="13" t="s">
        <v>2072</v>
      </c>
      <c r="M483" s="14">
        <v>0.0</v>
      </c>
      <c r="N483" s="8" t="s">
        <v>2311</v>
      </c>
      <c r="O483" s="8" t="s">
        <v>109</v>
      </c>
      <c r="P483" s="8" t="s">
        <v>58</v>
      </c>
      <c r="Q483" s="8" t="s">
        <v>58</v>
      </c>
    </row>
    <row r="484">
      <c r="A484" s="6">
        <v>44238.0</v>
      </c>
      <c r="B484" s="10"/>
      <c r="C484" s="10" t="s">
        <v>2312</v>
      </c>
      <c r="D484" s="27" t="s">
        <v>2313</v>
      </c>
      <c r="E484" s="28" t="s">
        <v>2314</v>
      </c>
      <c r="F484" s="10"/>
      <c r="G484" s="10" t="s">
        <v>2315</v>
      </c>
      <c r="H484" s="10"/>
      <c r="I484" s="6" t="s">
        <v>2305</v>
      </c>
      <c r="J484" s="12" t="s">
        <v>2316</v>
      </c>
      <c r="K484" s="13">
        <v>0.4583333333333333</v>
      </c>
      <c r="L484" s="13">
        <v>0.4583333333333333</v>
      </c>
      <c r="M484" s="14">
        <v>165.0</v>
      </c>
      <c r="N484" s="10" t="s">
        <v>57</v>
      </c>
      <c r="O484" s="10" t="s">
        <v>109</v>
      </c>
      <c r="P484" s="10" t="s">
        <v>2317</v>
      </c>
      <c r="Q484" s="10" t="s">
        <v>2279</v>
      </c>
    </row>
    <row r="485">
      <c r="A485" s="6">
        <v>44157.0</v>
      </c>
      <c r="B485" s="10"/>
      <c r="C485" s="10" t="s">
        <v>2318</v>
      </c>
      <c r="D485" s="27" t="s">
        <v>2319</v>
      </c>
      <c r="E485" s="16" t="s">
        <v>2320</v>
      </c>
      <c r="F485" s="10"/>
      <c r="G485" s="16" t="s">
        <v>753</v>
      </c>
      <c r="H485" s="10"/>
      <c r="I485" s="6" t="s">
        <v>2189</v>
      </c>
      <c r="J485" s="18" t="s">
        <v>2321</v>
      </c>
      <c r="K485" s="13" t="s">
        <v>109</v>
      </c>
      <c r="L485" s="13" t="s">
        <v>110</v>
      </c>
      <c r="M485" s="14">
        <v>178.0</v>
      </c>
      <c r="N485" s="18" t="s">
        <v>148</v>
      </c>
      <c r="O485" s="10" t="s">
        <v>109</v>
      </c>
      <c r="P485" s="18" t="s">
        <v>149</v>
      </c>
      <c r="Q485" s="10" t="s">
        <v>330</v>
      </c>
    </row>
    <row r="486">
      <c r="A486" s="6">
        <v>43967.0</v>
      </c>
      <c r="B486" s="7"/>
      <c r="C486" s="8" t="s">
        <v>2322</v>
      </c>
      <c r="D486" s="9" t="s">
        <v>2323</v>
      </c>
      <c r="E486" s="8" t="s">
        <v>2324</v>
      </c>
      <c r="F486" s="10"/>
      <c r="G486" s="10"/>
      <c r="H486" s="10"/>
      <c r="I486" s="6" t="s">
        <v>2189</v>
      </c>
      <c r="J486" s="18"/>
      <c r="K486" s="13" t="s">
        <v>109</v>
      </c>
      <c r="L486" s="13" t="s">
        <v>110</v>
      </c>
      <c r="M486" s="14">
        <f>1.2*81.25</f>
        <v>97.5</v>
      </c>
      <c r="N486" s="13" t="s">
        <v>2325</v>
      </c>
      <c r="O486" s="8" t="s">
        <v>109</v>
      </c>
      <c r="P486" s="8" t="s">
        <v>58</v>
      </c>
      <c r="Q486" s="13" t="s">
        <v>2279</v>
      </c>
    </row>
    <row r="487">
      <c r="A487" s="6">
        <v>43869.0</v>
      </c>
      <c r="B487" s="10"/>
      <c r="C487" s="8" t="s">
        <v>2326</v>
      </c>
      <c r="D487" s="19"/>
      <c r="E487" s="25" t="s">
        <v>2327</v>
      </c>
      <c r="F487" s="10"/>
      <c r="G487" s="10"/>
      <c r="H487" s="10"/>
      <c r="I487" s="6" t="s">
        <v>2189</v>
      </c>
      <c r="J487" s="18" t="s">
        <v>2328</v>
      </c>
      <c r="K487" s="13" t="s">
        <v>109</v>
      </c>
      <c r="L487" s="13">
        <v>0.7291666666666666</v>
      </c>
      <c r="M487" s="14">
        <f>3500*0.9</f>
        <v>3150</v>
      </c>
      <c r="N487" s="8" t="s">
        <v>2329</v>
      </c>
      <c r="O487" s="8" t="s">
        <v>109</v>
      </c>
      <c r="P487" s="8" t="s">
        <v>58</v>
      </c>
      <c r="Q487" s="8" t="s">
        <v>2100</v>
      </c>
    </row>
    <row r="488">
      <c r="A488" s="6">
        <v>44265.0</v>
      </c>
      <c r="B488" s="10"/>
      <c r="C488" s="10" t="s">
        <v>2330</v>
      </c>
      <c r="D488" s="20"/>
      <c r="E488" s="16" t="s">
        <v>2331</v>
      </c>
      <c r="F488" s="10"/>
      <c r="G488" s="11"/>
      <c r="H488" s="10"/>
      <c r="I488" s="6" t="s">
        <v>2189</v>
      </c>
      <c r="J488" s="12" t="s">
        <v>2332</v>
      </c>
      <c r="K488" s="13" t="s">
        <v>109</v>
      </c>
      <c r="L488" s="24" t="s">
        <v>109</v>
      </c>
      <c r="M488" s="14">
        <f>6*150</f>
        <v>900</v>
      </c>
      <c r="N488" s="10" t="s">
        <v>57</v>
      </c>
      <c r="O488" s="10" t="s">
        <v>109</v>
      </c>
      <c r="P488" s="10" t="s">
        <v>149</v>
      </c>
      <c r="Q488" s="10" t="s">
        <v>744</v>
      </c>
    </row>
    <row r="489">
      <c r="A489" s="6">
        <v>44109.0</v>
      </c>
      <c r="B489" s="10"/>
      <c r="C489" s="29" t="s">
        <v>2333</v>
      </c>
      <c r="D489" s="27" t="s">
        <v>2334</v>
      </c>
      <c r="E489" s="28" t="s">
        <v>2335</v>
      </c>
      <c r="F489" s="10"/>
      <c r="G489" s="10"/>
      <c r="H489" s="10"/>
      <c r="I489" s="6" t="s">
        <v>2189</v>
      </c>
      <c r="J489" s="18" t="s">
        <v>2336</v>
      </c>
      <c r="K489" s="13" t="s">
        <v>109</v>
      </c>
      <c r="L489" s="13" t="s">
        <v>110</v>
      </c>
      <c r="M489" s="14">
        <v>520.0</v>
      </c>
      <c r="N489" s="10" t="s">
        <v>57</v>
      </c>
      <c r="O489" s="10" t="s">
        <v>109</v>
      </c>
      <c r="P489" s="10" t="s">
        <v>58</v>
      </c>
      <c r="Q489" s="10" t="s">
        <v>2279</v>
      </c>
    </row>
    <row r="490">
      <c r="A490" s="6">
        <v>43862.0</v>
      </c>
      <c r="B490" s="7"/>
      <c r="C490" s="10" t="s">
        <v>2337</v>
      </c>
      <c r="D490" s="19"/>
      <c r="E490" s="8" t="s">
        <v>2338</v>
      </c>
      <c r="F490" s="10"/>
      <c r="G490" s="11"/>
      <c r="H490" s="10"/>
      <c r="I490" s="6" t="s">
        <v>2189</v>
      </c>
      <c r="J490" s="18" t="s">
        <v>709</v>
      </c>
      <c r="K490" s="13" t="s">
        <v>109</v>
      </c>
      <c r="L490" s="13">
        <v>0.625</v>
      </c>
      <c r="M490" s="14">
        <v>0.0</v>
      </c>
      <c r="N490" s="8" t="s">
        <v>2339</v>
      </c>
      <c r="O490" s="8" t="s">
        <v>109</v>
      </c>
      <c r="P490" s="8" t="s">
        <v>58</v>
      </c>
      <c r="Q490" s="8" t="s">
        <v>2001</v>
      </c>
    </row>
    <row r="491">
      <c r="A491" s="6">
        <v>44219.0</v>
      </c>
      <c r="B491" s="10"/>
      <c r="C491" s="10" t="s">
        <v>2340</v>
      </c>
      <c r="D491" s="27" t="s">
        <v>2341</v>
      </c>
      <c r="E491" s="10" t="s">
        <v>2342</v>
      </c>
      <c r="F491" s="10"/>
      <c r="G491" s="11"/>
      <c r="H491" s="10"/>
      <c r="I491" s="6" t="s">
        <v>2343</v>
      </c>
      <c r="J491" s="12" t="s">
        <v>2344</v>
      </c>
      <c r="K491" s="13" t="s">
        <v>109</v>
      </c>
      <c r="L491" s="13" t="s">
        <v>2345</v>
      </c>
      <c r="M491" s="14">
        <v>265.0</v>
      </c>
      <c r="N491" s="10" t="s">
        <v>148</v>
      </c>
      <c r="O491" s="10" t="s">
        <v>109</v>
      </c>
      <c r="P491" s="10" t="s">
        <v>149</v>
      </c>
      <c r="Q491" s="10" t="s">
        <v>1285</v>
      </c>
    </row>
    <row r="492">
      <c r="A492" s="6">
        <v>44170.0</v>
      </c>
      <c r="B492" s="10"/>
      <c r="C492" s="10" t="s">
        <v>2346</v>
      </c>
      <c r="D492" s="27" t="s">
        <v>2347</v>
      </c>
      <c r="E492" s="10" t="s">
        <v>2348</v>
      </c>
      <c r="F492" s="10"/>
      <c r="G492" s="10" t="s">
        <v>2349</v>
      </c>
      <c r="H492" s="10"/>
      <c r="I492" s="6" t="s">
        <v>2189</v>
      </c>
      <c r="J492" s="12" t="s">
        <v>2350</v>
      </c>
      <c r="K492" s="13" t="s">
        <v>109</v>
      </c>
      <c r="L492" s="13" t="s">
        <v>110</v>
      </c>
      <c r="M492" s="14">
        <v>260.0</v>
      </c>
      <c r="N492" s="18" t="s">
        <v>57</v>
      </c>
      <c r="O492" s="10" t="s">
        <v>109</v>
      </c>
      <c r="P492" s="18" t="s">
        <v>149</v>
      </c>
      <c r="Q492" s="10" t="s">
        <v>599</v>
      </c>
    </row>
    <row r="493">
      <c r="A493" s="6">
        <v>44155.0</v>
      </c>
      <c r="B493" s="10"/>
      <c r="C493" s="29" t="s">
        <v>2351</v>
      </c>
      <c r="D493" s="27" t="s">
        <v>2352</v>
      </c>
      <c r="E493" s="28" t="s">
        <v>2353</v>
      </c>
      <c r="F493" s="10"/>
      <c r="G493" s="16" t="s">
        <v>2354</v>
      </c>
      <c r="H493" s="10"/>
      <c r="I493" s="6" t="s">
        <v>2189</v>
      </c>
      <c r="J493" s="18" t="s">
        <v>2355</v>
      </c>
      <c r="K493" s="13" t="s">
        <v>109</v>
      </c>
      <c r="L493" s="13" t="s">
        <v>110</v>
      </c>
      <c r="M493" s="14">
        <v>110.0</v>
      </c>
      <c r="N493" s="10" t="s">
        <v>148</v>
      </c>
      <c r="O493" s="10" t="s">
        <v>109</v>
      </c>
      <c r="P493" s="10" t="s">
        <v>149</v>
      </c>
      <c r="Q493" s="10" t="s">
        <v>330</v>
      </c>
    </row>
    <row r="494">
      <c r="A494" s="6">
        <v>44210.0</v>
      </c>
      <c r="B494" s="10"/>
      <c r="C494" s="10" t="s">
        <v>2356</v>
      </c>
      <c r="D494" s="27" t="s">
        <v>2357</v>
      </c>
      <c r="E494" s="10" t="s">
        <v>2358</v>
      </c>
      <c r="F494" s="10"/>
      <c r="G494" s="11"/>
      <c r="H494" s="10"/>
      <c r="I494" s="6" t="s">
        <v>2305</v>
      </c>
      <c r="J494" s="12" t="s">
        <v>2359</v>
      </c>
      <c r="K494" s="13" t="s">
        <v>109</v>
      </c>
      <c r="L494" s="13" t="s">
        <v>110</v>
      </c>
      <c r="M494" s="14">
        <f>120*3.5+15</f>
        <v>435</v>
      </c>
      <c r="N494" s="16" t="s">
        <v>57</v>
      </c>
      <c r="O494" s="10" t="s">
        <v>109</v>
      </c>
      <c r="P494" s="10" t="s">
        <v>149</v>
      </c>
      <c r="Q494" s="10" t="s">
        <v>599</v>
      </c>
    </row>
    <row r="495">
      <c r="A495" s="6">
        <v>43896.0</v>
      </c>
      <c r="B495" s="7"/>
      <c r="C495" s="10" t="s">
        <v>2360</v>
      </c>
      <c r="D495" s="19" t="s">
        <v>2361</v>
      </c>
      <c r="E495" s="10" t="s">
        <v>2362</v>
      </c>
      <c r="F495" s="10"/>
      <c r="G495" s="10"/>
      <c r="H495" s="10"/>
      <c r="I495" s="6" t="s">
        <v>2189</v>
      </c>
      <c r="J495" s="18" t="s">
        <v>2183</v>
      </c>
      <c r="K495" s="13"/>
      <c r="L495" s="13"/>
      <c r="M495" s="14">
        <v>1384.0</v>
      </c>
      <c r="N495" s="8" t="s">
        <v>2363</v>
      </c>
      <c r="O495" s="8"/>
      <c r="P495" s="8" t="s">
        <v>294</v>
      </c>
      <c r="Q495" s="8" t="s">
        <v>2364</v>
      </c>
    </row>
    <row r="496">
      <c r="A496" s="6">
        <v>43896.0</v>
      </c>
      <c r="B496" s="7"/>
      <c r="C496" s="8" t="s">
        <v>2365</v>
      </c>
      <c r="D496" s="19"/>
      <c r="E496" s="8" t="s">
        <v>2366</v>
      </c>
      <c r="F496" s="10"/>
      <c r="G496" s="10"/>
      <c r="H496" s="10"/>
      <c r="I496" s="6" t="s">
        <v>2189</v>
      </c>
      <c r="J496" s="18" t="s">
        <v>709</v>
      </c>
      <c r="K496" s="13" t="s">
        <v>109</v>
      </c>
      <c r="L496" s="13" t="s">
        <v>2072</v>
      </c>
      <c r="M496" s="14">
        <v>0.0</v>
      </c>
      <c r="N496" s="8" t="s">
        <v>2367</v>
      </c>
      <c r="O496" s="8" t="s">
        <v>109</v>
      </c>
      <c r="P496" s="8" t="s">
        <v>58</v>
      </c>
      <c r="Q496" s="8" t="s">
        <v>2368</v>
      </c>
    </row>
    <row r="497">
      <c r="A497" s="6">
        <v>44240.0</v>
      </c>
      <c r="B497" s="10"/>
      <c r="C497" s="10" t="s">
        <v>2369</v>
      </c>
      <c r="D497" s="27" t="s">
        <v>2370</v>
      </c>
      <c r="E497" s="23" t="s">
        <v>2371</v>
      </c>
      <c r="F497" s="10"/>
      <c r="G497" s="10" t="s">
        <v>2372</v>
      </c>
      <c r="H497" s="10"/>
      <c r="I497" s="6" t="s">
        <v>2305</v>
      </c>
      <c r="J497" s="12" t="s">
        <v>2373</v>
      </c>
      <c r="K497" s="13" t="s">
        <v>109</v>
      </c>
      <c r="L497" s="13" t="s">
        <v>110</v>
      </c>
      <c r="M497" s="14">
        <v>195.0</v>
      </c>
      <c r="N497" s="10" t="s">
        <v>57</v>
      </c>
      <c r="O497" s="10" t="s">
        <v>109</v>
      </c>
      <c r="P497" s="10" t="s">
        <v>2017</v>
      </c>
      <c r="Q497" s="10" t="s">
        <v>330</v>
      </c>
    </row>
    <row r="498">
      <c r="A498" s="6">
        <v>44240.0</v>
      </c>
      <c r="B498" s="10"/>
      <c r="C498" s="10" t="s">
        <v>2374</v>
      </c>
      <c r="D498" s="27" t="s">
        <v>2375</v>
      </c>
      <c r="E498" s="28" t="s">
        <v>2376</v>
      </c>
      <c r="F498" s="10"/>
      <c r="G498" s="10" t="s">
        <v>2377</v>
      </c>
      <c r="H498" s="10"/>
      <c r="I498" s="6" t="s">
        <v>2305</v>
      </c>
      <c r="J498" s="18" t="s">
        <v>2378</v>
      </c>
      <c r="K498" s="13" t="s">
        <v>109</v>
      </c>
      <c r="L498" s="13" t="s">
        <v>110</v>
      </c>
      <c r="M498" s="14">
        <v>204.99</v>
      </c>
      <c r="N498" s="10" t="s">
        <v>57</v>
      </c>
      <c r="O498" s="10" t="s">
        <v>109</v>
      </c>
      <c r="P498" s="10" t="s">
        <v>2017</v>
      </c>
      <c r="Q498" s="10" t="s">
        <v>330</v>
      </c>
    </row>
    <row r="499">
      <c r="A499" s="6">
        <v>43943.0</v>
      </c>
      <c r="B499" s="7"/>
      <c r="C499" s="8" t="s">
        <v>2379</v>
      </c>
      <c r="D499" s="19" t="s">
        <v>2380</v>
      </c>
      <c r="E499" s="8" t="s">
        <v>2381</v>
      </c>
      <c r="F499" s="10"/>
      <c r="G499" s="10"/>
      <c r="H499" s="10"/>
      <c r="I499" s="6" t="s">
        <v>2189</v>
      </c>
      <c r="J499" s="6" t="s">
        <v>2183</v>
      </c>
      <c r="K499" s="13"/>
      <c r="L499" s="13" t="s">
        <v>2382</v>
      </c>
      <c r="M499" s="14">
        <v>1600.0</v>
      </c>
      <c r="N499" s="8" t="s">
        <v>2383</v>
      </c>
      <c r="O499" s="8"/>
      <c r="P499" s="8" t="s">
        <v>294</v>
      </c>
      <c r="Q499" s="8" t="s">
        <v>2384</v>
      </c>
    </row>
    <row r="500">
      <c r="A500" s="6">
        <v>44157.0</v>
      </c>
      <c r="B500" s="10"/>
      <c r="C500" s="10" t="s">
        <v>2385</v>
      </c>
      <c r="D500" s="27" t="s">
        <v>2386</v>
      </c>
      <c r="E500" s="10" t="s">
        <v>2387</v>
      </c>
      <c r="F500" s="10"/>
      <c r="G500" s="10" t="s">
        <v>2388</v>
      </c>
      <c r="H500" s="10"/>
      <c r="I500" s="6" t="s">
        <v>2189</v>
      </c>
      <c r="J500" s="18" t="s">
        <v>2389</v>
      </c>
      <c r="K500" s="13" t="s">
        <v>109</v>
      </c>
      <c r="L500" s="13" t="s">
        <v>2390</v>
      </c>
      <c r="M500" s="14">
        <v>130.0</v>
      </c>
      <c r="N500" s="18" t="s">
        <v>148</v>
      </c>
      <c r="O500" s="10" t="s">
        <v>109</v>
      </c>
      <c r="P500" s="18" t="s">
        <v>149</v>
      </c>
      <c r="Q500" s="10" t="s">
        <v>3</v>
      </c>
    </row>
    <row r="501">
      <c r="A501" s="6">
        <v>44168.0</v>
      </c>
      <c r="B501" s="10"/>
      <c r="C501" s="16" t="s">
        <v>2391</v>
      </c>
      <c r="D501" s="27" t="s">
        <v>2392</v>
      </c>
      <c r="E501" s="10" t="s">
        <v>2393</v>
      </c>
      <c r="F501" s="10"/>
      <c r="G501" s="16" t="s">
        <v>2394</v>
      </c>
      <c r="H501" s="10"/>
      <c r="I501" s="6" t="s">
        <v>2189</v>
      </c>
      <c r="J501" s="12" t="s">
        <v>2395</v>
      </c>
      <c r="K501" s="13" t="s">
        <v>109</v>
      </c>
      <c r="L501" s="24" t="s">
        <v>110</v>
      </c>
      <c r="M501" s="14">
        <v>110.0</v>
      </c>
      <c r="N501" s="16" t="s">
        <v>57</v>
      </c>
      <c r="O501" s="10" t="s">
        <v>109</v>
      </c>
      <c r="P501" s="10" t="s">
        <v>58</v>
      </c>
      <c r="Q501" s="10" t="s">
        <v>306</v>
      </c>
    </row>
    <row r="502">
      <c r="A502" s="6">
        <v>43881.0</v>
      </c>
      <c r="B502" s="7"/>
      <c r="C502" s="8" t="s">
        <v>2396</v>
      </c>
      <c r="D502" s="19" t="s">
        <v>2397</v>
      </c>
      <c r="E502" s="8" t="s">
        <v>2398</v>
      </c>
      <c r="F502" s="10"/>
      <c r="G502" s="11"/>
      <c r="H502" s="10"/>
      <c r="I502" s="6" t="s">
        <v>2189</v>
      </c>
      <c r="J502" s="6" t="s">
        <v>2399</v>
      </c>
      <c r="K502" s="13" t="s">
        <v>109</v>
      </c>
      <c r="L502" s="13">
        <v>0.7708333333333334</v>
      </c>
      <c r="M502" s="14">
        <v>1238.0</v>
      </c>
      <c r="N502" s="8" t="s">
        <v>2400</v>
      </c>
      <c r="O502" s="8" t="s">
        <v>109</v>
      </c>
      <c r="P502" s="8" t="s">
        <v>58</v>
      </c>
      <c r="Q502" s="8" t="s">
        <v>2001</v>
      </c>
    </row>
    <row r="503">
      <c r="A503" s="6">
        <v>44116.0</v>
      </c>
      <c r="B503" s="10"/>
      <c r="C503" s="6" t="s">
        <v>2401</v>
      </c>
      <c r="D503" s="27" t="s">
        <v>2402</v>
      </c>
      <c r="E503" s="16" t="s">
        <v>2403</v>
      </c>
      <c r="F503" s="10"/>
      <c r="G503" s="10" t="s">
        <v>2404</v>
      </c>
      <c r="H503" s="10"/>
      <c r="I503" s="6" t="s">
        <v>2189</v>
      </c>
      <c r="J503" s="18" t="s">
        <v>2405</v>
      </c>
      <c r="K503" s="13" t="s">
        <v>109</v>
      </c>
      <c r="L503" s="13" t="s">
        <v>110</v>
      </c>
      <c r="M503" s="14">
        <v>172.0</v>
      </c>
      <c r="N503" s="10" t="s">
        <v>57</v>
      </c>
      <c r="O503" s="10" t="s">
        <v>109</v>
      </c>
      <c r="P503" s="10" t="s">
        <v>58</v>
      </c>
      <c r="Q503" s="10" t="s">
        <v>2279</v>
      </c>
    </row>
    <row r="504">
      <c r="A504" s="6">
        <v>43895.0</v>
      </c>
      <c r="B504" s="10"/>
      <c r="C504" s="10" t="s">
        <v>2406</v>
      </c>
      <c r="D504" s="19"/>
      <c r="E504" s="10" t="s">
        <v>2366</v>
      </c>
      <c r="F504" s="10"/>
      <c r="G504" s="10"/>
      <c r="H504" s="10"/>
      <c r="I504" s="6" t="s">
        <v>2189</v>
      </c>
      <c r="J504" s="18" t="s">
        <v>709</v>
      </c>
      <c r="K504" s="13">
        <v>0.5833333333333334</v>
      </c>
      <c r="L504" s="13">
        <v>0.5833333333333334</v>
      </c>
      <c r="M504" s="14">
        <v>0.0</v>
      </c>
      <c r="N504" s="10" t="s">
        <v>2407</v>
      </c>
      <c r="O504" s="10" t="s">
        <v>109</v>
      </c>
      <c r="P504" s="10" t="s">
        <v>58</v>
      </c>
      <c r="Q504" s="10" t="s">
        <v>2368</v>
      </c>
    </row>
    <row r="505">
      <c r="A505" s="6">
        <v>44066.0</v>
      </c>
      <c r="B505" s="10">
        <v>22.0</v>
      </c>
      <c r="C505" s="6" t="s">
        <v>2408</v>
      </c>
      <c r="D505" s="27" t="s">
        <v>2409</v>
      </c>
      <c r="E505" s="28" t="s">
        <v>2410</v>
      </c>
      <c r="F505" s="10"/>
      <c r="G505" s="10"/>
      <c r="H505" s="10"/>
      <c r="I505" s="6" t="s">
        <v>2189</v>
      </c>
      <c r="J505" s="18" t="s">
        <v>2411</v>
      </c>
      <c r="K505" s="13">
        <v>0.4173611111111111</v>
      </c>
      <c r="L505" s="13">
        <v>0.688888888888889</v>
      </c>
      <c r="M505" s="14">
        <v>220.0</v>
      </c>
      <c r="N505" s="10" t="s">
        <v>2412</v>
      </c>
      <c r="O505" s="10" t="s">
        <v>135</v>
      </c>
      <c r="P505" s="10" t="s">
        <v>58</v>
      </c>
      <c r="Q505" s="10" t="s">
        <v>306</v>
      </c>
    </row>
    <row r="506">
      <c r="A506" s="6">
        <v>44076.0</v>
      </c>
      <c r="B506" s="10"/>
      <c r="C506" s="6" t="s">
        <v>470</v>
      </c>
      <c r="D506" s="27" t="s">
        <v>2413</v>
      </c>
      <c r="E506" s="28" t="s">
        <v>2414</v>
      </c>
      <c r="F506" s="10"/>
      <c r="G506" s="10"/>
      <c r="H506" s="10"/>
      <c r="I506" s="6" t="s">
        <v>2189</v>
      </c>
      <c r="J506" s="18" t="s">
        <v>2415</v>
      </c>
      <c r="K506" s="13" t="s">
        <v>109</v>
      </c>
      <c r="L506" s="13" t="s">
        <v>2416</v>
      </c>
      <c r="M506" s="14">
        <v>295.0</v>
      </c>
      <c r="N506" s="10" t="s">
        <v>2417</v>
      </c>
      <c r="O506" s="10" t="s">
        <v>109</v>
      </c>
      <c r="P506" s="10" t="s">
        <v>58</v>
      </c>
      <c r="Q506" s="10" t="s">
        <v>306</v>
      </c>
    </row>
    <row r="507">
      <c r="A507" s="6">
        <v>44170.0</v>
      </c>
      <c r="B507" s="10"/>
      <c r="C507" s="10" t="s">
        <v>2418</v>
      </c>
      <c r="D507" s="27" t="s">
        <v>2419</v>
      </c>
      <c r="E507" s="10" t="s">
        <v>2420</v>
      </c>
      <c r="F507" s="10"/>
      <c r="G507" s="10" t="s">
        <v>2421</v>
      </c>
      <c r="H507" s="10"/>
      <c r="I507" s="6" t="s">
        <v>2189</v>
      </c>
      <c r="J507" s="12" t="s">
        <v>2422</v>
      </c>
      <c r="K507" s="13" t="s">
        <v>109</v>
      </c>
      <c r="L507" s="13" t="s">
        <v>110</v>
      </c>
      <c r="M507" s="14">
        <v>110.0</v>
      </c>
      <c r="N507" s="18" t="s">
        <v>57</v>
      </c>
      <c r="O507" s="10" t="s">
        <v>109</v>
      </c>
      <c r="P507" s="18" t="s">
        <v>149</v>
      </c>
      <c r="Q507" s="10" t="s">
        <v>599</v>
      </c>
    </row>
    <row r="508">
      <c r="A508" s="6">
        <v>44161.0</v>
      </c>
      <c r="B508" s="10">
        <v>7.0</v>
      </c>
      <c r="C508" s="10" t="s">
        <v>2423</v>
      </c>
      <c r="D508" s="27" t="s">
        <v>2424</v>
      </c>
      <c r="E508" s="10" t="s">
        <v>2425</v>
      </c>
      <c r="F508" s="10"/>
      <c r="G508" s="10"/>
      <c r="H508" s="10"/>
      <c r="I508" s="6" t="s">
        <v>2189</v>
      </c>
      <c r="J508" s="18" t="s">
        <v>2426</v>
      </c>
      <c r="K508" s="13">
        <v>0.4166666666666667</v>
      </c>
      <c r="L508" s="13">
        <v>0.5729166666666666</v>
      </c>
      <c r="M508" s="14">
        <v>190.0</v>
      </c>
      <c r="N508" s="10" t="s">
        <v>148</v>
      </c>
      <c r="O508" s="10" t="s">
        <v>774</v>
      </c>
      <c r="P508" s="10" t="s">
        <v>149</v>
      </c>
      <c r="Q508" s="16" t="s">
        <v>330</v>
      </c>
    </row>
    <row r="509">
      <c r="A509" s="6">
        <v>44185.0</v>
      </c>
      <c r="B509" s="10"/>
      <c r="C509" s="10" t="s">
        <v>2427</v>
      </c>
      <c r="D509" s="27" t="s">
        <v>2428</v>
      </c>
      <c r="E509" s="10" t="s">
        <v>2429</v>
      </c>
      <c r="F509" s="10"/>
      <c r="G509" s="10" t="s">
        <v>2430</v>
      </c>
      <c r="H509" s="10"/>
      <c r="I509" s="6" t="s">
        <v>2189</v>
      </c>
      <c r="J509" s="12" t="s">
        <v>2431</v>
      </c>
      <c r="K509" s="13" t="s">
        <v>109</v>
      </c>
      <c r="L509" s="13" t="s">
        <v>110</v>
      </c>
      <c r="M509" s="14">
        <v>134.0</v>
      </c>
      <c r="N509" s="18" t="s">
        <v>57</v>
      </c>
      <c r="O509" s="10" t="s">
        <v>109</v>
      </c>
      <c r="P509" s="18" t="s">
        <v>149</v>
      </c>
      <c r="Q509" s="16" t="s">
        <v>330</v>
      </c>
    </row>
    <row r="510">
      <c r="A510" s="6">
        <v>44244.0</v>
      </c>
      <c r="B510" s="10"/>
      <c r="C510" s="10" t="s">
        <v>2432</v>
      </c>
      <c r="D510" s="27" t="s">
        <v>2433</v>
      </c>
      <c r="E510" s="28" t="s">
        <v>2434</v>
      </c>
      <c r="F510" s="10"/>
      <c r="G510" s="16" t="s">
        <v>1370</v>
      </c>
      <c r="H510" s="11"/>
      <c r="I510" s="6" t="s">
        <v>2189</v>
      </c>
      <c r="J510" s="12" t="s">
        <v>2435</v>
      </c>
      <c r="K510" s="13" t="s">
        <v>109</v>
      </c>
      <c r="L510" s="13" t="s">
        <v>110</v>
      </c>
      <c r="M510" s="14">
        <v>245.0</v>
      </c>
      <c r="N510" s="16" t="s">
        <v>57</v>
      </c>
      <c r="O510" s="10" t="s">
        <v>109</v>
      </c>
      <c r="P510" s="10" t="s">
        <v>58</v>
      </c>
      <c r="Q510" s="10" t="s">
        <v>306</v>
      </c>
    </row>
    <row r="511">
      <c r="A511" s="6">
        <v>44126.0</v>
      </c>
      <c r="B511" s="10"/>
      <c r="C511" s="6" t="s">
        <v>2436</v>
      </c>
      <c r="D511" s="27" t="s">
        <v>2437</v>
      </c>
      <c r="E511" s="10" t="s">
        <v>2438</v>
      </c>
      <c r="F511" s="10"/>
      <c r="G511" s="16" t="s">
        <v>75</v>
      </c>
      <c r="H511" s="10"/>
      <c r="I511" s="6" t="s">
        <v>2189</v>
      </c>
      <c r="J511" s="18" t="s">
        <v>2439</v>
      </c>
      <c r="K511" s="13" t="s">
        <v>109</v>
      </c>
      <c r="L511" s="13" t="s">
        <v>110</v>
      </c>
      <c r="M511" s="14">
        <v>136.0</v>
      </c>
      <c r="N511" s="16" t="s">
        <v>57</v>
      </c>
      <c r="O511" s="10" t="s">
        <v>109</v>
      </c>
      <c r="P511" s="10" t="s">
        <v>149</v>
      </c>
      <c r="Q511" s="10" t="s">
        <v>599</v>
      </c>
    </row>
    <row r="512">
      <c r="A512" s="6">
        <v>43898.0</v>
      </c>
      <c r="B512" s="7"/>
      <c r="C512" s="8" t="s">
        <v>2440</v>
      </c>
      <c r="D512" s="19"/>
      <c r="E512" s="25" t="s">
        <v>2441</v>
      </c>
      <c r="F512" s="10"/>
      <c r="G512" s="10"/>
      <c r="H512" s="10"/>
      <c r="I512" s="6" t="s">
        <v>2189</v>
      </c>
      <c r="J512" s="18" t="s">
        <v>2442</v>
      </c>
      <c r="K512" s="13" t="s">
        <v>109</v>
      </c>
      <c r="L512" s="13">
        <v>0.7083333333333334</v>
      </c>
      <c r="M512" s="14">
        <f>(120*19*0.8+150*100/1000*(100-10.51))*0.95</f>
        <v>3008.0325</v>
      </c>
      <c r="N512" s="8" t="s">
        <v>2443</v>
      </c>
      <c r="O512" s="8" t="s">
        <v>109</v>
      </c>
      <c r="P512" s="8" t="s">
        <v>58</v>
      </c>
      <c r="Q512" s="8" t="s">
        <v>2001</v>
      </c>
    </row>
    <row r="513">
      <c r="A513" s="6">
        <v>44204.0</v>
      </c>
      <c r="B513" s="7"/>
      <c r="C513" s="8" t="s">
        <v>2444</v>
      </c>
      <c r="D513" s="9" t="s">
        <v>2445</v>
      </c>
      <c r="E513" s="8" t="s">
        <v>2446</v>
      </c>
      <c r="F513" s="10"/>
      <c r="G513" s="11" t="s">
        <v>809</v>
      </c>
      <c r="H513" s="10"/>
      <c r="I513" s="6" t="s">
        <v>2305</v>
      </c>
      <c r="J513" s="12" t="s">
        <v>2447</v>
      </c>
      <c r="K513" s="13" t="s">
        <v>109</v>
      </c>
      <c r="L513" s="24" t="s">
        <v>2448</v>
      </c>
      <c r="M513" s="14">
        <f>210*2.7</f>
        <v>567</v>
      </c>
      <c r="N513" s="8" t="s">
        <v>2449</v>
      </c>
      <c r="O513" s="8" t="s">
        <v>109</v>
      </c>
      <c r="P513" s="8" t="s">
        <v>58</v>
      </c>
      <c r="Q513" s="8" t="s">
        <v>744</v>
      </c>
    </row>
    <row r="514">
      <c r="A514" s="6">
        <v>44226.0</v>
      </c>
      <c r="B514" s="10"/>
      <c r="C514" s="10" t="s">
        <v>2450</v>
      </c>
      <c r="D514" s="27" t="s">
        <v>2451</v>
      </c>
      <c r="E514" s="10" t="s">
        <v>2452</v>
      </c>
      <c r="F514" s="10"/>
      <c r="G514" s="16" t="s">
        <v>174</v>
      </c>
      <c r="H514" s="10"/>
      <c r="I514" s="6" t="s">
        <v>2189</v>
      </c>
      <c r="J514" s="12" t="s">
        <v>2453</v>
      </c>
      <c r="K514" s="13" t="s">
        <v>109</v>
      </c>
      <c r="L514" s="13" t="s">
        <v>110</v>
      </c>
      <c r="M514" s="14">
        <v>390.0</v>
      </c>
      <c r="N514" s="10" t="s">
        <v>57</v>
      </c>
      <c r="O514" s="10" t="s">
        <v>109</v>
      </c>
      <c r="P514" s="10" t="s">
        <v>149</v>
      </c>
      <c r="Q514" s="10" t="s">
        <v>330</v>
      </c>
    </row>
    <row r="515">
      <c r="A515" s="6">
        <v>44202.0</v>
      </c>
      <c r="B515" s="10"/>
      <c r="C515" s="10" t="s">
        <v>2454</v>
      </c>
      <c r="D515" s="27" t="s">
        <v>2455</v>
      </c>
      <c r="E515" s="10" t="s">
        <v>2456</v>
      </c>
      <c r="F515" s="10"/>
      <c r="G515" s="10"/>
      <c r="H515" s="10"/>
      <c r="I515" s="6" t="s">
        <v>2189</v>
      </c>
      <c r="J515" s="12" t="s">
        <v>2457</v>
      </c>
      <c r="K515" s="13" t="s">
        <v>109</v>
      </c>
      <c r="L515" s="13" t="s">
        <v>110</v>
      </c>
      <c r="M515" s="14">
        <v>177.0</v>
      </c>
      <c r="N515" s="10" t="s">
        <v>148</v>
      </c>
      <c r="O515" s="10" t="s">
        <v>109</v>
      </c>
      <c r="P515" s="10" t="s">
        <v>149</v>
      </c>
      <c r="Q515" s="10" t="s">
        <v>599</v>
      </c>
    </row>
    <row r="516">
      <c r="A516" s="6">
        <v>43894.0</v>
      </c>
      <c r="B516" s="7"/>
      <c r="C516" s="8" t="s">
        <v>2458</v>
      </c>
      <c r="D516" s="19"/>
      <c r="E516" s="8" t="s">
        <v>2459</v>
      </c>
      <c r="F516" s="10"/>
      <c r="G516" s="11"/>
      <c r="H516" s="10"/>
      <c r="I516" s="6" t="s">
        <v>2189</v>
      </c>
      <c r="J516" s="18" t="s">
        <v>2205</v>
      </c>
      <c r="K516" s="13" t="s">
        <v>109</v>
      </c>
      <c r="L516" s="13">
        <v>0.3958333333333333</v>
      </c>
      <c r="M516" s="14">
        <v>0.0</v>
      </c>
      <c r="N516" s="8" t="s">
        <v>109</v>
      </c>
      <c r="O516" s="8" t="s">
        <v>135</v>
      </c>
      <c r="P516" s="8" t="s">
        <v>58</v>
      </c>
      <c r="Q516" s="8" t="s">
        <v>2206</v>
      </c>
    </row>
    <row r="517">
      <c r="A517" s="6">
        <v>43894.0</v>
      </c>
      <c r="B517" s="7"/>
      <c r="C517" s="8" t="s">
        <v>2458</v>
      </c>
      <c r="D517" s="19"/>
      <c r="E517" s="8" t="s">
        <v>2460</v>
      </c>
      <c r="F517" s="10"/>
      <c r="G517" s="11"/>
      <c r="H517" s="10"/>
      <c r="I517" s="6" t="s">
        <v>2189</v>
      </c>
      <c r="J517" s="18" t="s">
        <v>2205</v>
      </c>
      <c r="K517" s="13" t="s">
        <v>109</v>
      </c>
      <c r="L517" s="13">
        <v>0.3958333333333333</v>
      </c>
      <c r="M517" s="14">
        <v>0.0</v>
      </c>
      <c r="N517" s="8" t="s">
        <v>109</v>
      </c>
      <c r="O517" s="8" t="s">
        <v>135</v>
      </c>
      <c r="P517" s="8" t="s">
        <v>58</v>
      </c>
      <c r="Q517" s="8" t="s">
        <v>2206</v>
      </c>
    </row>
    <row r="518">
      <c r="A518" s="6">
        <v>43894.0</v>
      </c>
      <c r="B518" s="7"/>
      <c r="C518" s="8" t="s">
        <v>2458</v>
      </c>
      <c r="D518" s="19"/>
      <c r="E518" s="8" t="s">
        <v>2460</v>
      </c>
      <c r="F518" s="10"/>
      <c r="G518" s="11"/>
      <c r="H518" s="10"/>
      <c r="I518" s="6" t="s">
        <v>2189</v>
      </c>
      <c r="J518" s="18" t="s">
        <v>2205</v>
      </c>
      <c r="K518" s="13" t="s">
        <v>109</v>
      </c>
      <c r="L518" s="13">
        <v>0.3958333333333333</v>
      </c>
      <c r="M518" s="14">
        <v>0.0</v>
      </c>
      <c r="N518" s="8" t="s">
        <v>109</v>
      </c>
      <c r="O518" s="8" t="s">
        <v>135</v>
      </c>
      <c r="P518" s="8" t="s">
        <v>58</v>
      </c>
      <c r="Q518" s="8" t="s">
        <v>2206</v>
      </c>
    </row>
    <row r="519">
      <c r="A519" s="6">
        <v>44118.0</v>
      </c>
      <c r="B519" s="10"/>
      <c r="C519" s="6" t="s">
        <v>2461</v>
      </c>
      <c r="D519" s="27" t="s">
        <v>2462</v>
      </c>
      <c r="E519" s="10" t="s">
        <v>2463</v>
      </c>
      <c r="F519" s="10"/>
      <c r="G519" s="11" t="s">
        <v>2464</v>
      </c>
      <c r="H519" s="10"/>
      <c r="I519" s="6" t="s">
        <v>2189</v>
      </c>
      <c r="J519" s="18" t="s">
        <v>2465</v>
      </c>
      <c r="K519" s="13" t="s">
        <v>109</v>
      </c>
      <c r="L519" s="13" t="s">
        <v>2466</v>
      </c>
      <c r="M519" s="14">
        <v>322.5</v>
      </c>
      <c r="N519" s="10" t="s">
        <v>57</v>
      </c>
      <c r="O519" s="10" t="s">
        <v>109</v>
      </c>
      <c r="P519" s="10" t="s">
        <v>58</v>
      </c>
      <c r="Q519" s="10" t="s">
        <v>2279</v>
      </c>
    </row>
    <row r="520">
      <c r="A520" s="6">
        <v>44011.0</v>
      </c>
      <c r="B520" s="10"/>
      <c r="C520" s="10" t="s">
        <v>2467</v>
      </c>
      <c r="D520" s="20" t="s">
        <v>2468</v>
      </c>
      <c r="E520" s="10" t="s">
        <v>2469</v>
      </c>
      <c r="F520" s="10"/>
      <c r="G520" s="10"/>
      <c r="H520" s="10"/>
      <c r="I520" s="6" t="s">
        <v>2189</v>
      </c>
      <c r="J520" s="18" t="s">
        <v>2470</v>
      </c>
      <c r="K520" s="13" t="s">
        <v>109</v>
      </c>
      <c r="L520" s="13" t="s">
        <v>110</v>
      </c>
      <c r="M520" s="14">
        <v>370.0</v>
      </c>
      <c r="N520" s="13" t="s">
        <v>57</v>
      </c>
      <c r="O520" s="10" t="s">
        <v>109</v>
      </c>
      <c r="P520" s="10" t="s">
        <v>58</v>
      </c>
      <c r="Q520" s="10" t="s">
        <v>2279</v>
      </c>
    </row>
    <row r="521">
      <c r="A521" s="6">
        <v>44102.0</v>
      </c>
      <c r="B521" s="7"/>
      <c r="C521" s="8" t="s">
        <v>2471</v>
      </c>
      <c r="D521" s="9" t="s">
        <v>2472</v>
      </c>
      <c r="E521" s="8" t="s">
        <v>2473</v>
      </c>
      <c r="F521" s="10"/>
      <c r="G521" s="11"/>
      <c r="H521" s="10"/>
      <c r="I521" s="6" t="s">
        <v>2343</v>
      </c>
      <c r="J521" s="12" t="s">
        <v>2474</v>
      </c>
      <c r="K521" s="13" t="s">
        <v>109</v>
      </c>
      <c r="L521" s="13" t="s">
        <v>2475</v>
      </c>
      <c r="M521" s="14">
        <v>370.0</v>
      </c>
      <c r="N521" s="8" t="s">
        <v>57</v>
      </c>
      <c r="O521" s="8" t="s">
        <v>109</v>
      </c>
      <c r="P521" s="8" t="s">
        <v>58</v>
      </c>
      <c r="Q521" s="8" t="s">
        <v>2091</v>
      </c>
    </row>
    <row r="522">
      <c r="A522" s="6">
        <v>44167.0</v>
      </c>
      <c r="B522" s="10"/>
      <c r="C522" s="10" t="s">
        <v>2476</v>
      </c>
      <c r="D522" s="27" t="s">
        <v>2477</v>
      </c>
      <c r="E522" s="10" t="s">
        <v>2478</v>
      </c>
      <c r="F522" s="10"/>
      <c r="G522" s="10" t="s">
        <v>2479</v>
      </c>
      <c r="H522" s="10"/>
      <c r="I522" s="6" t="s">
        <v>2189</v>
      </c>
      <c r="J522" s="12" t="s">
        <v>2480</v>
      </c>
      <c r="K522" s="13" t="s">
        <v>109</v>
      </c>
      <c r="L522" s="13" t="s">
        <v>110</v>
      </c>
      <c r="M522" s="14">
        <v>210.0</v>
      </c>
      <c r="N522" s="18" t="s">
        <v>148</v>
      </c>
      <c r="O522" s="10" t="s">
        <v>109</v>
      </c>
      <c r="P522" s="18" t="s">
        <v>149</v>
      </c>
      <c r="Q522" s="10" t="s">
        <v>599</v>
      </c>
    </row>
    <row r="523">
      <c r="A523" s="6">
        <v>44160.0</v>
      </c>
      <c r="B523" s="10"/>
      <c r="C523" s="10" t="s">
        <v>2481</v>
      </c>
      <c r="D523" s="27" t="s">
        <v>2482</v>
      </c>
      <c r="E523" s="10" t="s">
        <v>2483</v>
      </c>
      <c r="F523" s="10"/>
      <c r="G523" s="16" t="s">
        <v>730</v>
      </c>
      <c r="H523" s="10"/>
      <c r="I523" s="6" t="s">
        <v>2189</v>
      </c>
      <c r="J523" s="12" t="s">
        <v>2484</v>
      </c>
      <c r="K523" s="13" t="s">
        <v>109</v>
      </c>
      <c r="L523" s="13" t="s">
        <v>110</v>
      </c>
      <c r="M523" s="14">
        <v>169.0</v>
      </c>
      <c r="N523" s="18" t="s">
        <v>57</v>
      </c>
      <c r="O523" s="10" t="s">
        <v>109</v>
      </c>
      <c r="P523" s="18" t="s">
        <v>149</v>
      </c>
      <c r="Q523" s="10" t="s">
        <v>330</v>
      </c>
    </row>
    <row r="524">
      <c r="A524" s="6">
        <v>44172.0</v>
      </c>
      <c r="B524" s="10">
        <v>5.0</v>
      </c>
      <c r="C524" s="10" t="s">
        <v>2485</v>
      </c>
      <c r="D524" s="27" t="s">
        <v>2486</v>
      </c>
      <c r="E524" s="10" t="s">
        <v>2487</v>
      </c>
      <c r="F524" s="10"/>
      <c r="G524" s="10"/>
      <c r="H524" s="10"/>
      <c r="I524" s="6" t="s">
        <v>2189</v>
      </c>
      <c r="J524" s="12" t="s">
        <v>2488</v>
      </c>
      <c r="K524" s="13">
        <v>0.4166666666666667</v>
      </c>
      <c r="L524" s="13">
        <v>0.5479166666666667</v>
      </c>
      <c r="M524" s="14">
        <v>102.0</v>
      </c>
      <c r="N524" s="18" t="s">
        <v>57</v>
      </c>
      <c r="O524" s="10" t="s">
        <v>2269</v>
      </c>
      <c r="P524" s="18" t="s">
        <v>58</v>
      </c>
      <c r="Q524" s="10" t="s">
        <v>744</v>
      </c>
    </row>
    <row r="525">
      <c r="A525" s="6">
        <v>44174.0</v>
      </c>
      <c r="B525" s="10"/>
      <c r="C525" s="6" t="s">
        <v>2489</v>
      </c>
      <c r="D525" s="27" t="s">
        <v>2490</v>
      </c>
      <c r="E525" s="10" t="s">
        <v>2491</v>
      </c>
      <c r="F525" s="10"/>
      <c r="G525" s="10"/>
      <c r="H525" s="10"/>
      <c r="I525" s="6" t="s">
        <v>2189</v>
      </c>
      <c r="J525" s="18" t="s">
        <v>2492</v>
      </c>
      <c r="K525" s="13" t="s">
        <v>109</v>
      </c>
      <c r="L525" s="13" t="s">
        <v>110</v>
      </c>
      <c r="M525" s="14">
        <v>1010.0</v>
      </c>
      <c r="N525" s="10" t="s">
        <v>57</v>
      </c>
      <c r="O525" s="10" t="s">
        <v>109</v>
      </c>
      <c r="P525" s="10" t="s">
        <v>149</v>
      </c>
      <c r="Q525" s="10" t="s">
        <v>599</v>
      </c>
    </row>
    <row r="526">
      <c r="A526" s="6">
        <v>43902.0</v>
      </c>
      <c r="B526" s="10"/>
      <c r="C526" s="10" t="s">
        <v>2493</v>
      </c>
      <c r="D526" s="19"/>
      <c r="E526" s="10" t="s">
        <v>2366</v>
      </c>
      <c r="F526" s="10"/>
      <c r="G526" s="10"/>
      <c r="H526" s="10"/>
      <c r="I526" s="6" t="s">
        <v>2189</v>
      </c>
      <c r="J526" s="18" t="s">
        <v>709</v>
      </c>
      <c r="K526" s="13">
        <v>0.5416666666666666</v>
      </c>
      <c r="L526" s="13">
        <v>0.5416666666666666</v>
      </c>
      <c r="M526" s="14">
        <v>0.0</v>
      </c>
      <c r="N526" s="10" t="s">
        <v>2407</v>
      </c>
      <c r="O526" s="10" t="s">
        <v>109</v>
      </c>
      <c r="P526" s="10" t="s">
        <v>58</v>
      </c>
      <c r="Q526" s="10" t="s">
        <v>2368</v>
      </c>
    </row>
    <row r="527">
      <c r="A527" s="6">
        <v>43974.0</v>
      </c>
      <c r="B527" s="7"/>
      <c r="C527" s="8" t="s">
        <v>2494</v>
      </c>
      <c r="D527" s="9" t="s">
        <v>2495</v>
      </c>
      <c r="E527" s="8" t="s">
        <v>2496</v>
      </c>
      <c r="F527" s="10"/>
      <c r="G527" s="10"/>
      <c r="H527" s="10"/>
      <c r="I527" s="6" t="s">
        <v>2189</v>
      </c>
      <c r="J527" s="12" t="s">
        <v>2497</v>
      </c>
      <c r="K527" s="13" t="s">
        <v>109</v>
      </c>
      <c r="L527" s="13" t="s">
        <v>110</v>
      </c>
      <c r="M527" s="14">
        <v>180.0</v>
      </c>
      <c r="N527" s="8" t="s">
        <v>57</v>
      </c>
      <c r="O527" s="8"/>
      <c r="P527" s="8" t="s">
        <v>58</v>
      </c>
      <c r="Q527" s="8" t="s">
        <v>2498</v>
      </c>
    </row>
    <row r="528">
      <c r="A528" s="6">
        <v>44110.0</v>
      </c>
      <c r="B528" s="7"/>
      <c r="C528" s="8" t="s">
        <v>2499</v>
      </c>
      <c r="D528" s="9" t="s">
        <v>2500</v>
      </c>
      <c r="E528" s="15" t="s">
        <v>2501</v>
      </c>
      <c r="F528" s="10"/>
      <c r="G528" s="11"/>
      <c r="H528" s="10"/>
      <c r="I528" s="6" t="s">
        <v>2189</v>
      </c>
      <c r="J528" s="18" t="s">
        <v>2502</v>
      </c>
      <c r="K528" s="13" t="s">
        <v>109</v>
      </c>
      <c r="L528" s="13" t="s">
        <v>2503</v>
      </c>
      <c r="M528" s="14">
        <f>2.5*250+100+10</f>
        <v>735</v>
      </c>
      <c r="N528" s="8" t="s">
        <v>2504</v>
      </c>
      <c r="O528" s="8" t="s">
        <v>109</v>
      </c>
      <c r="P528" s="8" t="s">
        <v>58</v>
      </c>
      <c r="Q528" s="8" t="s">
        <v>3</v>
      </c>
    </row>
    <row r="529">
      <c r="A529" s="6">
        <v>44268.0</v>
      </c>
      <c r="B529" s="10"/>
      <c r="C529" s="10" t="s">
        <v>2505</v>
      </c>
      <c r="D529" s="27" t="s">
        <v>2506</v>
      </c>
      <c r="E529" s="16" t="s">
        <v>2507</v>
      </c>
      <c r="F529" s="10"/>
      <c r="G529" s="10" t="s">
        <v>244</v>
      </c>
      <c r="H529" s="11"/>
      <c r="I529" s="6" t="s">
        <v>2189</v>
      </c>
      <c r="J529" s="12" t="s">
        <v>2508</v>
      </c>
      <c r="K529" s="13" t="s">
        <v>109</v>
      </c>
      <c r="L529" s="13" t="s">
        <v>2509</v>
      </c>
      <c r="M529" s="14">
        <v>540.0</v>
      </c>
      <c r="N529" s="10" t="s">
        <v>148</v>
      </c>
      <c r="O529" s="10" t="s">
        <v>109</v>
      </c>
      <c r="P529" s="10" t="s">
        <v>149</v>
      </c>
      <c r="Q529" s="10" t="s">
        <v>1285</v>
      </c>
    </row>
    <row r="530">
      <c r="A530" s="6">
        <v>44242.0</v>
      </c>
      <c r="B530" s="10"/>
      <c r="C530" s="28" t="s">
        <v>2510</v>
      </c>
      <c r="D530" s="27" t="s">
        <v>2511</v>
      </c>
      <c r="E530" s="28" t="s">
        <v>2512</v>
      </c>
      <c r="F530" s="10"/>
      <c r="G530" s="16" t="s">
        <v>531</v>
      </c>
      <c r="H530" s="10"/>
      <c r="I530" s="6" t="s">
        <v>2189</v>
      </c>
      <c r="J530" s="12" t="s">
        <v>2513</v>
      </c>
      <c r="K530" s="13" t="s">
        <v>109</v>
      </c>
      <c r="L530" s="13" t="s">
        <v>110</v>
      </c>
      <c r="M530" s="31">
        <v>154.99</v>
      </c>
      <c r="N530" s="10" t="s">
        <v>57</v>
      </c>
      <c r="O530" s="10" t="s">
        <v>109</v>
      </c>
      <c r="P530" s="10" t="s">
        <v>2017</v>
      </c>
      <c r="Q530" s="10" t="s">
        <v>330</v>
      </c>
    </row>
    <row r="531">
      <c r="A531" s="6">
        <v>44118.0</v>
      </c>
      <c r="B531" s="10"/>
      <c r="C531" s="6" t="s">
        <v>2514</v>
      </c>
      <c r="D531" s="27" t="s">
        <v>2515</v>
      </c>
      <c r="E531" s="10" t="s">
        <v>2516</v>
      </c>
      <c r="F531" s="10"/>
      <c r="G531" s="16" t="s">
        <v>2517</v>
      </c>
      <c r="H531" s="10"/>
      <c r="I531" s="6" t="s">
        <v>2189</v>
      </c>
      <c r="J531" s="18" t="s">
        <v>2518</v>
      </c>
      <c r="K531" s="13" t="s">
        <v>109</v>
      </c>
      <c r="L531" s="13">
        <v>0.6458333333333334</v>
      </c>
      <c r="M531" s="14">
        <v>424.0</v>
      </c>
      <c r="N531" s="10" t="s">
        <v>2519</v>
      </c>
      <c r="O531" s="10" t="s">
        <v>109</v>
      </c>
      <c r="P531" s="10" t="s">
        <v>58</v>
      </c>
      <c r="Q531" s="10" t="s">
        <v>306</v>
      </c>
    </row>
    <row r="532">
      <c r="A532" s="6">
        <v>43877.0</v>
      </c>
      <c r="B532" s="7"/>
      <c r="C532" s="8" t="s">
        <v>2520</v>
      </c>
      <c r="D532" s="19" t="s">
        <v>2521</v>
      </c>
      <c r="E532" s="23" t="s">
        <v>2522</v>
      </c>
      <c r="F532" s="10"/>
      <c r="G532" s="11"/>
      <c r="H532" s="10"/>
      <c r="I532" s="6" t="s">
        <v>2189</v>
      </c>
      <c r="J532" s="18" t="s">
        <v>2523</v>
      </c>
      <c r="K532" s="13" t="s">
        <v>109</v>
      </c>
      <c r="L532" s="13">
        <v>0.6805555555555555</v>
      </c>
      <c r="M532" s="14">
        <v>1960.0</v>
      </c>
      <c r="N532" s="8" t="s">
        <v>2524</v>
      </c>
      <c r="O532" s="8" t="s">
        <v>109</v>
      </c>
      <c r="P532" s="8" t="s">
        <v>58</v>
      </c>
      <c r="Q532" s="8" t="s">
        <v>2001</v>
      </c>
    </row>
    <row r="533">
      <c r="A533" s="6">
        <v>43868.0</v>
      </c>
      <c r="B533" s="7"/>
      <c r="C533" s="8" t="s">
        <v>2525</v>
      </c>
      <c r="D533" s="19"/>
      <c r="E533" s="8" t="s">
        <v>2526</v>
      </c>
      <c r="F533" s="10"/>
      <c r="G533" s="10"/>
      <c r="H533" s="10"/>
      <c r="I533" s="6" t="s">
        <v>2189</v>
      </c>
      <c r="J533" s="18" t="s">
        <v>2183</v>
      </c>
      <c r="K533" s="13"/>
      <c r="L533" s="13" t="s">
        <v>2382</v>
      </c>
      <c r="M533" s="14">
        <v>1140.0</v>
      </c>
      <c r="N533" s="13" t="s">
        <v>2527</v>
      </c>
      <c r="O533" s="8"/>
      <c r="P533" s="8" t="s">
        <v>381</v>
      </c>
      <c r="Q533" s="8" t="s">
        <v>2528</v>
      </c>
    </row>
    <row r="534">
      <c r="A534" s="6">
        <v>44264.0</v>
      </c>
      <c r="B534" s="10"/>
      <c r="C534" s="28" t="s">
        <v>2529</v>
      </c>
      <c r="D534" s="27" t="s">
        <v>2530</v>
      </c>
      <c r="E534" s="28" t="s">
        <v>2531</v>
      </c>
      <c r="F534" s="10"/>
      <c r="G534" s="10" t="s">
        <v>244</v>
      </c>
      <c r="H534" s="10"/>
      <c r="I534" s="6" t="s">
        <v>2189</v>
      </c>
      <c r="J534" s="12" t="s">
        <v>2532</v>
      </c>
      <c r="K534" s="13" t="s">
        <v>109</v>
      </c>
      <c r="L534" s="24" t="s">
        <v>110</v>
      </c>
      <c r="M534" s="14">
        <v>465.0</v>
      </c>
      <c r="N534" s="10" t="s">
        <v>57</v>
      </c>
      <c r="O534" s="10" t="s">
        <v>109</v>
      </c>
      <c r="P534" s="10" t="s">
        <v>58</v>
      </c>
      <c r="Q534" s="10" t="s">
        <v>744</v>
      </c>
    </row>
    <row r="535">
      <c r="A535" s="6">
        <v>44237.0</v>
      </c>
      <c r="B535" s="10"/>
      <c r="C535" s="10" t="s">
        <v>2533</v>
      </c>
      <c r="D535" s="27" t="s">
        <v>2534</v>
      </c>
      <c r="E535" s="10" t="s">
        <v>2535</v>
      </c>
      <c r="F535" s="10"/>
      <c r="G535" s="10"/>
      <c r="H535" s="10"/>
      <c r="I535" s="6" t="s">
        <v>2189</v>
      </c>
      <c r="J535" s="12" t="s">
        <v>2536</v>
      </c>
      <c r="K535" s="13" t="s">
        <v>109</v>
      </c>
      <c r="L535" s="13" t="s">
        <v>2537</v>
      </c>
      <c r="M535" s="14">
        <v>0.0</v>
      </c>
      <c r="N535" s="10" t="s">
        <v>31</v>
      </c>
      <c r="O535" s="10" t="s">
        <v>109</v>
      </c>
      <c r="P535" s="10" t="s">
        <v>2317</v>
      </c>
      <c r="Q535" s="10" t="s">
        <v>2279</v>
      </c>
    </row>
    <row r="536">
      <c r="A536" s="6">
        <v>44173.0</v>
      </c>
      <c r="B536" s="10">
        <v>12.0</v>
      </c>
      <c r="C536" s="10" t="s">
        <v>2538</v>
      </c>
      <c r="D536" s="27" t="s">
        <v>2539</v>
      </c>
      <c r="E536" s="10" t="s">
        <v>2540</v>
      </c>
      <c r="F536" s="10"/>
      <c r="G536" s="10"/>
      <c r="H536" s="10"/>
      <c r="I536" s="6" t="s">
        <v>2189</v>
      </c>
      <c r="J536" s="12" t="s">
        <v>2541</v>
      </c>
      <c r="K536" s="13">
        <v>0.4166666666666667</v>
      </c>
      <c r="L536" s="13">
        <v>0.6868055555555556</v>
      </c>
      <c r="M536" s="14">
        <v>262.0</v>
      </c>
      <c r="N536" s="18" t="s">
        <v>57</v>
      </c>
      <c r="O536" s="10" t="s">
        <v>2269</v>
      </c>
      <c r="P536" s="18" t="s">
        <v>58</v>
      </c>
      <c r="Q536" s="10" t="s">
        <v>2279</v>
      </c>
    </row>
    <row r="537">
      <c r="A537" s="6">
        <v>44164.0</v>
      </c>
      <c r="B537" s="10">
        <v>16.0</v>
      </c>
      <c r="C537" s="10" t="s">
        <v>2542</v>
      </c>
      <c r="D537" s="27" t="s">
        <v>2543</v>
      </c>
      <c r="E537" s="10" t="s">
        <v>2544</v>
      </c>
      <c r="F537" s="10"/>
      <c r="G537" s="10" t="s">
        <v>2545</v>
      </c>
      <c r="H537" s="10"/>
      <c r="I537" s="6" t="s">
        <v>2189</v>
      </c>
      <c r="J537" s="18" t="s">
        <v>2546</v>
      </c>
      <c r="K537" s="13">
        <v>0.4173611111111111</v>
      </c>
      <c r="L537" s="13">
        <v>0.4388888888888889</v>
      </c>
      <c r="M537" s="14">
        <v>75.0</v>
      </c>
      <c r="N537" s="10" t="s">
        <v>148</v>
      </c>
      <c r="O537" s="10" t="s">
        <v>2269</v>
      </c>
      <c r="P537" s="10" t="s">
        <v>149</v>
      </c>
      <c r="Q537" s="10" t="s">
        <v>33</v>
      </c>
    </row>
    <row r="538">
      <c r="A538" s="6">
        <v>44164.0</v>
      </c>
      <c r="B538" s="10"/>
      <c r="C538" s="10" t="s">
        <v>2542</v>
      </c>
      <c r="D538" s="27" t="s">
        <v>2543</v>
      </c>
      <c r="E538" s="16" t="s">
        <v>2547</v>
      </c>
      <c r="F538" s="10"/>
      <c r="G538" s="16" t="s">
        <v>2548</v>
      </c>
      <c r="H538" s="10"/>
      <c r="I538" s="6" t="s">
        <v>2189</v>
      </c>
      <c r="J538" s="18" t="s">
        <v>2546</v>
      </c>
      <c r="K538" s="13" t="s">
        <v>109</v>
      </c>
      <c r="L538" s="13" t="s">
        <v>110</v>
      </c>
      <c r="M538" s="14">
        <v>210.0</v>
      </c>
      <c r="N538" s="18" t="s">
        <v>57</v>
      </c>
      <c r="O538" s="10" t="s">
        <v>109</v>
      </c>
      <c r="P538" s="18" t="s">
        <v>149</v>
      </c>
      <c r="Q538" s="10" t="s">
        <v>599</v>
      </c>
    </row>
    <row r="539">
      <c r="A539" s="6">
        <v>44175.0</v>
      </c>
      <c r="B539" s="10"/>
      <c r="C539" s="10" t="s">
        <v>2549</v>
      </c>
      <c r="D539" s="27" t="s">
        <v>2550</v>
      </c>
      <c r="E539" s="10" t="s">
        <v>2551</v>
      </c>
      <c r="F539" s="10"/>
      <c r="G539" s="16" t="s">
        <v>2552</v>
      </c>
      <c r="H539" s="10"/>
      <c r="I539" s="6" t="s">
        <v>2189</v>
      </c>
      <c r="J539" s="12" t="s">
        <v>2553</v>
      </c>
      <c r="K539" s="13" t="s">
        <v>109</v>
      </c>
      <c r="L539" s="13" t="s">
        <v>110</v>
      </c>
      <c r="M539" s="14">
        <v>210.0</v>
      </c>
      <c r="N539" s="18" t="s">
        <v>57</v>
      </c>
      <c r="O539" s="10" t="s">
        <v>109</v>
      </c>
      <c r="P539" s="18" t="s">
        <v>149</v>
      </c>
      <c r="Q539" s="16" t="s">
        <v>330</v>
      </c>
    </row>
    <row r="540">
      <c r="A540" s="6">
        <v>44258.0</v>
      </c>
      <c r="B540" s="10"/>
      <c r="C540" s="10" t="s">
        <v>2554</v>
      </c>
      <c r="D540" s="27" t="s">
        <v>2555</v>
      </c>
      <c r="E540" s="28" t="s">
        <v>2556</v>
      </c>
      <c r="F540" s="10"/>
      <c r="G540" s="16" t="s">
        <v>174</v>
      </c>
      <c r="H540" s="10"/>
      <c r="I540" s="6" t="s">
        <v>2189</v>
      </c>
      <c r="J540" s="12" t="s">
        <v>2557</v>
      </c>
      <c r="K540" s="13" t="s">
        <v>109</v>
      </c>
      <c r="L540" s="13" t="s">
        <v>110</v>
      </c>
      <c r="M540" s="14">
        <v>465.0</v>
      </c>
      <c r="N540" s="10" t="s">
        <v>57</v>
      </c>
      <c r="O540" s="10" t="s">
        <v>109</v>
      </c>
      <c r="P540" s="10" t="s">
        <v>149</v>
      </c>
      <c r="Q540" s="10" t="s">
        <v>2279</v>
      </c>
    </row>
    <row r="541">
      <c r="A541" s="6">
        <v>44165.0</v>
      </c>
      <c r="B541" s="10">
        <v>17.0</v>
      </c>
      <c r="C541" s="10" t="s">
        <v>2558</v>
      </c>
      <c r="D541" s="27" t="s">
        <v>2543</v>
      </c>
      <c r="E541" s="10" t="s">
        <v>2559</v>
      </c>
      <c r="F541" s="10"/>
      <c r="G541" s="16" t="s">
        <v>2560</v>
      </c>
      <c r="H541" s="10"/>
      <c r="I541" s="6" t="s">
        <v>2189</v>
      </c>
      <c r="J541" s="12" t="s">
        <v>2561</v>
      </c>
      <c r="K541" s="13">
        <v>0.7083333333333334</v>
      </c>
      <c r="L541" s="13">
        <v>0.717361111111111</v>
      </c>
      <c r="M541" s="14">
        <v>75.0</v>
      </c>
      <c r="N541" s="18" t="s">
        <v>57</v>
      </c>
      <c r="O541" s="10" t="s">
        <v>2562</v>
      </c>
      <c r="P541" s="18" t="s">
        <v>58</v>
      </c>
      <c r="Q541" s="10" t="s">
        <v>3</v>
      </c>
    </row>
    <row r="542">
      <c r="A542" s="6">
        <v>43930.0</v>
      </c>
      <c r="B542" s="7"/>
      <c r="C542" s="8" t="s">
        <v>2563</v>
      </c>
      <c r="D542" s="29" t="s">
        <v>109</v>
      </c>
      <c r="E542" s="8" t="s">
        <v>2564</v>
      </c>
      <c r="F542" s="10"/>
      <c r="G542" s="11"/>
      <c r="H542" s="10"/>
      <c r="I542" s="6" t="s">
        <v>2189</v>
      </c>
      <c r="J542" s="6" t="s">
        <v>1582</v>
      </c>
      <c r="K542" s="6" t="s">
        <v>1582</v>
      </c>
      <c r="L542" s="6" t="s">
        <v>1582</v>
      </c>
      <c r="M542" s="6" t="s">
        <v>1582</v>
      </c>
      <c r="N542" s="6" t="s">
        <v>1582</v>
      </c>
      <c r="O542" s="7" t="s">
        <v>1582</v>
      </c>
      <c r="P542" s="6" t="s">
        <v>58</v>
      </c>
      <c r="Q542" s="8" t="s">
        <v>1582</v>
      </c>
    </row>
    <row r="543">
      <c r="A543" s="6">
        <v>44069.0</v>
      </c>
      <c r="B543" s="10"/>
      <c r="C543" s="6" t="s">
        <v>2565</v>
      </c>
      <c r="D543" s="27" t="s">
        <v>2566</v>
      </c>
      <c r="E543" s="28" t="s">
        <v>2567</v>
      </c>
      <c r="F543" s="10"/>
      <c r="G543" s="10"/>
      <c r="H543" s="10"/>
      <c r="I543" s="6" t="s">
        <v>2189</v>
      </c>
      <c r="J543" s="18" t="s">
        <v>1396</v>
      </c>
      <c r="K543" s="13" t="s">
        <v>109</v>
      </c>
      <c r="L543" s="13" t="s">
        <v>110</v>
      </c>
      <c r="M543" s="14">
        <v>460.0</v>
      </c>
      <c r="N543" s="10" t="s">
        <v>148</v>
      </c>
      <c r="O543" s="10" t="s">
        <v>109</v>
      </c>
      <c r="P543" s="10" t="s">
        <v>58</v>
      </c>
      <c r="Q543" s="10" t="s">
        <v>306</v>
      </c>
    </row>
    <row r="544">
      <c r="A544" s="6">
        <v>44175.0</v>
      </c>
      <c r="B544" s="10">
        <v>86.0</v>
      </c>
      <c r="C544" s="10" t="s">
        <v>2568</v>
      </c>
      <c r="D544" s="27" t="s">
        <v>2569</v>
      </c>
      <c r="E544" s="10" t="s">
        <v>2570</v>
      </c>
      <c r="F544" s="10"/>
      <c r="G544" s="10" t="s">
        <v>2571</v>
      </c>
      <c r="H544" s="10"/>
      <c r="I544" s="6" t="s">
        <v>2305</v>
      </c>
      <c r="J544" s="12" t="s">
        <v>2572</v>
      </c>
      <c r="K544" s="13">
        <v>0.5006944444444444</v>
      </c>
      <c r="L544" s="13">
        <v>0.5006944444444444</v>
      </c>
      <c r="M544" s="14">
        <v>110.0</v>
      </c>
      <c r="N544" s="18" t="s">
        <v>2573</v>
      </c>
      <c r="O544" s="10" t="s">
        <v>109</v>
      </c>
      <c r="P544" s="18" t="s">
        <v>58</v>
      </c>
      <c r="Q544" s="10" t="s">
        <v>306</v>
      </c>
    </row>
    <row r="545">
      <c r="A545" s="6">
        <v>44213.0</v>
      </c>
      <c r="B545" s="10"/>
      <c r="C545" s="10" t="s">
        <v>2574</v>
      </c>
      <c r="D545" s="20"/>
      <c r="E545" s="10" t="s">
        <v>2575</v>
      </c>
      <c r="F545" s="10"/>
      <c r="G545" s="11"/>
      <c r="H545" s="10"/>
      <c r="I545" s="6" t="s">
        <v>2189</v>
      </c>
      <c r="J545" s="12" t="s">
        <v>580</v>
      </c>
      <c r="K545" s="13" t="s">
        <v>109</v>
      </c>
      <c r="L545" s="13" t="s">
        <v>110</v>
      </c>
      <c r="M545" s="14">
        <v>111.0</v>
      </c>
      <c r="N545" s="10" t="s">
        <v>148</v>
      </c>
      <c r="O545" s="10" t="s">
        <v>109</v>
      </c>
      <c r="P545" s="10" t="s">
        <v>149</v>
      </c>
      <c r="Q545" s="10" t="s">
        <v>599</v>
      </c>
    </row>
    <row r="546">
      <c r="A546" s="6">
        <v>44154.0</v>
      </c>
      <c r="B546" s="10"/>
      <c r="C546" s="10" t="s">
        <v>2576</v>
      </c>
      <c r="D546" s="27" t="s">
        <v>2577</v>
      </c>
      <c r="E546" s="10" t="s">
        <v>2578</v>
      </c>
      <c r="F546" s="10"/>
      <c r="G546" s="10" t="s">
        <v>1013</v>
      </c>
      <c r="H546" s="10"/>
      <c r="I546" s="6" t="s">
        <v>2189</v>
      </c>
      <c r="J546" s="18" t="s">
        <v>1396</v>
      </c>
      <c r="K546" s="13" t="s">
        <v>109</v>
      </c>
      <c r="L546" s="13" t="s">
        <v>110</v>
      </c>
      <c r="M546" s="14">
        <v>168.0</v>
      </c>
      <c r="N546" s="18" t="s">
        <v>57</v>
      </c>
      <c r="O546" s="10" t="s">
        <v>109</v>
      </c>
      <c r="P546" s="18" t="s">
        <v>149</v>
      </c>
      <c r="Q546" s="16" t="s">
        <v>330</v>
      </c>
    </row>
    <row r="547">
      <c r="A547" s="6">
        <v>44276.0</v>
      </c>
      <c r="B547" s="10"/>
      <c r="C547" s="10" t="s">
        <v>2579</v>
      </c>
      <c r="D547" s="27" t="s">
        <v>2580</v>
      </c>
      <c r="E547" s="10" t="s">
        <v>2581</v>
      </c>
      <c r="F547" s="10"/>
      <c r="G547" s="16" t="s">
        <v>170</v>
      </c>
      <c r="H547" s="10"/>
      <c r="I547" s="6" t="s">
        <v>2189</v>
      </c>
      <c r="J547" s="12" t="s">
        <v>160</v>
      </c>
      <c r="K547" s="13" t="s">
        <v>109</v>
      </c>
      <c r="L547" s="13" t="s">
        <v>110</v>
      </c>
      <c r="M547" s="14">
        <v>150.0</v>
      </c>
      <c r="N547" s="16" t="s">
        <v>57</v>
      </c>
      <c r="O547" s="10" t="s">
        <v>109</v>
      </c>
      <c r="P547" s="10" t="s">
        <v>149</v>
      </c>
      <c r="Q547" s="10" t="s">
        <v>330</v>
      </c>
    </row>
    <row r="548">
      <c r="A548" s="6">
        <v>44176.0</v>
      </c>
      <c r="B548" s="7"/>
      <c r="C548" s="6" t="s">
        <v>2582</v>
      </c>
      <c r="D548" s="9" t="s">
        <v>2583</v>
      </c>
      <c r="E548" s="8" t="s">
        <v>2584</v>
      </c>
      <c r="F548" s="10"/>
      <c r="G548" s="11" t="s">
        <v>2585</v>
      </c>
      <c r="H548" s="10"/>
      <c r="I548" s="6" t="s">
        <v>2189</v>
      </c>
      <c r="J548" s="18" t="s">
        <v>2586</v>
      </c>
      <c r="K548" s="13" t="s">
        <v>109</v>
      </c>
      <c r="L548" s="13" t="s">
        <v>110</v>
      </c>
      <c r="M548" s="14">
        <v>110.0</v>
      </c>
      <c r="N548" s="8" t="s">
        <v>57</v>
      </c>
      <c r="O548" s="8" t="s">
        <v>109</v>
      </c>
      <c r="P548" s="8" t="s">
        <v>149</v>
      </c>
      <c r="Q548" s="8" t="s">
        <v>599</v>
      </c>
    </row>
    <row r="549">
      <c r="A549" s="6">
        <v>44126.0</v>
      </c>
      <c r="B549" s="10"/>
      <c r="C549" s="6" t="s">
        <v>2587</v>
      </c>
      <c r="D549" s="27" t="s">
        <v>2588</v>
      </c>
      <c r="E549" s="10" t="s">
        <v>2589</v>
      </c>
      <c r="F549" s="10"/>
      <c r="G549" s="10" t="s">
        <v>2590</v>
      </c>
      <c r="H549" s="10"/>
      <c r="I549" s="6" t="s">
        <v>2189</v>
      </c>
      <c r="J549" s="18" t="s">
        <v>1396</v>
      </c>
      <c r="K549" s="13" t="s">
        <v>109</v>
      </c>
      <c r="L549" s="13" t="s">
        <v>110</v>
      </c>
      <c r="M549" s="14">
        <v>140.0</v>
      </c>
      <c r="N549" s="16" t="s">
        <v>57</v>
      </c>
      <c r="O549" s="10" t="s">
        <v>109</v>
      </c>
      <c r="P549" s="10" t="s">
        <v>149</v>
      </c>
      <c r="Q549" s="16" t="s">
        <v>330</v>
      </c>
    </row>
    <row r="550">
      <c r="A550" s="6">
        <v>44149.0</v>
      </c>
      <c r="B550" s="10"/>
      <c r="C550" s="10" t="s">
        <v>2591</v>
      </c>
      <c r="D550" s="27" t="s">
        <v>2592</v>
      </c>
      <c r="E550" s="10" t="s">
        <v>2593</v>
      </c>
      <c r="F550" s="10"/>
      <c r="G550" s="16" t="s">
        <v>75</v>
      </c>
      <c r="H550" s="10"/>
      <c r="I550" s="6" t="s">
        <v>2189</v>
      </c>
      <c r="J550" s="18" t="s">
        <v>1396</v>
      </c>
      <c r="K550" s="13" t="s">
        <v>109</v>
      </c>
      <c r="L550" s="13" t="s">
        <v>110</v>
      </c>
      <c r="M550" s="14">
        <f>90*1.4</f>
        <v>126</v>
      </c>
      <c r="N550" s="18" t="s">
        <v>57</v>
      </c>
      <c r="O550" s="10" t="s">
        <v>109</v>
      </c>
      <c r="P550" s="18" t="s">
        <v>149</v>
      </c>
      <c r="Q550" s="10" t="s">
        <v>1285</v>
      </c>
    </row>
    <row r="551">
      <c r="A551" s="6">
        <v>44262.0</v>
      </c>
      <c r="B551" s="7"/>
      <c r="C551" s="8" t="s">
        <v>2594</v>
      </c>
      <c r="D551" s="9" t="s">
        <v>690</v>
      </c>
      <c r="E551" s="8" t="s">
        <v>2595</v>
      </c>
      <c r="F551" s="10"/>
      <c r="G551" s="11" t="s">
        <v>2596</v>
      </c>
      <c r="H551" s="10"/>
      <c r="I551" s="6" t="s">
        <v>2343</v>
      </c>
      <c r="J551" s="12" t="s">
        <v>580</v>
      </c>
      <c r="K551" s="13" t="s">
        <v>109</v>
      </c>
      <c r="L551" s="13" t="s">
        <v>110</v>
      </c>
      <c r="M551" s="14">
        <f>100+30*15</f>
        <v>550</v>
      </c>
      <c r="N551" s="8" t="s">
        <v>57</v>
      </c>
      <c r="O551" s="8" t="s">
        <v>109</v>
      </c>
      <c r="P551" s="8" t="s">
        <v>149</v>
      </c>
      <c r="Q551" s="8" t="s">
        <v>33</v>
      </c>
    </row>
    <row r="552">
      <c r="A552" s="6">
        <v>44115.0</v>
      </c>
      <c r="B552" s="10"/>
      <c r="C552" s="6" t="s">
        <v>2597</v>
      </c>
      <c r="D552" s="27" t="s">
        <v>2598</v>
      </c>
      <c r="E552" s="10" t="s">
        <v>2599</v>
      </c>
      <c r="F552" s="10"/>
      <c r="G552" s="16" t="s">
        <v>121</v>
      </c>
      <c r="H552" s="10"/>
      <c r="I552" s="6" t="s">
        <v>2189</v>
      </c>
      <c r="J552" s="18" t="s">
        <v>2600</v>
      </c>
      <c r="K552" s="13" t="s">
        <v>109</v>
      </c>
      <c r="L552" s="13" t="s">
        <v>110</v>
      </c>
      <c r="M552" s="14">
        <v>280.0</v>
      </c>
      <c r="N552" s="10" t="s">
        <v>31</v>
      </c>
      <c r="O552" s="10" t="s">
        <v>109</v>
      </c>
      <c r="P552" s="10" t="s">
        <v>149</v>
      </c>
      <c r="Q552" s="10" t="s">
        <v>330</v>
      </c>
    </row>
    <row r="553">
      <c r="A553" s="6">
        <v>44246.0</v>
      </c>
      <c r="B553" s="10"/>
      <c r="C553" s="10" t="s">
        <v>179</v>
      </c>
      <c r="D553" s="27" t="s">
        <v>175</v>
      </c>
      <c r="E553" s="28" t="s">
        <v>2601</v>
      </c>
      <c r="F553" s="10"/>
      <c r="G553" s="16" t="s">
        <v>178</v>
      </c>
      <c r="H553" s="10"/>
      <c r="I553" s="6" t="s">
        <v>2189</v>
      </c>
      <c r="J553" s="12" t="s">
        <v>175</v>
      </c>
      <c r="K553" s="13" t="s">
        <v>175</v>
      </c>
      <c r="L553" s="13" t="s">
        <v>175</v>
      </c>
      <c r="M553" s="13" t="s">
        <v>175</v>
      </c>
      <c r="N553" s="13" t="s">
        <v>175</v>
      </c>
      <c r="O553" s="13" t="s">
        <v>175</v>
      </c>
      <c r="P553" s="13" t="s">
        <v>2017</v>
      </c>
      <c r="Q553" s="13" t="s">
        <v>306</v>
      </c>
    </row>
    <row r="554">
      <c r="A554" s="6">
        <v>44238.0</v>
      </c>
      <c r="B554" s="10"/>
      <c r="C554" s="10" t="s">
        <v>179</v>
      </c>
      <c r="D554" s="27" t="s">
        <v>175</v>
      </c>
      <c r="E554" s="10" t="s">
        <v>2602</v>
      </c>
      <c r="F554" s="10"/>
      <c r="G554" s="16" t="s">
        <v>178</v>
      </c>
      <c r="H554" s="10"/>
      <c r="I554" s="6" t="s">
        <v>2189</v>
      </c>
      <c r="J554" s="12" t="s">
        <v>803</v>
      </c>
      <c r="K554" s="13" t="s">
        <v>109</v>
      </c>
      <c r="L554" s="13" t="s">
        <v>803</v>
      </c>
      <c r="M554" s="14">
        <v>0.0</v>
      </c>
      <c r="N554" s="10" t="s">
        <v>2603</v>
      </c>
      <c r="O554" s="10" t="s">
        <v>803</v>
      </c>
      <c r="P554" s="10" t="s">
        <v>149</v>
      </c>
      <c r="Q554" s="10" t="s">
        <v>803</v>
      </c>
    </row>
    <row r="555">
      <c r="A555" s="6">
        <v>44224.0</v>
      </c>
      <c r="B555" s="7">
        <v>10.0</v>
      </c>
      <c r="C555" s="8" t="s">
        <v>1869</v>
      </c>
      <c r="D555" s="9" t="s">
        <v>109</v>
      </c>
      <c r="E555" s="15" t="s">
        <v>2604</v>
      </c>
      <c r="F555" s="10"/>
      <c r="G555" s="11" t="s">
        <v>178</v>
      </c>
      <c r="H555" s="10"/>
      <c r="I555" s="6" t="s">
        <v>2305</v>
      </c>
      <c r="J555" s="12" t="s">
        <v>1582</v>
      </c>
      <c r="K555" s="13">
        <v>0.4583333333333333</v>
      </c>
      <c r="L555" s="13">
        <v>0.4583333333333333</v>
      </c>
      <c r="M555" s="14">
        <v>0.0</v>
      </c>
      <c r="N555" s="8" t="s">
        <v>1582</v>
      </c>
      <c r="O555" s="8" t="s">
        <v>109</v>
      </c>
      <c r="P555" s="8" t="s">
        <v>58</v>
      </c>
      <c r="Q555" s="8" t="s">
        <v>2279</v>
      </c>
    </row>
    <row r="556">
      <c r="A556" s="6">
        <v>44224.0</v>
      </c>
      <c r="B556" s="7">
        <v>13.0</v>
      </c>
      <c r="C556" s="8" t="s">
        <v>2605</v>
      </c>
      <c r="D556" s="9" t="s">
        <v>2606</v>
      </c>
      <c r="E556" s="8" t="s">
        <v>2607</v>
      </c>
      <c r="F556" s="10"/>
      <c r="G556" s="11" t="s">
        <v>174</v>
      </c>
      <c r="H556" s="11"/>
      <c r="I556" s="6" t="s">
        <v>2305</v>
      </c>
      <c r="J556" s="12" t="s">
        <v>272</v>
      </c>
      <c r="K556" s="13">
        <v>0.4583333333333333</v>
      </c>
      <c r="L556" s="13">
        <v>0.4583333333333333</v>
      </c>
      <c r="M556" s="14">
        <v>360.0</v>
      </c>
      <c r="N556" s="8" t="s">
        <v>57</v>
      </c>
      <c r="O556" s="8" t="s">
        <v>109</v>
      </c>
      <c r="P556" s="8" t="s">
        <v>58</v>
      </c>
      <c r="Q556" s="8" t="s">
        <v>2279</v>
      </c>
    </row>
    <row r="557">
      <c r="A557" s="6">
        <v>44224.0</v>
      </c>
      <c r="B557" s="7"/>
      <c r="C557" s="8" t="s">
        <v>2605</v>
      </c>
      <c r="D557" s="9" t="s">
        <v>2606</v>
      </c>
      <c r="E557" s="8" t="s">
        <v>2608</v>
      </c>
      <c r="F557" s="10"/>
      <c r="G557" s="11" t="s">
        <v>174</v>
      </c>
      <c r="H557" s="11"/>
      <c r="I557" s="6" t="s">
        <v>2305</v>
      </c>
      <c r="J557" s="12" t="s">
        <v>272</v>
      </c>
      <c r="K557" s="13" t="s">
        <v>109</v>
      </c>
      <c r="L557" s="13" t="s">
        <v>110</v>
      </c>
      <c r="M557" s="14">
        <v>360.0</v>
      </c>
      <c r="N557" s="8" t="s">
        <v>57</v>
      </c>
      <c r="O557" s="8" t="s">
        <v>109</v>
      </c>
      <c r="P557" s="8" t="s">
        <v>58</v>
      </c>
      <c r="Q557" s="8" t="s">
        <v>2279</v>
      </c>
    </row>
    <row r="558">
      <c r="A558" s="6">
        <v>44224.0</v>
      </c>
      <c r="B558" s="7"/>
      <c r="C558" s="8" t="s">
        <v>2605</v>
      </c>
      <c r="D558" s="9" t="s">
        <v>2606</v>
      </c>
      <c r="E558" s="15" t="s">
        <v>2609</v>
      </c>
      <c r="F558" s="10"/>
      <c r="G558" s="11" t="s">
        <v>174</v>
      </c>
      <c r="H558" s="10"/>
      <c r="I558" s="6" t="s">
        <v>2305</v>
      </c>
      <c r="J558" s="12" t="s">
        <v>272</v>
      </c>
      <c r="K558" s="13" t="s">
        <v>109</v>
      </c>
      <c r="L558" s="13" t="s">
        <v>110</v>
      </c>
      <c r="M558" s="14">
        <v>360.0</v>
      </c>
      <c r="N558" s="8" t="s">
        <v>57</v>
      </c>
      <c r="O558" s="8" t="s">
        <v>109</v>
      </c>
      <c r="P558" s="8" t="s">
        <v>58</v>
      </c>
      <c r="Q558" s="8" t="s">
        <v>2279</v>
      </c>
    </row>
    <row r="559">
      <c r="A559" s="6">
        <v>44224.0</v>
      </c>
      <c r="B559" s="7"/>
      <c r="C559" s="8" t="s">
        <v>2605</v>
      </c>
      <c r="D559" s="9" t="s">
        <v>2606</v>
      </c>
      <c r="E559" s="15" t="s">
        <v>2610</v>
      </c>
      <c r="F559" s="10"/>
      <c r="G559" s="11" t="s">
        <v>174</v>
      </c>
      <c r="H559" s="11"/>
      <c r="I559" s="6" t="s">
        <v>2305</v>
      </c>
      <c r="J559" s="12" t="s">
        <v>272</v>
      </c>
      <c r="K559" s="13" t="s">
        <v>109</v>
      </c>
      <c r="L559" s="13" t="s">
        <v>110</v>
      </c>
      <c r="M559" s="14">
        <v>360.0</v>
      </c>
      <c r="N559" s="8" t="s">
        <v>57</v>
      </c>
      <c r="O559" s="8" t="s">
        <v>109</v>
      </c>
      <c r="P559" s="8" t="s">
        <v>58</v>
      </c>
      <c r="Q559" s="8" t="s">
        <v>2279</v>
      </c>
    </row>
    <row r="560">
      <c r="A560" s="6">
        <v>44224.0</v>
      </c>
      <c r="B560" s="7"/>
      <c r="C560" s="8" t="s">
        <v>2605</v>
      </c>
      <c r="D560" s="9" t="s">
        <v>2606</v>
      </c>
      <c r="E560" s="15" t="s">
        <v>2611</v>
      </c>
      <c r="F560" s="10"/>
      <c r="G560" s="11" t="s">
        <v>174</v>
      </c>
      <c r="H560" s="11"/>
      <c r="I560" s="6" t="s">
        <v>2305</v>
      </c>
      <c r="J560" s="12" t="s">
        <v>272</v>
      </c>
      <c r="K560" s="13" t="s">
        <v>109</v>
      </c>
      <c r="L560" s="13" t="s">
        <v>110</v>
      </c>
      <c r="M560" s="14">
        <v>360.0</v>
      </c>
      <c r="N560" s="8" t="s">
        <v>57</v>
      </c>
      <c r="O560" s="8" t="s">
        <v>109</v>
      </c>
      <c r="P560" s="8" t="s">
        <v>58</v>
      </c>
      <c r="Q560" s="8" t="s">
        <v>2279</v>
      </c>
    </row>
    <row r="561">
      <c r="A561" s="6">
        <v>44141.0</v>
      </c>
      <c r="B561" s="10"/>
      <c r="C561" s="10" t="s">
        <v>2612</v>
      </c>
      <c r="D561" s="27" t="s">
        <v>2613</v>
      </c>
      <c r="E561" s="10" t="s">
        <v>2614</v>
      </c>
      <c r="F561" s="10"/>
      <c r="G561" s="11"/>
      <c r="H561" s="10"/>
      <c r="I561" s="10" t="s">
        <v>2615</v>
      </c>
      <c r="J561" s="18" t="s">
        <v>2616</v>
      </c>
      <c r="K561" s="13" t="s">
        <v>109</v>
      </c>
      <c r="L561" s="13" t="s">
        <v>110</v>
      </c>
      <c r="M561" s="14">
        <v>100.0</v>
      </c>
      <c r="N561" s="18" t="s">
        <v>738</v>
      </c>
      <c r="O561" s="10" t="s">
        <v>109</v>
      </c>
      <c r="P561" s="18" t="s">
        <v>149</v>
      </c>
      <c r="Q561" s="10" t="s">
        <v>2228</v>
      </c>
    </row>
    <row r="562">
      <c r="A562" s="6">
        <v>44115.0</v>
      </c>
      <c r="B562" s="10"/>
      <c r="C562" s="6" t="s">
        <v>2617</v>
      </c>
      <c r="D562" s="27" t="s">
        <v>2618</v>
      </c>
      <c r="E562" s="16" t="s">
        <v>2619</v>
      </c>
      <c r="F562" s="10"/>
      <c r="G562" s="10" t="s">
        <v>2620</v>
      </c>
      <c r="H562" s="10"/>
      <c r="I562" s="32" t="s">
        <v>2189</v>
      </c>
      <c r="J562" s="18" t="s">
        <v>2621</v>
      </c>
      <c r="K562" s="13" t="s">
        <v>109</v>
      </c>
      <c r="L562" s="13" t="s">
        <v>2622</v>
      </c>
      <c r="M562" s="14">
        <v>230.0</v>
      </c>
      <c r="N562" s="10" t="s">
        <v>2623</v>
      </c>
      <c r="O562" s="10" t="s">
        <v>109</v>
      </c>
      <c r="P562" s="10" t="s">
        <v>2624</v>
      </c>
      <c r="Q562" s="10" t="s">
        <v>306</v>
      </c>
    </row>
    <row r="563">
      <c r="A563" s="6">
        <v>44181.0</v>
      </c>
      <c r="B563" s="10"/>
      <c r="C563" s="10" t="s">
        <v>2625</v>
      </c>
      <c r="D563" s="27" t="s">
        <v>2626</v>
      </c>
      <c r="E563" s="10" t="s">
        <v>2584</v>
      </c>
      <c r="F563" s="10"/>
      <c r="G563" s="16" t="s">
        <v>2394</v>
      </c>
      <c r="H563" s="10"/>
      <c r="I563" s="32" t="s">
        <v>2189</v>
      </c>
      <c r="J563" s="12" t="s">
        <v>2627</v>
      </c>
      <c r="K563" s="13" t="s">
        <v>109</v>
      </c>
      <c r="L563" s="13" t="s">
        <v>110</v>
      </c>
      <c r="M563" s="14">
        <v>110.0</v>
      </c>
      <c r="N563" s="18" t="s">
        <v>148</v>
      </c>
      <c r="O563" s="10" t="s">
        <v>109</v>
      </c>
      <c r="P563" s="18" t="s">
        <v>149</v>
      </c>
      <c r="Q563" s="10" t="s">
        <v>330</v>
      </c>
    </row>
    <row r="564">
      <c r="A564" s="6">
        <v>44258.0</v>
      </c>
      <c r="B564" s="10"/>
      <c r="C564" s="10" t="s">
        <v>2628</v>
      </c>
      <c r="D564" s="27" t="s">
        <v>2629</v>
      </c>
      <c r="E564" s="28" t="s">
        <v>2630</v>
      </c>
      <c r="F564" s="10"/>
      <c r="G564" s="16" t="s">
        <v>174</v>
      </c>
      <c r="H564" s="10"/>
      <c r="I564" s="32" t="s">
        <v>2189</v>
      </c>
      <c r="J564" s="12" t="s">
        <v>2631</v>
      </c>
      <c r="K564" s="13" t="s">
        <v>109</v>
      </c>
      <c r="L564" s="13" t="s">
        <v>110</v>
      </c>
      <c r="M564" s="14">
        <v>465.0</v>
      </c>
      <c r="N564" s="16" t="s">
        <v>31</v>
      </c>
      <c r="O564" s="10" t="s">
        <v>109</v>
      </c>
      <c r="P564" s="10" t="s">
        <v>149</v>
      </c>
      <c r="Q564" s="10" t="s">
        <v>2279</v>
      </c>
    </row>
    <row r="565">
      <c r="A565" s="6">
        <v>44117.0</v>
      </c>
      <c r="B565" s="10"/>
      <c r="C565" s="10" t="s">
        <v>2632</v>
      </c>
      <c r="D565" s="27" t="s">
        <v>2180</v>
      </c>
      <c r="E565" s="28" t="s">
        <v>2633</v>
      </c>
      <c r="F565" s="10"/>
      <c r="G565" s="16" t="s">
        <v>2634</v>
      </c>
      <c r="H565" s="10"/>
      <c r="I565" s="32" t="s">
        <v>2189</v>
      </c>
      <c r="J565" s="18" t="s">
        <v>2635</v>
      </c>
      <c r="K565" s="13" t="s">
        <v>109</v>
      </c>
      <c r="L565" s="13" t="s">
        <v>2636</v>
      </c>
      <c r="M565" s="14">
        <f>8.65*75*1.09</f>
        <v>707.1375</v>
      </c>
      <c r="N565" s="10" t="s">
        <v>2637</v>
      </c>
      <c r="O565" s="10" t="s">
        <v>109</v>
      </c>
      <c r="P565" s="10" t="s">
        <v>381</v>
      </c>
      <c r="Q565" s="10" t="s">
        <v>2638</v>
      </c>
    </row>
    <row r="566">
      <c r="A566" s="6">
        <v>44170.0</v>
      </c>
      <c r="B566" s="10"/>
      <c r="C566" s="10" t="s">
        <v>2639</v>
      </c>
      <c r="D566" s="27" t="s">
        <v>2640</v>
      </c>
      <c r="E566" s="10" t="s">
        <v>2641</v>
      </c>
      <c r="F566" s="10"/>
      <c r="G566" s="16" t="s">
        <v>2642</v>
      </c>
      <c r="H566" s="10"/>
      <c r="I566" s="32" t="s">
        <v>2189</v>
      </c>
      <c r="J566" s="12" t="s">
        <v>2643</v>
      </c>
      <c r="K566" s="13" t="s">
        <v>109</v>
      </c>
      <c r="L566" s="24" t="s">
        <v>110</v>
      </c>
      <c r="M566" s="14">
        <v>260.0</v>
      </c>
      <c r="N566" s="10" t="s">
        <v>148</v>
      </c>
      <c r="O566" s="10" t="s">
        <v>109</v>
      </c>
      <c r="P566" s="10" t="s">
        <v>149</v>
      </c>
      <c r="Q566" s="16" t="s">
        <v>330</v>
      </c>
    </row>
    <row r="567">
      <c r="A567" s="6">
        <v>44232.0</v>
      </c>
      <c r="B567" s="10"/>
      <c r="C567" s="10" t="s">
        <v>2644</v>
      </c>
      <c r="D567" s="27" t="s">
        <v>2645</v>
      </c>
      <c r="E567" s="10" t="s">
        <v>2646</v>
      </c>
      <c r="F567" s="10"/>
      <c r="G567" s="16" t="s">
        <v>2647</v>
      </c>
      <c r="H567" s="10"/>
      <c r="I567" s="32" t="s">
        <v>2305</v>
      </c>
      <c r="J567" s="12" t="s">
        <v>2648</v>
      </c>
      <c r="K567" s="13">
        <v>0.4583333333333333</v>
      </c>
      <c r="L567" s="13">
        <v>0.4583333333333333</v>
      </c>
      <c r="M567" s="14">
        <f>30+24+6+48+25+15</f>
        <v>148</v>
      </c>
      <c r="N567" s="16" t="s">
        <v>57</v>
      </c>
      <c r="O567" s="10" t="s">
        <v>109</v>
      </c>
      <c r="P567" s="10" t="s">
        <v>149</v>
      </c>
      <c r="Q567" s="10" t="s">
        <v>3</v>
      </c>
    </row>
    <row r="568">
      <c r="A568" s="6">
        <v>44185.0</v>
      </c>
      <c r="B568" s="10"/>
      <c r="C568" s="10" t="s">
        <v>2649</v>
      </c>
      <c r="D568" s="27" t="s">
        <v>2650</v>
      </c>
      <c r="E568" s="10" t="s">
        <v>2651</v>
      </c>
      <c r="F568" s="10"/>
      <c r="G568" s="16" t="s">
        <v>409</v>
      </c>
      <c r="H568" s="10"/>
      <c r="I568" s="32" t="s">
        <v>2189</v>
      </c>
      <c r="J568" s="12" t="s">
        <v>1396</v>
      </c>
      <c r="K568" s="13" t="s">
        <v>109</v>
      </c>
      <c r="L568" s="24" t="s">
        <v>110</v>
      </c>
      <c r="M568" s="14">
        <v>360.0</v>
      </c>
      <c r="N568" s="16" t="s">
        <v>57</v>
      </c>
      <c r="O568" s="10" t="s">
        <v>109</v>
      </c>
      <c r="P568" s="10" t="s">
        <v>149</v>
      </c>
      <c r="Q568" s="10" t="s">
        <v>599</v>
      </c>
    </row>
    <row r="569">
      <c r="A569" s="6">
        <v>44301.0</v>
      </c>
      <c r="B569" s="7"/>
      <c r="C569" s="8" t="s">
        <v>2652</v>
      </c>
      <c r="D569" s="9" t="s">
        <v>434</v>
      </c>
      <c r="E569" s="23" t="s">
        <v>2653</v>
      </c>
      <c r="F569" s="10"/>
      <c r="G569" s="11" t="s">
        <v>2654</v>
      </c>
      <c r="H569" s="10"/>
      <c r="I569" s="6" t="s">
        <v>2655</v>
      </c>
      <c r="J569" s="12" t="s">
        <v>2656</v>
      </c>
      <c r="K569" s="13" t="s">
        <v>109</v>
      </c>
      <c r="L569" s="13" t="s">
        <v>110</v>
      </c>
      <c r="M569" s="14">
        <v>305.0</v>
      </c>
      <c r="N569" s="8" t="s">
        <v>57</v>
      </c>
      <c r="O569" s="8" t="s">
        <v>109</v>
      </c>
      <c r="P569" s="8" t="s">
        <v>149</v>
      </c>
      <c r="Q569" s="8" t="s">
        <v>2657</v>
      </c>
    </row>
    <row r="570">
      <c r="A570" s="6">
        <v>44164.0</v>
      </c>
      <c r="B570" s="10">
        <v>22.0</v>
      </c>
      <c r="C570" s="10" t="s">
        <v>2658</v>
      </c>
      <c r="D570" s="27" t="s">
        <v>2659</v>
      </c>
      <c r="E570" s="10" t="s">
        <v>403</v>
      </c>
      <c r="F570" s="10"/>
      <c r="G570" s="11" t="s">
        <v>29</v>
      </c>
      <c r="H570" s="10"/>
      <c r="I570" s="6" t="s">
        <v>2655</v>
      </c>
      <c r="J570" s="18" t="s">
        <v>2660</v>
      </c>
      <c r="K570" s="13">
        <v>0.3333333333333333</v>
      </c>
      <c r="L570" s="13">
        <v>0.4222222222222222</v>
      </c>
      <c r="M570" s="14">
        <v>150.0</v>
      </c>
      <c r="N570" s="18" t="s">
        <v>148</v>
      </c>
      <c r="O570" s="10" t="s">
        <v>2661</v>
      </c>
      <c r="P570" s="18" t="s">
        <v>149</v>
      </c>
      <c r="Q570" s="10" t="s">
        <v>599</v>
      </c>
    </row>
    <row r="571">
      <c r="A571" s="6">
        <v>44185.0</v>
      </c>
      <c r="B571" s="10"/>
      <c r="C571" s="10" t="s">
        <v>2662</v>
      </c>
      <c r="D571" s="27" t="s">
        <v>2663</v>
      </c>
      <c r="E571" s="10" t="s">
        <v>2664</v>
      </c>
      <c r="F571" s="10"/>
      <c r="G571" s="11" t="s">
        <v>81</v>
      </c>
      <c r="H571" s="10"/>
      <c r="I571" s="6" t="s">
        <v>2655</v>
      </c>
      <c r="J571" s="12" t="s">
        <v>2665</v>
      </c>
      <c r="K571" s="13" t="s">
        <v>109</v>
      </c>
      <c r="L571" s="13" t="s">
        <v>110</v>
      </c>
      <c r="M571" s="14">
        <v>136.0</v>
      </c>
      <c r="N571" s="18" t="s">
        <v>57</v>
      </c>
      <c r="O571" s="10" t="s">
        <v>109</v>
      </c>
      <c r="P571" s="18" t="s">
        <v>149</v>
      </c>
      <c r="Q571" s="10" t="s">
        <v>330</v>
      </c>
    </row>
    <row r="572">
      <c r="A572" s="6">
        <v>44321.0</v>
      </c>
      <c r="B572" s="7"/>
      <c r="C572" s="8" t="s">
        <v>2666</v>
      </c>
      <c r="D572" s="9" t="s">
        <v>157</v>
      </c>
      <c r="E572" s="15" t="s">
        <v>2667</v>
      </c>
      <c r="F572" s="10"/>
      <c r="G572" s="16" t="s">
        <v>174</v>
      </c>
      <c r="H572" s="10"/>
      <c r="I572" s="6" t="s">
        <v>2655</v>
      </c>
      <c r="J572" s="12" t="s">
        <v>2668</v>
      </c>
      <c r="K572" s="13" t="s">
        <v>109</v>
      </c>
      <c r="L572" s="13" t="s">
        <v>110</v>
      </c>
      <c r="M572" s="14">
        <v>465.0</v>
      </c>
      <c r="N572" s="8" t="s">
        <v>57</v>
      </c>
      <c r="O572" s="8" t="s">
        <v>109</v>
      </c>
      <c r="P572" s="8" t="s">
        <v>24</v>
      </c>
      <c r="Q572" s="8" t="s">
        <v>2669</v>
      </c>
    </row>
    <row r="573">
      <c r="A573" s="6">
        <v>44225.0</v>
      </c>
      <c r="B573" s="10"/>
      <c r="C573" s="10" t="s">
        <v>2670</v>
      </c>
      <c r="D573" s="27" t="s">
        <v>2671</v>
      </c>
      <c r="E573" s="10" t="s">
        <v>2672</v>
      </c>
      <c r="F573" s="10"/>
      <c r="G573" s="16" t="s">
        <v>75</v>
      </c>
      <c r="H573" s="10"/>
      <c r="I573" s="6" t="s">
        <v>2655</v>
      </c>
      <c r="J573" s="12" t="s">
        <v>2673</v>
      </c>
      <c r="K573" s="13" t="s">
        <v>109</v>
      </c>
      <c r="L573" s="13" t="s">
        <v>110</v>
      </c>
      <c r="M573" s="14">
        <v>141.0</v>
      </c>
      <c r="N573" s="10" t="s">
        <v>738</v>
      </c>
      <c r="O573" s="10" t="s">
        <v>109</v>
      </c>
      <c r="P573" s="10" t="s">
        <v>149</v>
      </c>
      <c r="Q573" s="10" t="s">
        <v>599</v>
      </c>
    </row>
    <row r="574">
      <c r="A574" s="6">
        <v>44188.0</v>
      </c>
      <c r="B574" s="10">
        <v>171.0</v>
      </c>
      <c r="C574" s="10" t="s">
        <v>2674</v>
      </c>
      <c r="D574" s="27" t="s">
        <v>2675</v>
      </c>
      <c r="E574" s="10" t="s">
        <v>2676</v>
      </c>
      <c r="F574" s="10"/>
      <c r="G574" s="11" t="s">
        <v>2677</v>
      </c>
      <c r="H574" s="10"/>
      <c r="I574" s="6" t="s">
        <v>2655</v>
      </c>
      <c r="J574" s="12" t="s">
        <v>2678</v>
      </c>
      <c r="K574" s="13">
        <v>0.2916666666666667</v>
      </c>
      <c r="L574" s="13">
        <v>0.5777777777777778</v>
      </c>
      <c r="M574" s="14">
        <v>310.0</v>
      </c>
      <c r="N574" s="16" t="s">
        <v>57</v>
      </c>
      <c r="O574" s="10" t="s">
        <v>2679</v>
      </c>
      <c r="P574" s="10" t="s">
        <v>58</v>
      </c>
      <c r="Q574" s="10" t="s">
        <v>3</v>
      </c>
    </row>
    <row r="575">
      <c r="A575" s="6">
        <v>44302.0</v>
      </c>
      <c r="B575" s="7"/>
      <c r="C575" s="8" t="s">
        <v>2680</v>
      </c>
      <c r="D575" s="9" t="s">
        <v>2681</v>
      </c>
      <c r="E575" s="8" t="s">
        <v>2682</v>
      </c>
      <c r="F575" s="10"/>
      <c r="G575" s="11" t="s">
        <v>2683</v>
      </c>
      <c r="H575" s="10"/>
      <c r="I575" s="6" t="s">
        <v>2655</v>
      </c>
      <c r="J575" s="12" t="s">
        <v>2684</v>
      </c>
      <c r="K575" s="13" t="s">
        <v>109</v>
      </c>
      <c r="L575" s="13" t="s">
        <v>110</v>
      </c>
      <c r="M575" s="14">
        <v>159.0</v>
      </c>
      <c r="N575" s="8" t="s">
        <v>31</v>
      </c>
      <c r="O575" s="8" t="s">
        <v>109</v>
      </c>
      <c r="P575" s="8" t="s">
        <v>24</v>
      </c>
      <c r="Q575" s="8" t="s">
        <v>330</v>
      </c>
    </row>
    <row r="576">
      <c r="A576" s="6">
        <v>44207.0</v>
      </c>
      <c r="B576" s="10">
        <v>2.0</v>
      </c>
      <c r="C576" s="10" t="s">
        <v>2685</v>
      </c>
      <c r="D576" s="27" t="s">
        <v>2686</v>
      </c>
      <c r="E576" s="16" t="s">
        <v>2687</v>
      </c>
      <c r="F576" s="10"/>
      <c r="G576" s="11" t="s">
        <v>2251</v>
      </c>
      <c r="H576" s="10"/>
      <c r="I576" s="6" t="s">
        <v>2655</v>
      </c>
      <c r="J576" s="12" t="s">
        <v>2688</v>
      </c>
      <c r="K576" s="13">
        <v>0.4166666666666667</v>
      </c>
      <c r="L576" s="13">
        <v>0.47291666666666665</v>
      </c>
      <c r="M576" s="14">
        <v>220.0</v>
      </c>
      <c r="N576" s="10" t="s">
        <v>148</v>
      </c>
      <c r="O576" s="10" t="s">
        <v>2269</v>
      </c>
      <c r="P576" s="10" t="s">
        <v>58</v>
      </c>
      <c r="Q576" s="10" t="s">
        <v>599</v>
      </c>
    </row>
    <row r="577">
      <c r="A577" s="6">
        <v>44309.0</v>
      </c>
      <c r="B577" s="7"/>
      <c r="C577" s="8" t="s">
        <v>2689</v>
      </c>
      <c r="D577" s="9" t="s">
        <v>2690</v>
      </c>
      <c r="E577" s="8" t="s">
        <v>2691</v>
      </c>
      <c r="F577" s="10"/>
      <c r="G577" s="11" t="s">
        <v>2692</v>
      </c>
      <c r="H577" s="10"/>
      <c r="I577" s="6" t="s">
        <v>2655</v>
      </c>
      <c r="J577" s="12" t="s">
        <v>2693</v>
      </c>
      <c r="K577" s="13" t="s">
        <v>109</v>
      </c>
      <c r="L577" s="13" t="s">
        <v>110</v>
      </c>
      <c r="M577" s="14">
        <v>258.0</v>
      </c>
      <c r="N577" s="8" t="s">
        <v>57</v>
      </c>
      <c r="O577" s="8" t="s">
        <v>109</v>
      </c>
      <c r="P577" s="8" t="s">
        <v>58</v>
      </c>
      <c r="Q577" s="8" t="s">
        <v>193</v>
      </c>
    </row>
    <row r="578">
      <c r="A578" s="6">
        <v>44216.0</v>
      </c>
      <c r="B578" s="10"/>
      <c r="C578" s="10" t="s">
        <v>2694</v>
      </c>
      <c r="D578" s="27" t="s">
        <v>1600</v>
      </c>
      <c r="E578" s="10" t="s">
        <v>2695</v>
      </c>
      <c r="F578" s="10"/>
      <c r="G578" s="10"/>
      <c r="H578" s="10"/>
      <c r="I578" s="6" t="s">
        <v>2655</v>
      </c>
      <c r="J578" s="12" t="s">
        <v>2696</v>
      </c>
      <c r="K578" s="13" t="s">
        <v>109</v>
      </c>
      <c r="L578" s="13" t="s">
        <v>110</v>
      </c>
      <c r="M578" s="14">
        <v>315.0</v>
      </c>
      <c r="N578" s="10" t="s">
        <v>148</v>
      </c>
      <c r="O578" s="10" t="s">
        <v>109</v>
      </c>
      <c r="P578" s="10" t="s">
        <v>192</v>
      </c>
      <c r="Q578" s="10" t="s">
        <v>306</v>
      </c>
    </row>
    <row r="579">
      <c r="A579" s="6">
        <v>44299.0</v>
      </c>
      <c r="B579" s="7"/>
      <c r="C579" s="8" t="s">
        <v>2697</v>
      </c>
      <c r="D579" s="9" t="s">
        <v>2698</v>
      </c>
      <c r="E579" s="23" t="s">
        <v>2699</v>
      </c>
      <c r="F579" s="10"/>
      <c r="G579" s="11" t="s">
        <v>2700</v>
      </c>
      <c r="H579" s="10"/>
      <c r="I579" s="6" t="s">
        <v>2655</v>
      </c>
      <c r="J579" s="12" t="s">
        <v>2701</v>
      </c>
      <c r="K579" s="13" t="s">
        <v>109</v>
      </c>
      <c r="L579" s="13" t="s">
        <v>110</v>
      </c>
      <c r="M579" s="14">
        <v>135.0</v>
      </c>
      <c r="N579" s="8" t="s">
        <v>57</v>
      </c>
      <c r="O579" s="8" t="s">
        <v>109</v>
      </c>
      <c r="P579" s="8" t="s">
        <v>24</v>
      </c>
      <c r="Q579" s="8" t="s">
        <v>2702</v>
      </c>
    </row>
    <row r="580">
      <c r="A580" s="6">
        <v>44297.0</v>
      </c>
      <c r="B580" s="7"/>
      <c r="C580" s="8" t="s">
        <v>2703</v>
      </c>
      <c r="D580" s="9" t="s">
        <v>2704</v>
      </c>
      <c r="E580" s="23" t="s">
        <v>2705</v>
      </c>
      <c r="F580" s="10"/>
      <c r="G580" s="11" t="s">
        <v>2654</v>
      </c>
      <c r="H580" s="10"/>
      <c r="I580" s="6" t="s">
        <v>2655</v>
      </c>
      <c r="J580" s="12" t="s">
        <v>2706</v>
      </c>
      <c r="K580" s="13" t="s">
        <v>109</v>
      </c>
      <c r="L580" s="13" t="s">
        <v>110</v>
      </c>
      <c r="M580" s="14">
        <v>305.0</v>
      </c>
      <c r="N580" s="14" t="s">
        <v>148</v>
      </c>
      <c r="O580" s="8" t="s">
        <v>109</v>
      </c>
      <c r="P580" s="8" t="s">
        <v>149</v>
      </c>
      <c r="Q580" s="8" t="s">
        <v>235</v>
      </c>
    </row>
    <row r="581">
      <c r="A581" s="6">
        <v>44175.0</v>
      </c>
      <c r="B581" s="10">
        <v>68.0</v>
      </c>
      <c r="C581" s="10" t="s">
        <v>2707</v>
      </c>
      <c r="D581" s="27" t="s">
        <v>2708</v>
      </c>
      <c r="E581" s="16" t="s">
        <v>2709</v>
      </c>
      <c r="F581" s="10"/>
      <c r="G581" s="11" t="s">
        <v>2710</v>
      </c>
      <c r="H581" s="10"/>
      <c r="I581" s="6" t="s">
        <v>2655</v>
      </c>
      <c r="J581" s="12" t="s">
        <v>2711</v>
      </c>
      <c r="K581" s="13">
        <v>0.4166666666666667</v>
      </c>
      <c r="L581" s="13">
        <v>0.4993055555555555</v>
      </c>
      <c r="M581" s="14">
        <v>310.0</v>
      </c>
      <c r="N581" s="18" t="s">
        <v>57</v>
      </c>
      <c r="O581" s="10" t="s">
        <v>2712</v>
      </c>
      <c r="P581" s="18" t="s">
        <v>149</v>
      </c>
      <c r="Q581" s="10" t="s">
        <v>599</v>
      </c>
    </row>
    <row r="582">
      <c r="A582" s="6">
        <v>44310.0</v>
      </c>
      <c r="B582" s="7"/>
      <c r="C582" s="8" t="s">
        <v>2713</v>
      </c>
      <c r="D582" s="9" t="s">
        <v>2714</v>
      </c>
      <c r="E582" s="23" t="s">
        <v>2715</v>
      </c>
      <c r="F582" s="10"/>
      <c r="G582" s="11" t="s">
        <v>2716</v>
      </c>
      <c r="H582" s="10"/>
      <c r="I582" s="6" t="s">
        <v>2655</v>
      </c>
      <c r="J582" s="12" t="s">
        <v>2717</v>
      </c>
      <c r="K582" s="13" t="s">
        <v>109</v>
      </c>
      <c r="L582" s="13" t="s">
        <v>110</v>
      </c>
      <c r="M582" s="14">
        <v>315.0</v>
      </c>
      <c r="N582" s="8" t="s">
        <v>57</v>
      </c>
      <c r="O582" s="8" t="s">
        <v>109</v>
      </c>
      <c r="P582" s="8" t="s">
        <v>2718</v>
      </c>
      <c r="Q582" s="8" t="s">
        <v>25</v>
      </c>
    </row>
    <row r="583">
      <c r="A583" s="6">
        <v>44322.0</v>
      </c>
      <c r="B583" s="7"/>
      <c r="C583" s="15" t="s">
        <v>2719</v>
      </c>
      <c r="D583" s="9" t="s">
        <v>2720</v>
      </c>
      <c r="E583" s="8" t="s">
        <v>2721</v>
      </c>
      <c r="F583" s="8"/>
      <c r="G583" s="11" t="s">
        <v>174</v>
      </c>
      <c r="H583" s="11"/>
      <c r="I583" s="6" t="s">
        <v>2655</v>
      </c>
      <c r="J583" s="12" t="s">
        <v>2722</v>
      </c>
      <c r="K583" s="13" t="s">
        <v>109</v>
      </c>
      <c r="L583" s="13">
        <v>0.75</v>
      </c>
      <c r="M583" s="14">
        <v>465.0</v>
      </c>
      <c r="N583" s="8" t="s">
        <v>57</v>
      </c>
      <c r="O583" s="8" t="s">
        <v>109</v>
      </c>
      <c r="P583" s="8" t="s">
        <v>470</v>
      </c>
      <c r="Q583" s="8" t="s">
        <v>533</v>
      </c>
    </row>
    <row r="584">
      <c r="A584" s="6">
        <v>44326.0</v>
      </c>
      <c r="B584" s="7"/>
      <c r="C584" s="8" t="s">
        <v>631</v>
      </c>
      <c r="D584" s="9" t="s">
        <v>2723</v>
      </c>
      <c r="E584" s="15" t="s">
        <v>2724</v>
      </c>
      <c r="F584" s="10"/>
      <c r="G584" s="11" t="s">
        <v>55</v>
      </c>
      <c r="H584" s="10"/>
      <c r="I584" s="6" t="s">
        <v>2655</v>
      </c>
      <c r="J584" s="12" t="s">
        <v>2725</v>
      </c>
      <c r="K584" s="13" t="s">
        <v>109</v>
      </c>
      <c r="L584" s="13" t="s">
        <v>110</v>
      </c>
      <c r="M584" s="14">
        <v>140.0</v>
      </c>
      <c r="N584" s="8" t="s">
        <v>57</v>
      </c>
      <c r="O584" s="8" t="s">
        <v>109</v>
      </c>
      <c r="P584" s="8" t="s">
        <v>222</v>
      </c>
      <c r="Q584" s="8" t="s">
        <v>590</v>
      </c>
    </row>
    <row r="585">
      <c r="A585" s="6">
        <v>44195.0</v>
      </c>
      <c r="B585" s="10">
        <v>14.0</v>
      </c>
      <c r="C585" s="10" t="s">
        <v>1066</v>
      </c>
      <c r="D585" s="27" t="s">
        <v>2726</v>
      </c>
      <c r="E585" s="10" t="s">
        <v>2727</v>
      </c>
      <c r="F585" s="10"/>
      <c r="G585" s="11" t="s">
        <v>730</v>
      </c>
      <c r="H585" s="10"/>
      <c r="I585" s="6" t="s">
        <v>2655</v>
      </c>
      <c r="J585" s="18" t="s">
        <v>2728</v>
      </c>
      <c r="K585" s="13">
        <v>0.2916666666666667</v>
      </c>
      <c r="L585" s="13">
        <v>0.4041666666666666</v>
      </c>
      <c r="M585" s="14">
        <v>109.0</v>
      </c>
      <c r="N585" s="10" t="s">
        <v>57</v>
      </c>
      <c r="O585" s="10" t="s">
        <v>2729</v>
      </c>
      <c r="P585" s="10" t="s">
        <v>58</v>
      </c>
      <c r="Q585" s="10" t="s">
        <v>744</v>
      </c>
    </row>
    <row r="586">
      <c r="A586" s="6">
        <v>44195.0</v>
      </c>
      <c r="B586" s="10">
        <v>199.0</v>
      </c>
      <c r="C586" s="10" t="s">
        <v>1066</v>
      </c>
      <c r="D586" s="27" t="s">
        <v>152</v>
      </c>
      <c r="E586" s="10" t="s">
        <v>2730</v>
      </c>
      <c r="F586" s="10"/>
      <c r="G586" s="11" t="s">
        <v>603</v>
      </c>
      <c r="H586" s="10"/>
      <c r="I586" s="6" t="s">
        <v>2655</v>
      </c>
      <c r="J586" s="18" t="s">
        <v>2731</v>
      </c>
      <c r="K586" s="13">
        <v>0.375</v>
      </c>
      <c r="L586" s="13">
        <v>0.4930555555555556</v>
      </c>
      <c r="M586" s="14">
        <f>1.8*150+25</f>
        <v>295</v>
      </c>
      <c r="N586" s="10" t="s">
        <v>148</v>
      </c>
      <c r="O586" s="10" t="s">
        <v>2732</v>
      </c>
      <c r="P586" s="10" t="s">
        <v>58</v>
      </c>
      <c r="Q586" s="10" t="s">
        <v>306</v>
      </c>
    </row>
    <row r="587">
      <c r="A587" s="6">
        <v>44282.0</v>
      </c>
      <c r="B587" s="10">
        <v>14.0</v>
      </c>
      <c r="C587" s="10" t="s">
        <v>2733</v>
      </c>
      <c r="D587" s="27" t="s">
        <v>2734</v>
      </c>
      <c r="E587" s="10" t="s">
        <v>2735</v>
      </c>
      <c r="F587" s="10"/>
      <c r="G587" s="11" t="s">
        <v>409</v>
      </c>
      <c r="H587" s="10"/>
      <c r="I587" s="6" t="s">
        <v>2655</v>
      </c>
      <c r="J587" s="12" t="s">
        <v>2736</v>
      </c>
      <c r="K587" s="13">
        <v>0.4381944444444445</v>
      </c>
      <c r="L587" s="13">
        <v>0.5333333333333333</v>
      </c>
      <c r="M587" s="14">
        <f>150*1.5+15</f>
        <v>240</v>
      </c>
      <c r="N587" s="16" t="s">
        <v>57</v>
      </c>
      <c r="O587" s="10" t="s">
        <v>135</v>
      </c>
      <c r="P587" s="10" t="s">
        <v>149</v>
      </c>
      <c r="Q587" s="10" t="s">
        <v>306</v>
      </c>
    </row>
    <row r="588">
      <c r="A588" s="6">
        <v>44244.0</v>
      </c>
      <c r="B588" s="10"/>
      <c r="C588" s="10" t="s">
        <v>2737</v>
      </c>
      <c r="D588" s="27" t="s">
        <v>2738</v>
      </c>
      <c r="E588" s="28" t="s">
        <v>2739</v>
      </c>
      <c r="F588" s="10"/>
      <c r="G588" s="16" t="s">
        <v>2740</v>
      </c>
      <c r="H588" s="10"/>
      <c r="I588" s="6" t="s">
        <v>2655</v>
      </c>
      <c r="J588" s="12" t="s">
        <v>2741</v>
      </c>
      <c r="K588" s="13" t="s">
        <v>109</v>
      </c>
      <c r="L588" s="13" t="s">
        <v>2742</v>
      </c>
      <c r="M588" s="14">
        <v>215.0</v>
      </c>
      <c r="N588" s="16" t="s">
        <v>57</v>
      </c>
      <c r="O588" s="10" t="s">
        <v>109</v>
      </c>
      <c r="P588" s="10" t="s">
        <v>470</v>
      </c>
      <c r="Q588" s="10" t="s">
        <v>306</v>
      </c>
    </row>
    <row r="589">
      <c r="A589" s="6">
        <v>44305.0</v>
      </c>
      <c r="B589" s="7"/>
      <c r="C589" s="8" t="s">
        <v>2743</v>
      </c>
      <c r="D589" s="9" t="s">
        <v>2744</v>
      </c>
      <c r="E589" s="15" t="s">
        <v>2745</v>
      </c>
      <c r="F589" s="8"/>
      <c r="G589" s="11" t="s">
        <v>174</v>
      </c>
      <c r="H589" s="11"/>
      <c r="I589" s="6" t="s">
        <v>2655</v>
      </c>
      <c r="J589" s="12" t="s">
        <v>2746</v>
      </c>
      <c r="K589" s="13" t="s">
        <v>109</v>
      </c>
      <c r="L589" s="13" t="s">
        <v>110</v>
      </c>
      <c r="M589" s="14">
        <v>360.0</v>
      </c>
      <c r="N589" s="8" t="s">
        <v>57</v>
      </c>
      <c r="O589" s="8" t="s">
        <v>109</v>
      </c>
      <c r="P589" s="8" t="s">
        <v>58</v>
      </c>
      <c r="Q589" s="8" t="s">
        <v>527</v>
      </c>
    </row>
    <row r="590">
      <c r="A590" s="6">
        <v>44296.0</v>
      </c>
      <c r="B590" s="7"/>
      <c r="C590" s="8" t="s">
        <v>825</v>
      </c>
      <c r="D590" s="9" t="s">
        <v>826</v>
      </c>
      <c r="E590" s="8" t="s">
        <v>2747</v>
      </c>
      <c r="F590" s="10"/>
      <c r="G590" s="11" t="s">
        <v>357</v>
      </c>
      <c r="H590" s="10"/>
      <c r="I590" s="6" t="s">
        <v>2655</v>
      </c>
      <c r="J590" s="18" t="s">
        <v>2748</v>
      </c>
      <c r="K590" s="13" t="s">
        <v>109</v>
      </c>
      <c r="L590" s="13" t="s">
        <v>110</v>
      </c>
      <c r="M590" s="14">
        <v>155.0</v>
      </c>
      <c r="N590" s="14" t="s">
        <v>738</v>
      </c>
      <c r="O590" s="8" t="s">
        <v>109</v>
      </c>
      <c r="P590" s="8" t="s">
        <v>149</v>
      </c>
      <c r="Q590" s="8" t="s">
        <v>599</v>
      </c>
    </row>
    <row r="591">
      <c r="A591" s="6">
        <v>44298.0</v>
      </c>
      <c r="B591" s="7"/>
      <c r="C591" s="8" t="s">
        <v>2749</v>
      </c>
      <c r="D591" s="9" t="s">
        <v>2750</v>
      </c>
      <c r="E591" s="8" t="s">
        <v>2751</v>
      </c>
      <c r="F591" s="10"/>
      <c r="G591" s="10"/>
      <c r="H591" s="10"/>
      <c r="I591" s="6" t="s">
        <v>2655</v>
      </c>
      <c r="J591" s="12" t="s">
        <v>2752</v>
      </c>
      <c r="K591" s="13" t="s">
        <v>109</v>
      </c>
      <c r="L591" s="13" t="s">
        <v>110</v>
      </c>
      <c r="M591" s="14">
        <v>150.0</v>
      </c>
      <c r="N591" s="14" t="s">
        <v>57</v>
      </c>
      <c r="O591" s="8" t="s">
        <v>109</v>
      </c>
      <c r="P591" s="8" t="s">
        <v>24</v>
      </c>
      <c r="Q591" s="8" t="s">
        <v>330</v>
      </c>
    </row>
    <row r="592">
      <c r="A592" s="6">
        <v>44171.0</v>
      </c>
      <c r="B592" s="10">
        <v>23.0</v>
      </c>
      <c r="C592" s="10" t="s">
        <v>2753</v>
      </c>
      <c r="D592" s="27" t="s">
        <v>2754</v>
      </c>
      <c r="E592" s="10" t="s">
        <v>2755</v>
      </c>
      <c r="F592" s="10"/>
      <c r="G592" s="11" t="s">
        <v>2756</v>
      </c>
      <c r="H592" s="10"/>
      <c r="I592" s="6" t="s">
        <v>2655</v>
      </c>
      <c r="J592" s="12" t="s">
        <v>2757</v>
      </c>
      <c r="K592" s="13">
        <v>0.2916666666666667</v>
      </c>
      <c r="L592" s="13">
        <v>0.3423611111111111</v>
      </c>
      <c r="M592" s="14">
        <v>110.0</v>
      </c>
      <c r="N592" s="10" t="s">
        <v>148</v>
      </c>
      <c r="O592" s="10" t="s">
        <v>2758</v>
      </c>
      <c r="P592" s="10" t="s">
        <v>149</v>
      </c>
      <c r="Q592" s="16" t="s">
        <v>330</v>
      </c>
    </row>
    <row r="593">
      <c r="A593" s="6">
        <v>44210.0</v>
      </c>
      <c r="B593" s="10">
        <v>10.0</v>
      </c>
      <c r="C593" s="10" t="s">
        <v>2759</v>
      </c>
      <c r="D593" s="27" t="s">
        <v>2760</v>
      </c>
      <c r="E593" s="10" t="s">
        <v>2761</v>
      </c>
      <c r="F593" s="10"/>
      <c r="G593" s="11"/>
      <c r="H593" s="10"/>
      <c r="I593" s="6" t="s">
        <v>2655</v>
      </c>
      <c r="J593" s="12" t="s">
        <v>2762</v>
      </c>
      <c r="K593" s="13">
        <v>0.4166666666666667</v>
      </c>
      <c r="L593" s="13">
        <v>0.6222222222222222</v>
      </c>
      <c r="M593" s="14">
        <v>141.0</v>
      </c>
      <c r="N593" s="16" t="s">
        <v>57</v>
      </c>
      <c r="O593" s="10" t="s">
        <v>23</v>
      </c>
      <c r="P593" s="10" t="s">
        <v>149</v>
      </c>
      <c r="Q593" s="10" t="s">
        <v>330</v>
      </c>
    </row>
    <row r="594">
      <c r="A594" s="6">
        <v>44241.0</v>
      </c>
      <c r="B594" s="10"/>
      <c r="C594" s="28" t="s">
        <v>2763</v>
      </c>
      <c r="D594" s="27" t="s">
        <v>2764</v>
      </c>
      <c r="E594" s="23" t="s">
        <v>2765</v>
      </c>
      <c r="F594" s="10"/>
      <c r="G594" s="10" t="s">
        <v>2766</v>
      </c>
      <c r="H594" s="10"/>
      <c r="I594" s="6" t="s">
        <v>2655</v>
      </c>
      <c r="J594" s="12" t="s">
        <v>580</v>
      </c>
      <c r="K594" s="13" t="s">
        <v>109</v>
      </c>
      <c r="L594" s="13" t="s">
        <v>110</v>
      </c>
      <c r="M594" s="31">
        <v>150.0</v>
      </c>
      <c r="N594" s="10" t="s">
        <v>57</v>
      </c>
      <c r="O594" s="10" t="s">
        <v>109</v>
      </c>
      <c r="P594" s="10" t="s">
        <v>2017</v>
      </c>
      <c r="Q594" s="10" t="s">
        <v>33</v>
      </c>
    </row>
    <row r="595">
      <c r="A595" s="6">
        <v>44309.0</v>
      </c>
      <c r="B595" s="7"/>
      <c r="C595" s="8" t="s">
        <v>2767</v>
      </c>
      <c r="D595" s="9" t="s">
        <v>2768</v>
      </c>
      <c r="E595" s="8" t="s">
        <v>2769</v>
      </c>
      <c r="F595" s="8"/>
      <c r="G595" s="11" t="s">
        <v>174</v>
      </c>
      <c r="H595" s="11"/>
      <c r="I595" s="6" t="s">
        <v>2655</v>
      </c>
      <c r="J595" s="12" t="s">
        <v>2770</v>
      </c>
      <c r="K595" s="13" t="s">
        <v>109</v>
      </c>
      <c r="L595" s="13" t="s">
        <v>110</v>
      </c>
      <c r="M595" s="14">
        <v>465.0</v>
      </c>
      <c r="N595" s="8" t="s">
        <v>31</v>
      </c>
      <c r="O595" s="8" t="s">
        <v>109</v>
      </c>
      <c r="P595" s="8" t="s">
        <v>24</v>
      </c>
      <c r="Q595" s="8" t="s">
        <v>330</v>
      </c>
    </row>
    <row r="596">
      <c r="A596" s="6">
        <v>44292.0</v>
      </c>
      <c r="B596" s="7"/>
      <c r="C596" s="8" t="s">
        <v>2771</v>
      </c>
      <c r="D596" s="9" t="s">
        <v>2772</v>
      </c>
      <c r="E596" s="8" t="s">
        <v>2773</v>
      </c>
      <c r="F596" s="10"/>
      <c r="G596" s="11" t="s">
        <v>232</v>
      </c>
      <c r="H596" s="10"/>
      <c r="I596" s="6" t="s">
        <v>2655</v>
      </c>
      <c r="J596" s="12" t="s">
        <v>2774</v>
      </c>
      <c r="K596" s="13" t="s">
        <v>109</v>
      </c>
      <c r="L596" s="13" t="s">
        <v>110</v>
      </c>
      <c r="M596" s="14">
        <v>155.0</v>
      </c>
      <c r="N596" s="8" t="s">
        <v>31</v>
      </c>
      <c r="O596" s="8" t="s">
        <v>109</v>
      </c>
      <c r="P596" s="8" t="s">
        <v>96</v>
      </c>
      <c r="Q596" s="8" t="s">
        <v>2775</v>
      </c>
    </row>
    <row r="597">
      <c r="A597" s="6">
        <v>44293.0</v>
      </c>
      <c r="B597" s="10"/>
      <c r="C597" s="10" t="s">
        <v>2776</v>
      </c>
      <c r="D597" s="27" t="s">
        <v>2777</v>
      </c>
      <c r="E597" s="10" t="s">
        <v>2778</v>
      </c>
      <c r="F597" s="10"/>
      <c r="G597" s="16" t="s">
        <v>174</v>
      </c>
      <c r="H597" s="10"/>
      <c r="I597" s="6" t="s">
        <v>2655</v>
      </c>
      <c r="J597" s="12" t="s">
        <v>1396</v>
      </c>
      <c r="K597" s="13" t="s">
        <v>109</v>
      </c>
      <c r="L597" s="13" t="s">
        <v>2779</v>
      </c>
      <c r="M597" s="14">
        <v>450.0</v>
      </c>
      <c r="N597" s="10" t="s">
        <v>148</v>
      </c>
      <c r="O597" s="10" t="s">
        <v>109</v>
      </c>
      <c r="P597" s="10" t="s">
        <v>96</v>
      </c>
      <c r="Q597" s="10" t="s">
        <v>262</v>
      </c>
    </row>
    <row r="598">
      <c r="A598" s="6">
        <v>44244.0</v>
      </c>
      <c r="B598" s="10"/>
      <c r="C598" s="10" t="s">
        <v>2780</v>
      </c>
      <c r="D598" s="27" t="s">
        <v>2781</v>
      </c>
      <c r="E598" s="16" t="s">
        <v>2782</v>
      </c>
      <c r="F598" s="10"/>
      <c r="G598" s="16" t="s">
        <v>765</v>
      </c>
      <c r="H598" s="10"/>
      <c r="I598" s="6" t="s">
        <v>2655</v>
      </c>
      <c r="J598" s="12" t="s">
        <v>2783</v>
      </c>
      <c r="K598" s="13" t="s">
        <v>109</v>
      </c>
      <c r="L598" s="13" t="s">
        <v>2509</v>
      </c>
      <c r="M598" s="14">
        <v>155.0</v>
      </c>
      <c r="N598" s="16" t="s">
        <v>57</v>
      </c>
      <c r="O598" s="10" t="s">
        <v>109</v>
      </c>
      <c r="P598" s="10" t="s">
        <v>149</v>
      </c>
      <c r="Q598" s="10" t="s">
        <v>599</v>
      </c>
    </row>
    <row r="599">
      <c r="A599" s="6">
        <v>44156.0</v>
      </c>
      <c r="B599" s="10">
        <v>69.0</v>
      </c>
      <c r="C599" s="10" t="s">
        <v>2784</v>
      </c>
      <c r="D599" s="27" t="s">
        <v>2785</v>
      </c>
      <c r="E599" s="10" t="s">
        <v>2786</v>
      </c>
      <c r="F599" s="10"/>
      <c r="G599" s="11" t="s">
        <v>2787</v>
      </c>
      <c r="H599" s="10"/>
      <c r="I599" s="6" t="s">
        <v>2655</v>
      </c>
      <c r="J599" s="18" t="s">
        <v>2788</v>
      </c>
      <c r="K599" s="13">
        <v>0.4166666666666667</v>
      </c>
      <c r="L599" s="13">
        <v>0.5166666666666667</v>
      </c>
      <c r="M599" s="14">
        <v>149.0</v>
      </c>
      <c r="N599" s="18" t="s">
        <v>57</v>
      </c>
      <c r="O599" s="10" t="s">
        <v>2712</v>
      </c>
      <c r="P599" s="18" t="s">
        <v>149</v>
      </c>
      <c r="Q599" s="16" t="s">
        <v>330</v>
      </c>
    </row>
    <row r="600">
      <c r="A600" s="6">
        <v>44169.0</v>
      </c>
      <c r="B600" s="10">
        <v>141.0</v>
      </c>
      <c r="C600" s="10" t="s">
        <v>2789</v>
      </c>
      <c r="D600" s="27" t="s">
        <v>2790</v>
      </c>
      <c r="E600" s="10" t="s">
        <v>2791</v>
      </c>
      <c r="F600" s="10"/>
      <c r="G600" s="11" t="s">
        <v>2792</v>
      </c>
      <c r="H600" s="10"/>
      <c r="I600" s="6" t="s">
        <v>2655</v>
      </c>
      <c r="J600" s="12" t="s">
        <v>2793</v>
      </c>
      <c r="K600" s="13">
        <v>0.4166666666666667</v>
      </c>
      <c r="L600" s="13">
        <v>0.7527777777777778</v>
      </c>
      <c r="M600" s="14">
        <v>110.0</v>
      </c>
      <c r="N600" s="18" t="s">
        <v>57</v>
      </c>
      <c r="O600" s="10" t="s">
        <v>2712</v>
      </c>
      <c r="P600" s="18" t="s">
        <v>149</v>
      </c>
      <c r="Q600" s="10" t="s">
        <v>330</v>
      </c>
    </row>
    <row r="601">
      <c r="A601" s="6">
        <v>44191.0</v>
      </c>
      <c r="B601" s="10">
        <v>81.0</v>
      </c>
      <c r="C601" s="10" t="s">
        <v>2794</v>
      </c>
      <c r="D601" s="27" t="s">
        <v>2795</v>
      </c>
      <c r="E601" s="16" t="s">
        <v>2796</v>
      </c>
      <c r="F601" s="10"/>
      <c r="G601" s="11" t="s">
        <v>2797</v>
      </c>
      <c r="H601" s="10"/>
      <c r="I601" s="6" t="s">
        <v>2655</v>
      </c>
      <c r="J601" s="12" t="s">
        <v>2798</v>
      </c>
      <c r="K601" s="13">
        <v>0.4166666666666667</v>
      </c>
      <c r="L601" s="13">
        <v>0.7027777777777778</v>
      </c>
      <c r="M601" s="14">
        <v>260.0</v>
      </c>
      <c r="N601" s="10" t="s">
        <v>57</v>
      </c>
      <c r="O601" s="10" t="s">
        <v>2712</v>
      </c>
      <c r="P601" s="10" t="s">
        <v>58</v>
      </c>
      <c r="Q601" s="10" t="s">
        <v>2279</v>
      </c>
    </row>
    <row r="602">
      <c r="A602" s="6">
        <v>44174.0</v>
      </c>
      <c r="B602" s="10">
        <v>70.0</v>
      </c>
      <c r="C602" s="6" t="s">
        <v>2799</v>
      </c>
      <c r="D602" s="27" t="s">
        <v>2800</v>
      </c>
      <c r="E602" s="16" t="s">
        <v>2801</v>
      </c>
      <c r="F602" s="10"/>
      <c r="G602" s="11" t="s">
        <v>2802</v>
      </c>
      <c r="H602" s="10"/>
      <c r="I602" s="6" t="s">
        <v>2655</v>
      </c>
      <c r="J602" s="18" t="s">
        <v>2803</v>
      </c>
      <c r="K602" s="13">
        <v>0.3333333333333333</v>
      </c>
      <c r="L602" s="13">
        <v>0.5340277777777778</v>
      </c>
      <c r="M602" s="14">
        <v>310.0</v>
      </c>
      <c r="N602" s="10" t="s">
        <v>148</v>
      </c>
      <c r="O602" s="10" t="s">
        <v>2804</v>
      </c>
      <c r="P602" s="10" t="s">
        <v>149</v>
      </c>
      <c r="Q602" s="10" t="s">
        <v>599</v>
      </c>
    </row>
    <row r="603">
      <c r="A603" s="6">
        <v>44322.0</v>
      </c>
      <c r="B603" s="7"/>
      <c r="C603" s="15" t="s">
        <v>2356</v>
      </c>
      <c r="D603" s="9" t="s">
        <v>2357</v>
      </c>
      <c r="E603" s="8" t="s">
        <v>2805</v>
      </c>
      <c r="F603" s="8"/>
      <c r="G603" s="11" t="s">
        <v>174</v>
      </c>
      <c r="H603" s="11"/>
      <c r="I603" s="6" t="s">
        <v>2655</v>
      </c>
      <c r="J603" s="12" t="s">
        <v>2806</v>
      </c>
      <c r="K603" s="13" t="s">
        <v>109</v>
      </c>
      <c r="L603" s="13" t="s">
        <v>110</v>
      </c>
      <c r="M603" s="14">
        <v>765.0</v>
      </c>
      <c r="N603" s="8" t="s">
        <v>57</v>
      </c>
      <c r="O603" s="8" t="s">
        <v>109</v>
      </c>
      <c r="P603" s="8" t="s">
        <v>149</v>
      </c>
      <c r="Q603" s="8" t="s">
        <v>295</v>
      </c>
    </row>
    <row r="604">
      <c r="A604" s="6">
        <v>44244.0</v>
      </c>
      <c r="B604" s="10"/>
      <c r="C604" s="10" t="s">
        <v>2807</v>
      </c>
      <c r="D604" s="27" t="s">
        <v>2808</v>
      </c>
      <c r="E604" s="28" t="s">
        <v>2809</v>
      </c>
      <c r="F604" s="10"/>
      <c r="G604" s="16" t="s">
        <v>2810</v>
      </c>
      <c r="H604" s="10"/>
      <c r="I604" s="6" t="s">
        <v>2655</v>
      </c>
      <c r="J604" s="12" t="s">
        <v>2811</v>
      </c>
      <c r="K604" s="13" t="s">
        <v>109</v>
      </c>
      <c r="L604" s="13" t="s">
        <v>110</v>
      </c>
      <c r="M604" s="14">
        <v>215.0</v>
      </c>
      <c r="N604" s="10" t="s">
        <v>148</v>
      </c>
      <c r="O604" s="10" t="s">
        <v>109</v>
      </c>
      <c r="P604" s="10" t="s">
        <v>149</v>
      </c>
      <c r="Q604" s="10" t="s">
        <v>599</v>
      </c>
    </row>
    <row r="605">
      <c r="A605" s="6">
        <v>44299.0</v>
      </c>
      <c r="B605" s="7"/>
      <c r="C605" s="8" t="s">
        <v>2812</v>
      </c>
      <c r="D605" s="9" t="s">
        <v>2813</v>
      </c>
      <c r="E605" s="23" t="s">
        <v>2814</v>
      </c>
      <c r="F605" s="10"/>
      <c r="G605" s="11" t="s">
        <v>2815</v>
      </c>
      <c r="H605" s="10"/>
      <c r="I605" s="6" t="s">
        <v>2655</v>
      </c>
      <c r="J605" s="12" t="s">
        <v>2816</v>
      </c>
      <c r="K605" s="13" t="s">
        <v>109</v>
      </c>
      <c r="L605" s="13" t="s">
        <v>110</v>
      </c>
      <c r="M605" s="14">
        <v>165.0</v>
      </c>
      <c r="N605" s="8" t="s">
        <v>57</v>
      </c>
      <c r="O605" s="8" t="s">
        <v>109</v>
      </c>
      <c r="P605" s="8" t="s">
        <v>24</v>
      </c>
      <c r="Q605" s="8" t="s">
        <v>330</v>
      </c>
    </row>
    <row r="606">
      <c r="A606" s="6">
        <v>44278.0</v>
      </c>
      <c r="B606" s="10"/>
      <c r="C606" s="10" t="s">
        <v>2817</v>
      </c>
      <c r="D606" s="27" t="s">
        <v>2818</v>
      </c>
      <c r="E606" s="10" t="s">
        <v>2819</v>
      </c>
      <c r="F606" s="10"/>
      <c r="G606" s="10"/>
      <c r="H606" s="10"/>
      <c r="I606" s="6" t="s">
        <v>2655</v>
      </c>
      <c r="J606" s="12" t="s">
        <v>2820</v>
      </c>
      <c r="K606" s="13" t="s">
        <v>109</v>
      </c>
      <c r="L606" s="13" t="s">
        <v>110</v>
      </c>
      <c r="M606" s="14">
        <v>195.0</v>
      </c>
      <c r="N606" s="10" t="s">
        <v>148</v>
      </c>
      <c r="O606" s="10" t="s">
        <v>109</v>
      </c>
      <c r="P606" s="10" t="s">
        <v>149</v>
      </c>
      <c r="Q606" s="10" t="s">
        <v>33</v>
      </c>
    </row>
    <row r="607">
      <c r="A607" s="6">
        <v>44261.0</v>
      </c>
      <c r="B607" s="10"/>
      <c r="C607" s="10" t="s">
        <v>2821</v>
      </c>
      <c r="D607" s="27" t="s">
        <v>1245</v>
      </c>
      <c r="E607" s="28" t="s">
        <v>2822</v>
      </c>
      <c r="F607" s="10"/>
      <c r="G607" s="28" t="s">
        <v>244</v>
      </c>
      <c r="H607" s="11"/>
      <c r="I607" s="6" t="s">
        <v>2823</v>
      </c>
      <c r="J607" s="12" t="s">
        <v>2824</v>
      </c>
      <c r="K607" s="13" t="s">
        <v>109</v>
      </c>
      <c r="L607" s="13" t="s">
        <v>110</v>
      </c>
      <c r="M607" s="14">
        <v>465.0</v>
      </c>
      <c r="N607" s="16" t="s">
        <v>57</v>
      </c>
      <c r="O607" s="10" t="s">
        <v>109</v>
      </c>
      <c r="P607" s="10" t="s">
        <v>149</v>
      </c>
      <c r="Q607" s="10" t="s">
        <v>599</v>
      </c>
    </row>
    <row r="608">
      <c r="A608" s="6">
        <v>44202.0</v>
      </c>
      <c r="B608" s="10">
        <v>4.0</v>
      </c>
      <c r="C608" s="10" t="s">
        <v>2825</v>
      </c>
      <c r="D608" s="27" t="s">
        <v>2826</v>
      </c>
      <c r="E608" s="10" t="s">
        <v>2827</v>
      </c>
      <c r="F608" s="10"/>
      <c r="G608" s="11"/>
      <c r="H608" s="10"/>
      <c r="I608" s="6" t="s">
        <v>2655</v>
      </c>
      <c r="J608" s="12" t="s">
        <v>2828</v>
      </c>
      <c r="K608" s="13">
        <v>0.4166666666666667</v>
      </c>
      <c r="L608" s="13">
        <v>0.4909722222222222</v>
      </c>
      <c r="M608" s="14">
        <v>285.0</v>
      </c>
      <c r="N608" s="16" t="s">
        <v>57</v>
      </c>
      <c r="O608" s="10" t="s">
        <v>816</v>
      </c>
      <c r="P608" s="10" t="s">
        <v>149</v>
      </c>
      <c r="Q608" s="10" t="s">
        <v>330</v>
      </c>
    </row>
    <row r="609">
      <c r="A609" s="6">
        <v>44175.0</v>
      </c>
      <c r="B609" s="10"/>
      <c r="C609" s="10" t="s">
        <v>2829</v>
      </c>
      <c r="D609" s="27" t="s">
        <v>2830</v>
      </c>
      <c r="E609" s="10" t="s">
        <v>2831</v>
      </c>
      <c r="F609" s="10"/>
      <c r="G609" s="11" t="s">
        <v>2832</v>
      </c>
      <c r="H609" s="10"/>
      <c r="I609" s="6" t="s">
        <v>2655</v>
      </c>
      <c r="J609" s="12" t="s">
        <v>2833</v>
      </c>
      <c r="K609" s="13" t="s">
        <v>109</v>
      </c>
      <c r="L609" s="13" t="s">
        <v>110</v>
      </c>
      <c r="M609" s="14">
        <v>260.0</v>
      </c>
      <c r="N609" s="18" t="s">
        <v>57</v>
      </c>
      <c r="O609" s="10"/>
      <c r="P609" s="18" t="s">
        <v>149</v>
      </c>
      <c r="Q609" s="10" t="s">
        <v>599</v>
      </c>
    </row>
    <row r="610">
      <c r="A610" s="6">
        <v>44261.0</v>
      </c>
      <c r="B610" s="10"/>
      <c r="C610" s="10" t="s">
        <v>2834</v>
      </c>
      <c r="D610" s="27" t="s">
        <v>2835</v>
      </c>
      <c r="E610" s="28" t="s">
        <v>2836</v>
      </c>
      <c r="F610" s="10"/>
      <c r="G610" s="16" t="s">
        <v>75</v>
      </c>
      <c r="H610" s="10"/>
      <c r="I610" s="6" t="s">
        <v>2655</v>
      </c>
      <c r="J610" s="12" t="s">
        <v>2837</v>
      </c>
      <c r="K610" s="13" t="s">
        <v>109</v>
      </c>
      <c r="L610" s="13" t="s">
        <v>110</v>
      </c>
      <c r="M610" s="14">
        <v>155.0</v>
      </c>
      <c r="N610" s="16" t="s">
        <v>57</v>
      </c>
      <c r="O610" s="10" t="s">
        <v>109</v>
      </c>
      <c r="P610" s="10" t="s">
        <v>149</v>
      </c>
      <c r="Q610" s="16" t="s">
        <v>330</v>
      </c>
    </row>
    <row r="611">
      <c r="A611" s="6">
        <v>44186.0</v>
      </c>
      <c r="B611" s="10">
        <v>150.0</v>
      </c>
      <c r="C611" s="10" t="s">
        <v>2838</v>
      </c>
      <c r="D611" s="20" t="s">
        <v>2839</v>
      </c>
      <c r="E611" s="10" t="s">
        <v>2840</v>
      </c>
      <c r="F611" s="10"/>
      <c r="G611" s="11" t="s">
        <v>49</v>
      </c>
      <c r="H611" s="10"/>
      <c r="I611" s="6" t="s">
        <v>2655</v>
      </c>
      <c r="J611" s="18" t="s">
        <v>2841</v>
      </c>
      <c r="K611" s="13">
        <v>0.4583333333333333</v>
      </c>
      <c r="L611" s="13">
        <v>0.617361111111111</v>
      </c>
      <c r="M611" s="14">
        <v>285.0</v>
      </c>
      <c r="N611" s="13" t="s">
        <v>2842</v>
      </c>
      <c r="O611" s="10" t="s">
        <v>2843</v>
      </c>
      <c r="P611" s="10" t="s">
        <v>2844</v>
      </c>
      <c r="Q611" s="16" t="s">
        <v>330</v>
      </c>
    </row>
    <row r="612">
      <c r="A612" s="6">
        <v>44156.0</v>
      </c>
      <c r="B612" s="10">
        <v>170.0</v>
      </c>
      <c r="C612" s="10" t="s">
        <v>2845</v>
      </c>
      <c r="D612" s="27" t="s">
        <v>2846</v>
      </c>
      <c r="E612" s="10" t="s">
        <v>2353</v>
      </c>
      <c r="F612" s="10"/>
      <c r="G612" s="11" t="s">
        <v>2354</v>
      </c>
      <c r="H612" s="10"/>
      <c r="I612" s="6" t="s">
        <v>2655</v>
      </c>
      <c r="J612" s="18" t="s">
        <v>2847</v>
      </c>
      <c r="K612" s="13">
        <v>0.4583333333333333</v>
      </c>
      <c r="L612" s="13">
        <v>0.4763888888888889</v>
      </c>
      <c r="M612" s="14">
        <v>110.0</v>
      </c>
      <c r="N612" s="18" t="s">
        <v>57</v>
      </c>
      <c r="O612" s="10" t="s">
        <v>2848</v>
      </c>
      <c r="P612" s="18" t="s">
        <v>149</v>
      </c>
      <c r="Q612" s="16" t="s">
        <v>330</v>
      </c>
    </row>
    <row r="613">
      <c r="A613" s="6">
        <v>44220.0</v>
      </c>
      <c r="B613" s="10"/>
      <c r="C613" s="10" t="s">
        <v>2849</v>
      </c>
      <c r="D613" s="27" t="s">
        <v>2850</v>
      </c>
      <c r="E613" s="10" t="s">
        <v>530</v>
      </c>
      <c r="F613" s="10"/>
      <c r="G613" s="11"/>
      <c r="H613" s="10"/>
      <c r="I613" s="6" t="s">
        <v>2655</v>
      </c>
      <c r="J613" s="12" t="s">
        <v>2851</v>
      </c>
      <c r="K613" s="13" t="s">
        <v>109</v>
      </c>
      <c r="L613" s="13" t="s">
        <v>110</v>
      </c>
      <c r="M613" s="14">
        <v>141.0</v>
      </c>
      <c r="N613" s="16" t="s">
        <v>57</v>
      </c>
      <c r="O613" s="10" t="s">
        <v>774</v>
      </c>
      <c r="P613" s="10" t="s">
        <v>149</v>
      </c>
      <c r="Q613" s="16" t="s">
        <v>330</v>
      </c>
    </row>
    <row r="614">
      <c r="A614" s="6">
        <v>44176.0</v>
      </c>
      <c r="B614" s="10">
        <v>240.0</v>
      </c>
      <c r="C614" s="6" t="s">
        <v>2852</v>
      </c>
      <c r="D614" s="27" t="s">
        <v>2853</v>
      </c>
      <c r="E614" s="10" t="s">
        <v>2854</v>
      </c>
      <c r="F614" s="10"/>
      <c r="G614" s="11" t="s">
        <v>2855</v>
      </c>
      <c r="H614" s="10"/>
      <c r="I614" s="6" t="s">
        <v>2655</v>
      </c>
      <c r="J614" s="18" t="s">
        <v>2856</v>
      </c>
      <c r="K614" s="13">
        <v>0.375</v>
      </c>
      <c r="L614" s="13">
        <v>0.44652777777777775</v>
      </c>
      <c r="M614" s="14">
        <v>260.0</v>
      </c>
      <c r="N614" s="16" t="s">
        <v>57</v>
      </c>
      <c r="O614" s="10" t="s">
        <v>2857</v>
      </c>
      <c r="P614" s="10" t="s">
        <v>149</v>
      </c>
      <c r="Q614" s="10" t="s">
        <v>330</v>
      </c>
    </row>
    <row r="615">
      <c r="A615" s="6">
        <v>44216.0</v>
      </c>
      <c r="B615" s="10"/>
      <c r="C615" s="10" t="s">
        <v>2858</v>
      </c>
      <c r="D615" s="27" t="s">
        <v>2859</v>
      </c>
      <c r="E615" s="16" t="s">
        <v>2860</v>
      </c>
      <c r="F615" s="10"/>
      <c r="G615" s="10"/>
      <c r="H615" s="10"/>
      <c r="I615" s="6" t="s">
        <v>2655</v>
      </c>
      <c r="J615" s="12" t="s">
        <v>2861</v>
      </c>
      <c r="K615" s="13" t="s">
        <v>109</v>
      </c>
      <c r="L615" s="13" t="s">
        <v>110</v>
      </c>
      <c r="M615" s="14">
        <v>375.0</v>
      </c>
      <c r="N615" s="10" t="s">
        <v>57</v>
      </c>
      <c r="O615" s="10" t="s">
        <v>109</v>
      </c>
      <c r="P615" s="10" t="s">
        <v>149</v>
      </c>
      <c r="Q615" s="10" t="s">
        <v>599</v>
      </c>
    </row>
    <row r="616">
      <c r="A616" s="6">
        <v>44315.0</v>
      </c>
      <c r="B616" s="7"/>
      <c r="C616" s="8" t="s">
        <v>2862</v>
      </c>
      <c r="D616" s="9" t="s">
        <v>2863</v>
      </c>
      <c r="E616" s="15" t="s">
        <v>2864</v>
      </c>
      <c r="F616" s="10"/>
      <c r="G616" s="11" t="s">
        <v>2865</v>
      </c>
      <c r="H616" s="10"/>
      <c r="I616" s="6" t="s">
        <v>2655</v>
      </c>
      <c r="J616" s="12" t="s">
        <v>2866</v>
      </c>
      <c r="K616" s="13" t="s">
        <v>109</v>
      </c>
      <c r="L616" s="13" t="s">
        <v>110</v>
      </c>
      <c r="M616" s="14">
        <v>110.0</v>
      </c>
      <c r="N616" s="8" t="s">
        <v>57</v>
      </c>
      <c r="O616" s="8" t="s">
        <v>109</v>
      </c>
      <c r="P616" s="8" t="s">
        <v>24</v>
      </c>
      <c r="Q616" s="8" t="s">
        <v>2867</v>
      </c>
    </row>
    <row r="617">
      <c r="A617" s="6">
        <v>44323.0</v>
      </c>
      <c r="B617" s="10">
        <v>29.0</v>
      </c>
      <c r="C617" s="10" t="s">
        <v>2868</v>
      </c>
      <c r="D617" s="27" t="s">
        <v>2869</v>
      </c>
      <c r="E617" s="28" t="s">
        <v>2870</v>
      </c>
      <c r="F617" s="10"/>
      <c r="G617" s="16" t="s">
        <v>2871</v>
      </c>
      <c r="H617" s="10"/>
      <c r="I617" s="6" t="s">
        <v>2655</v>
      </c>
      <c r="J617" s="12" t="s">
        <v>2872</v>
      </c>
      <c r="K617" s="13">
        <v>0.3756944444444445</v>
      </c>
      <c r="L617" s="13">
        <v>0.7048611111111112</v>
      </c>
      <c r="M617" s="14">
        <v>135.0</v>
      </c>
      <c r="N617" s="10" t="s">
        <v>57</v>
      </c>
      <c r="O617" s="10" t="s">
        <v>89</v>
      </c>
      <c r="P617" s="10" t="s">
        <v>381</v>
      </c>
      <c r="Q617" s="10" t="s">
        <v>2873</v>
      </c>
    </row>
    <row r="618">
      <c r="A618" s="6">
        <v>44307.0</v>
      </c>
      <c r="B618" s="10">
        <v>44.0</v>
      </c>
      <c r="C618" s="10" t="s">
        <v>2874</v>
      </c>
      <c r="D618" s="27" t="s">
        <v>2875</v>
      </c>
      <c r="E618" s="28" t="s">
        <v>2876</v>
      </c>
      <c r="F618" s="10"/>
      <c r="G618" s="16" t="s">
        <v>765</v>
      </c>
      <c r="H618" s="10"/>
      <c r="I618" s="6" t="s">
        <v>2877</v>
      </c>
      <c r="J618" s="12" t="s">
        <v>2878</v>
      </c>
      <c r="K618" s="13">
        <v>0.4604166666666667</v>
      </c>
      <c r="L618" s="13">
        <v>0.5743055555555555</v>
      </c>
      <c r="M618" s="14">
        <v>155.0</v>
      </c>
      <c r="N618" s="10" t="s">
        <v>57</v>
      </c>
      <c r="O618" s="10" t="s">
        <v>135</v>
      </c>
      <c r="P618" s="10" t="s">
        <v>24</v>
      </c>
      <c r="Q618" s="10" t="s">
        <v>330</v>
      </c>
    </row>
    <row r="619">
      <c r="A619" s="6">
        <v>44186.0</v>
      </c>
      <c r="B619" s="10">
        <v>18.0</v>
      </c>
      <c r="C619" s="10" t="s">
        <v>2879</v>
      </c>
      <c r="D619" s="27" t="s">
        <v>2880</v>
      </c>
      <c r="E619" s="10" t="s">
        <v>2881</v>
      </c>
      <c r="F619" s="10"/>
      <c r="G619" s="11" t="s">
        <v>2882</v>
      </c>
      <c r="H619" s="10"/>
      <c r="I619" s="6" t="s">
        <v>2655</v>
      </c>
      <c r="J619" s="18" t="s">
        <v>2883</v>
      </c>
      <c r="K619" s="13">
        <v>0.4375</v>
      </c>
      <c r="L619" s="13">
        <v>0.5347222222222222</v>
      </c>
      <c r="M619" s="14">
        <v>210.0</v>
      </c>
      <c r="N619" s="10" t="s">
        <v>148</v>
      </c>
      <c r="O619" s="10" t="s">
        <v>135</v>
      </c>
      <c r="P619" s="10" t="s">
        <v>149</v>
      </c>
      <c r="Q619" s="10" t="s">
        <v>599</v>
      </c>
    </row>
    <row r="620">
      <c r="A620" s="6">
        <v>44231.0</v>
      </c>
      <c r="B620" s="10"/>
      <c r="C620" s="10" t="s">
        <v>2884</v>
      </c>
      <c r="D620" s="27" t="s">
        <v>2451</v>
      </c>
      <c r="E620" s="10" t="s">
        <v>2885</v>
      </c>
      <c r="F620" s="10"/>
      <c r="G620" s="16" t="s">
        <v>174</v>
      </c>
      <c r="H620" s="10"/>
      <c r="I620" s="6" t="s">
        <v>2655</v>
      </c>
      <c r="J620" s="12" t="s">
        <v>2453</v>
      </c>
      <c r="K620" s="13">
        <v>0.4583333333333333</v>
      </c>
      <c r="L620" s="13">
        <v>0.4583333333333333</v>
      </c>
      <c r="M620" s="14">
        <v>615.0</v>
      </c>
      <c r="N620" s="16" t="s">
        <v>57</v>
      </c>
      <c r="O620" s="10" t="s">
        <v>109</v>
      </c>
      <c r="P620" s="10" t="s">
        <v>149</v>
      </c>
      <c r="Q620" s="10" t="s">
        <v>3</v>
      </c>
    </row>
    <row r="621">
      <c r="A621" s="6">
        <v>44231.0</v>
      </c>
      <c r="B621" s="10"/>
      <c r="C621" s="10" t="s">
        <v>2884</v>
      </c>
      <c r="D621" s="27" t="s">
        <v>2451</v>
      </c>
      <c r="E621" s="10" t="s">
        <v>2886</v>
      </c>
      <c r="F621" s="10"/>
      <c r="G621" s="16" t="s">
        <v>2887</v>
      </c>
      <c r="H621" s="10"/>
      <c r="I621" s="6" t="s">
        <v>2655</v>
      </c>
      <c r="J621" s="18" t="s">
        <v>2888</v>
      </c>
      <c r="K621" s="13">
        <v>0.4583333333333333</v>
      </c>
      <c r="L621" s="13">
        <v>0.4583333333333333</v>
      </c>
      <c r="M621" s="14">
        <v>275.0</v>
      </c>
      <c r="N621" s="16" t="s">
        <v>57</v>
      </c>
      <c r="O621" s="10" t="s">
        <v>109</v>
      </c>
      <c r="P621" s="10" t="s">
        <v>149</v>
      </c>
      <c r="Q621" s="10" t="s">
        <v>330</v>
      </c>
    </row>
    <row r="622">
      <c r="A622" s="6">
        <v>44231.0</v>
      </c>
      <c r="B622" s="10"/>
      <c r="C622" s="10" t="s">
        <v>2884</v>
      </c>
      <c r="D622" s="27" t="s">
        <v>2451</v>
      </c>
      <c r="E622" s="10" t="s">
        <v>2889</v>
      </c>
      <c r="F622" s="10"/>
      <c r="G622" s="16" t="s">
        <v>2890</v>
      </c>
      <c r="H622" s="10"/>
      <c r="I622" s="6" t="s">
        <v>2655</v>
      </c>
      <c r="J622" s="18" t="s">
        <v>2888</v>
      </c>
      <c r="K622" s="13" t="s">
        <v>109</v>
      </c>
      <c r="L622" s="13" t="s">
        <v>110</v>
      </c>
      <c r="M622" s="14">
        <f>3.6*100+15</f>
        <v>375</v>
      </c>
      <c r="N622" s="16" t="s">
        <v>57</v>
      </c>
      <c r="O622" s="10" t="s">
        <v>109</v>
      </c>
      <c r="P622" s="10" t="s">
        <v>149</v>
      </c>
      <c r="Q622" s="10" t="s">
        <v>3</v>
      </c>
    </row>
    <row r="623">
      <c r="A623" s="6">
        <v>44231.0</v>
      </c>
      <c r="B623" s="10"/>
      <c r="C623" s="10" t="s">
        <v>2884</v>
      </c>
      <c r="D623" s="27" t="s">
        <v>2451</v>
      </c>
      <c r="E623" s="10" t="s">
        <v>2891</v>
      </c>
      <c r="F623" s="10"/>
      <c r="G623" s="16" t="s">
        <v>174</v>
      </c>
      <c r="H623" s="10"/>
      <c r="I623" s="6" t="s">
        <v>2655</v>
      </c>
      <c r="J623" s="12" t="s">
        <v>2892</v>
      </c>
      <c r="K623" s="13" t="s">
        <v>109</v>
      </c>
      <c r="L623" s="13" t="s">
        <v>110</v>
      </c>
      <c r="M623" s="14">
        <v>465.0</v>
      </c>
      <c r="N623" s="16" t="s">
        <v>57</v>
      </c>
      <c r="O623" s="10" t="s">
        <v>109</v>
      </c>
      <c r="P623" s="10" t="s">
        <v>149</v>
      </c>
      <c r="Q623" s="10" t="s">
        <v>330</v>
      </c>
    </row>
    <row r="624">
      <c r="A624" s="6">
        <v>44314.0</v>
      </c>
      <c r="B624" s="7"/>
      <c r="C624" s="8" t="s">
        <v>2893</v>
      </c>
      <c r="D624" s="9" t="s">
        <v>2894</v>
      </c>
      <c r="E624" s="23" t="s">
        <v>2895</v>
      </c>
      <c r="F624" s="10"/>
      <c r="G624" s="11" t="s">
        <v>2896</v>
      </c>
      <c r="H624" s="10"/>
      <c r="I624" s="6" t="s">
        <v>2655</v>
      </c>
      <c r="J624" s="12" t="s">
        <v>2897</v>
      </c>
      <c r="K624" s="13" t="s">
        <v>109</v>
      </c>
      <c r="L624" s="13" t="s">
        <v>110</v>
      </c>
      <c r="M624" s="14">
        <v>135.0</v>
      </c>
      <c r="N624" s="8" t="s">
        <v>57</v>
      </c>
      <c r="O624" s="8" t="s">
        <v>109</v>
      </c>
      <c r="P624" s="8" t="s">
        <v>24</v>
      </c>
      <c r="Q624" s="8" t="s">
        <v>2898</v>
      </c>
    </row>
    <row r="625">
      <c r="A625" s="6">
        <v>44195.0</v>
      </c>
      <c r="B625" s="10">
        <v>266.0</v>
      </c>
      <c r="C625" s="10" t="s">
        <v>2899</v>
      </c>
      <c r="D625" s="27" t="s">
        <v>2900</v>
      </c>
      <c r="E625" s="10" t="s">
        <v>2901</v>
      </c>
      <c r="F625" s="10"/>
      <c r="G625" s="11" t="s">
        <v>2287</v>
      </c>
      <c r="H625" s="10"/>
      <c r="I625" s="6" t="s">
        <v>2655</v>
      </c>
      <c r="J625" s="18" t="s">
        <v>2902</v>
      </c>
      <c r="K625" s="13">
        <v>0.4583333333333333</v>
      </c>
      <c r="L625" s="13">
        <v>0.6513888888888889</v>
      </c>
      <c r="M625" s="14">
        <f>149*1.4+90*1.4+20</f>
        <v>354.6</v>
      </c>
      <c r="N625" s="10" t="s">
        <v>148</v>
      </c>
      <c r="O625" s="10" t="s">
        <v>2903</v>
      </c>
      <c r="P625" s="10" t="s">
        <v>149</v>
      </c>
      <c r="Q625" s="10" t="s">
        <v>33</v>
      </c>
    </row>
    <row r="626">
      <c r="A626" s="6">
        <v>44229.0</v>
      </c>
      <c r="B626" s="10"/>
      <c r="C626" s="10" t="s">
        <v>2904</v>
      </c>
      <c r="D626" s="27" t="s">
        <v>2905</v>
      </c>
      <c r="E626" s="10" t="s">
        <v>2906</v>
      </c>
      <c r="F626" s="10"/>
      <c r="G626" s="16" t="s">
        <v>2907</v>
      </c>
      <c r="H626" s="10"/>
      <c r="I626" s="6" t="s">
        <v>2655</v>
      </c>
      <c r="J626" s="12" t="s">
        <v>2908</v>
      </c>
      <c r="K626" s="13" t="s">
        <v>109</v>
      </c>
      <c r="L626" s="22" t="s">
        <v>1682</v>
      </c>
      <c r="M626" s="14">
        <v>195.0</v>
      </c>
      <c r="N626" s="10" t="s">
        <v>57</v>
      </c>
      <c r="O626" s="10" t="s">
        <v>109</v>
      </c>
      <c r="P626" s="10" t="s">
        <v>58</v>
      </c>
      <c r="Q626" s="10" t="s">
        <v>3</v>
      </c>
    </row>
    <row r="627">
      <c r="A627" s="6">
        <v>44307.0</v>
      </c>
      <c r="B627" s="7"/>
      <c r="C627" s="8" t="s">
        <v>2909</v>
      </c>
      <c r="D627" s="9" t="s">
        <v>2910</v>
      </c>
      <c r="E627" s="15" t="s">
        <v>2911</v>
      </c>
      <c r="F627" s="10"/>
      <c r="G627" s="11" t="s">
        <v>2912</v>
      </c>
      <c r="H627" s="10"/>
      <c r="I627" s="6" t="s">
        <v>2655</v>
      </c>
      <c r="J627" s="12" t="s">
        <v>2913</v>
      </c>
      <c r="K627" s="13" t="s">
        <v>109</v>
      </c>
      <c r="L627" s="13" t="s">
        <v>110</v>
      </c>
      <c r="M627" s="14">
        <v>95.0</v>
      </c>
      <c r="N627" s="8" t="s">
        <v>57</v>
      </c>
      <c r="O627" s="8" t="s">
        <v>109</v>
      </c>
      <c r="P627" s="8" t="s">
        <v>24</v>
      </c>
      <c r="Q627" s="8" t="s">
        <v>25</v>
      </c>
    </row>
    <row r="628">
      <c r="A628" s="6">
        <v>44191.0</v>
      </c>
      <c r="B628" s="10">
        <v>23.0</v>
      </c>
      <c r="C628" s="10" t="s">
        <v>2914</v>
      </c>
      <c r="D628" s="27" t="s">
        <v>2915</v>
      </c>
      <c r="E628" s="10" t="s">
        <v>2916</v>
      </c>
      <c r="F628" s="10"/>
      <c r="G628" s="11" t="s">
        <v>2917</v>
      </c>
      <c r="H628" s="10"/>
      <c r="I628" s="6" t="s">
        <v>2655</v>
      </c>
      <c r="J628" s="12" t="s">
        <v>2918</v>
      </c>
      <c r="K628" s="13">
        <v>0.4173611111111111</v>
      </c>
      <c r="L628" s="13">
        <v>0.6041666666666666</v>
      </c>
      <c r="M628" s="14">
        <v>310.0</v>
      </c>
      <c r="N628" s="10" t="s">
        <v>57</v>
      </c>
      <c r="O628" s="10" t="s">
        <v>135</v>
      </c>
      <c r="P628" s="10" t="s">
        <v>58</v>
      </c>
      <c r="Q628" s="10" t="s">
        <v>2279</v>
      </c>
    </row>
    <row r="629">
      <c r="A629" s="6">
        <v>44250.0</v>
      </c>
      <c r="B629" s="10">
        <v>4.0</v>
      </c>
      <c r="C629" s="33" t="s">
        <v>2919</v>
      </c>
      <c r="D629" s="27" t="s">
        <v>2920</v>
      </c>
      <c r="E629" s="28" t="s">
        <v>2921</v>
      </c>
      <c r="F629" s="10"/>
      <c r="G629" s="11" t="s">
        <v>121</v>
      </c>
      <c r="H629" s="10"/>
      <c r="I629" s="6" t="s">
        <v>2655</v>
      </c>
      <c r="J629" s="12" t="s">
        <v>2922</v>
      </c>
      <c r="K629" s="13">
        <v>0.4166666666666667</v>
      </c>
      <c r="L629" s="13">
        <v>0.4916666666666667</v>
      </c>
      <c r="M629" s="14">
        <v>194.99</v>
      </c>
      <c r="N629" s="10" t="s">
        <v>148</v>
      </c>
      <c r="O629" s="10" t="s">
        <v>135</v>
      </c>
      <c r="P629" s="10" t="s">
        <v>2017</v>
      </c>
      <c r="Q629" s="10" t="s">
        <v>330</v>
      </c>
    </row>
    <row r="630">
      <c r="A630" s="6">
        <v>44195.0</v>
      </c>
      <c r="B630" s="10">
        <v>169.0</v>
      </c>
      <c r="C630" s="10" t="s">
        <v>2923</v>
      </c>
      <c r="D630" s="27" t="s">
        <v>2924</v>
      </c>
      <c r="E630" s="10" t="s">
        <v>2925</v>
      </c>
      <c r="F630" s="10"/>
      <c r="G630" s="11" t="s">
        <v>2926</v>
      </c>
      <c r="H630" s="10"/>
      <c r="I630" s="6" t="s">
        <v>2655</v>
      </c>
      <c r="J630" s="18" t="s">
        <v>2927</v>
      </c>
      <c r="K630" s="13">
        <v>0.2916666666666667</v>
      </c>
      <c r="L630" s="13">
        <v>0.5465277777777778</v>
      </c>
      <c r="M630" s="14">
        <v>310.0</v>
      </c>
      <c r="N630" s="10" t="s">
        <v>57</v>
      </c>
      <c r="O630" s="10" t="s">
        <v>2679</v>
      </c>
      <c r="P630" s="10" t="s">
        <v>149</v>
      </c>
      <c r="Q630" s="10" t="s">
        <v>599</v>
      </c>
    </row>
    <row r="631">
      <c r="A631" s="6">
        <v>44288.0</v>
      </c>
      <c r="B631" s="10"/>
      <c r="C631" s="10" t="s">
        <v>2928</v>
      </c>
      <c r="D631" s="27" t="s">
        <v>2929</v>
      </c>
      <c r="E631" s="10" t="s">
        <v>2930</v>
      </c>
      <c r="F631" s="10"/>
      <c r="G631" s="16" t="s">
        <v>81</v>
      </c>
      <c r="H631" s="10"/>
      <c r="I631" s="6" t="s">
        <v>2655</v>
      </c>
      <c r="J631" s="12" t="s">
        <v>2931</v>
      </c>
      <c r="K631" s="13"/>
      <c r="L631" s="13">
        <v>0.5833333333333334</v>
      </c>
      <c r="M631" s="14">
        <v>155.0</v>
      </c>
      <c r="N631" s="10" t="s">
        <v>148</v>
      </c>
      <c r="O631" s="10" t="s">
        <v>109</v>
      </c>
      <c r="P631" s="10" t="s">
        <v>96</v>
      </c>
      <c r="Q631" s="10" t="s">
        <v>306</v>
      </c>
    </row>
    <row r="632">
      <c r="A632" s="6">
        <v>44193.0</v>
      </c>
      <c r="B632" s="10">
        <v>153.0</v>
      </c>
      <c r="C632" s="10" t="s">
        <v>2932</v>
      </c>
      <c r="D632" s="27" t="s">
        <v>2933</v>
      </c>
      <c r="E632" s="10" t="s">
        <v>2934</v>
      </c>
      <c r="F632" s="10"/>
      <c r="G632" s="11" t="s">
        <v>322</v>
      </c>
      <c r="H632" s="10"/>
      <c r="I632" s="6" t="s">
        <v>2655</v>
      </c>
      <c r="J632" s="12" t="s">
        <v>2935</v>
      </c>
      <c r="K632" s="13">
        <v>0.2916666666666667</v>
      </c>
      <c r="L632" s="13">
        <v>0.6451388888888888</v>
      </c>
      <c r="M632" s="14">
        <v>226.0</v>
      </c>
      <c r="N632" s="16" t="s">
        <v>57</v>
      </c>
      <c r="O632" s="10" t="s">
        <v>2936</v>
      </c>
      <c r="P632" s="10" t="s">
        <v>149</v>
      </c>
      <c r="Q632" s="10" t="s">
        <v>599</v>
      </c>
    </row>
    <row r="633">
      <c r="A633" s="6">
        <v>44314.0</v>
      </c>
      <c r="B633" s="7"/>
      <c r="C633" s="8" t="s">
        <v>2937</v>
      </c>
      <c r="D633" s="9" t="s">
        <v>2938</v>
      </c>
      <c r="E633" s="23" t="s">
        <v>2939</v>
      </c>
      <c r="F633" s="10"/>
      <c r="G633" s="11" t="s">
        <v>2896</v>
      </c>
      <c r="H633" s="10"/>
      <c r="I633" s="6" t="s">
        <v>2655</v>
      </c>
      <c r="J633" s="12" t="s">
        <v>2940</v>
      </c>
      <c r="K633" s="13" t="s">
        <v>109</v>
      </c>
      <c r="L633" s="13" t="s">
        <v>110</v>
      </c>
      <c r="M633" s="14">
        <v>135.0</v>
      </c>
      <c r="N633" s="8" t="s">
        <v>57</v>
      </c>
      <c r="O633" s="8" t="s">
        <v>109</v>
      </c>
      <c r="P633" s="8" t="s">
        <v>24</v>
      </c>
      <c r="Q633" s="8" t="s">
        <v>2941</v>
      </c>
    </row>
    <row r="634">
      <c r="A634" s="6">
        <v>44184.0</v>
      </c>
      <c r="B634" s="10">
        <v>72.0</v>
      </c>
      <c r="C634" s="10" t="s">
        <v>2942</v>
      </c>
      <c r="D634" s="27" t="s">
        <v>2943</v>
      </c>
      <c r="E634" s="10" t="s">
        <v>2944</v>
      </c>
      <c r="F634" s="10"/>
      <c r="G634" s="11" t="s">
        <v>589</v>
      </c>
      <c r="H634" s="10"/>
      <c r="I634" s="6" t="s">
        <v>2655</v>
      </c>
      <c r="J634" s="12" t="s">
        <v>2945</v>
      </c>
      <c r="K634" s="13">
        <v>0.2916666666666667</v>
      </c>
      <c r="L634" s="13">
        <v>0.38958333333333334</v>
      </c>
      <c r="M634" s="14">
        <v>190.0</v>
      </c>
      <c r="N634" s="10" t="s">
        <v>148</v>
      </c>
      <c r="O634" s="10" t="s">
        <v>2946</v>
      </c>
      <c r="P634" s="10" t="s">
        <v>149</v>
      </c>
      <c r="Q634" s="10" t="s">
        <v>599</v>
      </c>
    </row>
    <row r="635">
      <c r="A635" s="6">
        <v>44312.0</v>
      </c>
      <c r="B635" s="7"/>
      <c r="C635" s="15" t="s">
        <v>2947</v>
      </c>
      <c r="D635" s="9" t="s">
        <v>2948</v>
      </c>
      <c r="E635" s="15" t="s">
        <v>2949</v>
      </c>
      <c r="F635" s="10"/>
      <c r="G635" s="11" t="s">
        <v>2950</v>
      </c>
      <c r="H635" s="10"/>
      <c r="I635" s="6" t="s">
        <v>2655</v>
      </c>
      <c r="J635" s="12" t="s">
        <v>2951</v>
      </c>
      <c r="K635" s="13" t="s">
        <v>109</v>
      </c>
      <c r="L635" s="13" t="s">
        <v>2952</v>
      </c>
      <c r="M635" s="14">
        <v>1935.0</v>
      </c>
      <c r="N635" s="8" t="s">
        <v>1260</v>
      </c>
      <c r="O635" s="8" t="s">
        <v>109</v>
      </c>
      <c r="P635" s="8" t="s">
        <v>192</v>
      </c>
      <c r="Q635" s="8" t="s">
        <v>2953</v>
      </c>
    </row>
    <row r="636">
      <c r="A636" s="6">
        <v>44193.0</v>
      </c>
      <c r="B636" s="10">
        <v>59.0</v>
      </c>
      <c r="C636" s="29" t="s">
        <v>2954</v>
      </c>
      <c r="D636" s="27" t="s">
        <v>2955</v>
      </c>
      <c r="E636" s="10" t="s">
        <v>2956</v>
      </c>
      <c r="F636" s="10"/>
      <c r="G636" s="11" t="s">
        <v>2957</v>
      </c>
      <c r="H636" s="10"/>
      <c r="I636" s="6" t="s">
        <v>2655</v>
      </c>
      <c r="J636" s="18" t="s">
        <v>2958</v>
      </c>
      <c r="K636" s="13">
        <v>0.2916666666666667</v>
      </c>
      <c r="L636" s="13">
        <v>0.40347222222222223</v>
      </c>
      <c r="M636" s="14">
        <v>300.0</v>
      </c>
      <c r="N636" s="10" t="s">
        <v>57</v>
      </c>
      <c r="O636" s="10" t="s">
        <v>2959</v>
      </c>
      <c r="P636" s="10" t="s">
        <v>58</v>
      </c>
      <c r="Q636" s="10" t="s">
        <v>744</v>
      </c>
    </row>
    <row r="637">
      <c r="A637" s="6">
        <v>44168.0</v>
      </c>
      <c r="B637" s="10">
        <v>241.0</v>
      </c>
      <c r="C637" s="10" t="s">
        <v>2960</v>
      </c>
      <c r="D637" s="27" t="s">
        <v>2961</v>
      </c>
      <c r="E637" s="10" t="s">
        <v>2962</v>
      </c>
      <c r="F637" s="10"/>
      <c r="G637" s="11" t="s">
        <v>2394</v>
      </c>
      <c r="H637" s="10"/>
      <c r="I637" s="6" t="s">
        <v>2655</v>
      </c>
      <c r="J637" s="12" t="s">
        <v>2963</v>
      </c>
      <c r="K637" s="13">
        <v>0.5416666666666666</v>
      </c>
      <c r="L637" s="13">
        <v>0.5715277777777777</v>
      </c>
      <c r="M637" s="14">
        <v>110.0</v>
      </c>
      <c r="N637" s="10" t="s">
        <v>57</v>
      </c>
      <c r="O637" s="10" t="s">
        <v>2964</v>
      </c>
      <c r="P637" s="10" t="s">
        <v>58</v>
      </c>
      <c r="Q637" s="10" t="s">
        <v>306</v>
      </c>
    </row>
    <row r="638">
      <c r="A638" s="6">
        <v>44327.0</v>
      </c>
      <c r="B638" s="7"/>
      <c r="C638" s="8" t="s">
        <v>2965</v>
      </c>
      <c r="D638" s="9" t="s">
        <v>2966</v>
      </c>
      <c r="E638" s="15" t="s">
        <v>2967</v>
      </c>
      <c r="F638" s="10"/>
      <c r="G638" s="11" t="s">
        <v>159</v>
      </c>
      <c r="H638" s="10"/>
      <c r="I638" s="6" t="s">
        <v>2655</v>
      </c>
      <c r="J638" s="12" t="s">
        <v>2968</v>
      </c>
      <c r="K638" s="13" t="s">
        <v>109</v>
      </c>
      <c r="L638" s="13" t="s">
        <v>110</v>
      </c>
      <c r="M638" s="14">
        <v>155.0</v>
      </c>
      <c r="N638" s="8" t="s">
        <v>57</v>
      </c>
      <c r="O638" s="8" t="s">
        <v>109</v>
      </c>
      <c r="P638" s="8" t="s">
        <v>149</v>
      </c>
      <c r="Q638" s="8" t="s">
        <v>398</v>
      </c>
    </row>
    <row r="639">
      <c r="A639" s="6">
        <v>44193.0</v>
      </c>
      <c r="B639" s="10">
        <v>197.0</v>
      </c>
      <c r="C639" s="10" t="s">
        <v>2969</v>
      </c>
      <c r="D639" s="27" t="s">
        <v>2970</v>
      </c>
      <c r="E639" s="10" t="s">
        <v>2971</v>
      </c>
      <c r="F639" s="10"/>
      <c r="G639" s="11" t="s">
        <v>531</v>
      </c>
      <c r="H639" s="10"/>
      <c r="I639" s="6" t="s">
        <v>2655</v>
      </c>
      <c r="J639" s="12" t="s">
        <v>2972</v>
      </c>
      <c r="K639" s="13">
        <v>0.375</v>
      </c>
      <c r="L639" s="13">
        <v>0.4756944444444444</v>
      </c>
      <c r="M639" s="14">
        <v>136.0</v>
      </c>
      <c r="N639" s="10" t="s">
        <v>148</v>
      </c>
      <c r="O639" s="10" t="s">
        <v>2732</v>
      </c>
      <c r="P639" s="10" t="s">
        <v>149</v>
      </c>
      <c r="Q639" s="10" t="s">
        <v>599</v>
      </c>
    </row>
    <row r="640">
      <c r="A640" s="6">
        <v>44237.0</v>
      </c>
      <c r="B640" s="10">
        <v>15.0</v>
      </c>
      <c r="C640" s="10" t="s">
        <v>2973</v>
      </c>
      <c r="D640" s="27" t="s">
        <v>2974</v>
      </c>
      <c r="E640" s="10" t="s">
        <v>2975</v>
      </c>
      <c r="F640" s="10"/>
      <c r="G640" s="10"/>
      <c r="H640" s="10"/>
      <c r="I640" s="6" t="s">
        <v>2655</v>
      </c>
      <c r="J640" s="12" t="s">
        <v>2976</v>
      </c>
      <c r="K640" s="13">
        <v>0.4166666666666667</v>
      </c>
      <c r="L640" s="13">
        <v>0.7659722222222222</v>
      </c>
      <c r="M640" s="14">
        <v>1350.0</v>
      </c>
      <c r="N640" s="10" t="s">
        <v>2977</v>
      </c>
      <c r="O640" s="10" t="s">
        <v>23</v>
      </c>
      <c r="P640" s="10" t="s">
        <v>149</v>
      </c>
      <c r="Q640" s="10" t="s">
        <v>306</v>
      </c>
    </row>
    <row r="641">
      <c r="A641" s="6">
        <v>44256.0</v>
      </c>
      <c r="B641" s="10"/>
      <c r="C641" s="10" t="s">
        <v>2978</v>
      </c>
      <c r="D641" s="27" t="s">
        <v>2979</v>
      </c>
      <c r="E641" s="10" t="s">
        <v>2980</v>
      </c>
      <c r="F641" s="10"/>
      <c r="G641" s="10" t="s">
        <v>244</v>
      </c>
      <c r="H641" s="11"/>
      <c r="I641" s="6" t="s">
        <v>2877</v>
      </c>
      <c r="J641" s="12" t="s">
        <v>2981</v>
      </c>
      <c r="K641" s="13" t="s">
        <v>109</v>
      </c>
      <c r="L641" s="13" t="s">
        <v>2982</v>
      </c>
      <c r="M641" s="14">
        <v>465.0</v>
      </c>
      <c r="N641" s="10" t="s">
        <v>57</v>
      </c>
      <c r="O641" s="10" t="s">
        <v>109</v>
      </c>
      <c r="P641" s="10" t="s">
        <v>2017</v>
      </c>
      <c r="Q641" s="10" t="s">
        <v>2983</v>
      </c>
    </row>
    <row r="642">
      <c r="A642" s="6">
        <v>43869.0</v>
      </c>
      <c r="B642" s="10"/>
      <c r="C642" s="8" t="s">
        <v>2984</v>
      </c>
      <c r="D642" s="19" t="s">
        <v>2985</v>
      </c>
      <c r="E642" s="25" t="s">
        <v>2986</v>
      </c>
      <c r="F642" s="8"/>
      <c r="G642" s="11"/>
      <c r="H642" s="10"/>
      <c r="I642" s="6" t="s">
        <v>2655</v>
      </c>
      <c r="J642" s="18" t="s">
        <v>2987</v>
      </c>
      <c r="K642" s="13" t="s">
        <v>109</v>
      </c>
      <c r="L642" s="13">
        <v>0.7638888888888888</v>
      </c>
      <c r="M642" s="14">
        <f>80*12+50+1000</f>
        <v>2010</v>
      </c>
      <c r="N642" s="8" t="s">
        <v>2988</v>
      </c>
      <c r="O642" s="8" t="s">
        <v>109</v>
      </c>
      <c r="P642" s="8" t="s">
        <v>58</v>
      </c>
      <c r="Q642" s="8" t="s">
        <v>709</v>
      </c>
    </row>
    <row r="643">
      <c r="A643" s="6">
        <v>44154.0</v>
      </c>
      <c r="B643" s="10">
        <v>10.0</v>
      </c>
      <c r="C643" s="10" t="s">
        <v>2989</v>
      </c>
      <c r="D643" s="27" t="s">
        <v>2990</v>
      </c>
      <c r="E643" s="10" t="s">
        <v>2991</v>
      </c>
      <c r="F643" s="10"/>
      <c r="G643" s="11" t="s">
        <v>2992</v>
      </c>
      <c r="H643" s="10"/>
      <c r="I643" s="6" t="s">
        <v>2655</v>
      </c>
      <c r="J643" s="18" t="s">
        <v>2993</v>
      </c>
      <c r="K643" s="13">
        <v>0.3333333333333333</v>
      </c>
      <c r="L643" s="13">
        <v>0.548611111111111</v>
      </c>
      <c r="M643" s="14">
        <v>310.0</v>
      </c>
      <c r="N643" s="18" t="s">
        <v>148</v>
      </c>
      <c r="O643" s="10" t="s">
        <v>2994</v>
      </c>
      <c r="P643" s="18" t="s">
        <v>149</v>
      </c>
      <c r="Q643" s="10" t="s">
        <v>599</v>
      </c>
    </row>
    <row r="644">
      <c r="A644" s="6">
        <v>44174.0</v>
      </c>
      <c r="B644" s="10">
        <v>91.0</v>
      </c>
      <c r="C644" s="6" t="s">
        <v>2995</v>
      </c>
      <c r="D644" s="27" t="s">
        <v>2996</v>
      </c>
      <c r="E644" s="10" t="s">
        <v>2997</v>
      </c>
      <c r="F644" s="10"/>
      <c r="G644" s="11" t="s">
        <v>2998</v>
      </c>
      <c r="H644" s="10"/>
      <c r="I644" s="6" t="s">
        <v>2655</v>
      </c>
      <c r="J644" s="18" t="s">
        <v>2999</v>
      </c>
      <c r="K644" s="13">
        <v>0.4166666666666667</v>
      </c>
      <c r="L644" s="13">
        <v>0.5548611111111111</v>
      </c>
      <c r="M644" s="14">
        <v>173.0</v>
      </c>
      <c r="N644" s="16" t="s">
        <v>57</v>
      </c>
      <c r="O644" s="10" t="s">
        <v>3000</v>
      </c>
      <c r="P644" s="10" t="s">
        <v>149</v>
      </c>
      <c r="Q644" s="16" t="s">
        <v>3001</v>
      </c>
    </row>
    <row r="645">
      <c r="A645" s="6">
        <v>44187.0</v>
      </c>
      <c r="B645" s="10">
        <v>291.0</v>
      </c>
      <c r="C645" s="6" t="s">
        <v>3002</v>
      </c>
      <c r="D645" s="27" t="s">
        <v>3003</v>
      </c>
      <c r="E645" s="10" t="s">
        <v>3004</v>
      </c>
      <c r="F645" s="10"/>
      <c r="G645" s="11" t="s">
        <v>531</v>
      </c>
      <c r="H645" s="10"/>
      <c r="I645" s="6" t="s">
        <v>2655</v>
      </c>
      <c r="J645" s="18" t="s">
        <v>3005</v>
      </c>
      <c r="K645" s="13">
        <v>0.5416666666666666</v>
      </c>
      <c r="L645" s="13">
        <v>0.6284722222222222</v>
      </c>
      <c r="M645" s="14">
        <v>151.0</v>
      </c>
      <c r="N645" s="10" t="s">
        <v>57</v>
      </c>
      <c r="O645" s="10" t="s">
        <v>3006</v>
      </c>
      <c r="P645" s="10" t="s">
        <v>58</v>
      </c>
      <c r="Q645" s="10" t="s">
        <v>2279</v>
      </c>
    </row>
    <row r="646">
      <c r="A646" s="6">
        <v>44244.0</v>
      </c>
      <c r="B646" s="10">
        <v>23.0</v>
      </c>
      <c r="C646" s="10" t="s">
        <v>3007</v>
      </c>
      <c r="D646" s="27" t="s">
        <v>3008</v>
      </c>
      <c r="E646" s="28" t="s">
        <v>3009</v>
      </c>
      <c r="F646" s="10"/>
      <c r="G646" s="16" t="s">
        <v>3010</v>
      </c>
      <c r="H646" s="10"/>
      <c r="I646" s="6" t="s">
        <v>2655</v>
      </c>
      <c r="J646" s="12" t="s">
        <v>160</v>
      </c>
      <c r="K646" s="13">
        <v>0.4583333333333333</v>
      </c>
      <c r="L646" s="13">
        <v>0.4583333333333333</v>
      </c>
      <c r="M646" s="14">
        <v>57.0</v>
      </c>
      <c r="N646" s="10" t="s">
        <v>148</v>
      </c>
      <c r="O646" s="10" t="s">
        <v>109</v>
      </c>
      <c r="P646" s="10" t="s">
        <v>149</v>
      </c>
      <c r="Q646" s="10" t="s">
        <v>330</v>
      </c>
    </row>
    <row r="647">
      <c r="A647" s="6">
        <v>44315.0</v>
      </c>
      <c r="B647" s="7"/>
      <c r="C647" s="8" t="s">
        <v>3011</v>
      </c>
      <c r="D647" s="9" t="s">
        <v>3012</v>
      </c>
      <c r="E647" s="23" t="s">
        <v>3013</v>
      </c>
      <c r="F647" s="10"/>
      <c r="G647" s="11" t="s">
        <v>3014</v>
      </c>
      <c r="H647" s="10"/>
      <c r="I647" s="6" t="s">
        <v>2655</v>
      </c>
      <c r="J647" s="12" t="s">
        <v>160</v>
      </c>
      <c r="K647" s="13" t="s">
        <v>109</v>
      </c>
      <c r="L647" s="13" t="s">
        <v>110</v>
      </c>
      <c r="M647" s="14">
        <v>144.0</v>
      </c>
      <c r="N647" s="8" t="s">
        <v>31</v>
      </c>
      <c r="O647" s="8" t="s">
        <v>109</v>
      </c>
      <c r="P647" s="8" t="s">
        <v>24</v>
      </c>
      <c r="Q647" s="8" t="s">
        <v>3015</v>
      </c>
    </row>
    <row r="648">
      <c r="A648" s="6">
        <v>44238.0</v>
      </c>
      <c r="B648" s="10">
        <v>95.0</v>
      </c>
      <c r="C648" s="10" t="s">
        <v>3016</v>
      </c>
      <c r="D648" s="27" t="s">
        <v>3017</v>
      </c>
      <c r="E648" s="23" t="s">
        <v>3018</v>
      </c>
      <c r="F648" s="10"/>
      <c r="G648" s="10" t="s">
        <v>2372</v>
      </c>
      <c r="H648" s="10"/>
      <c r="I648" s="6" t="s">
        <v>2655</v>
      </c>
      <c r="J648" s="12" t="s">
        <v>580</v>
      </c>
      <c r="K648" s="13">
        <v>0.4791666666666667</v>
      </c>
      <c r="L648" s="13">
        <v>0.4791666666666667</v>
      </c>
      <c r="M648" s="14">
        <v>150.0</v>
      </c>
      <c r="N648" s="10" t="s">
        <v>57</v>
      </c>
      <c r="O648" s="10" t="s">
        <v>109</v>
      </c>
      <c r="P648" s="10" t="s">
        <v>2317</v>
      </c>
      <c r="Q648" s="10" t="s">
        <v>2279</v>
      </c>
    </row>
    <row r="649">
      <c r="A649" s="6">
        <v>44183.0</v>
      </c>
      <c r="B649" s="10">
        <v>307.0</v>
      </c>
      <c r="C649" s="10" t="s">
        <v>3019</v>
      </c>
      <c r="D649" s="27" t="s">
        <v>3020</v>
      </c>
      <c r="E649" s="10" t="s">
        <v>3021</v>
      </c>
      <c r="F649" s="10"/>
      <c r="G649" s="11" t="s">
        <v>2262</v>
      </c>
      <c r="H649" s="10"/>
      <c r="I649" s="6" t="s">
        <v>2655</v>
      </c>
      <c r="J649" s="18" t="s">
        <v>272</v>
      </c>
      <c r="K649" s="13" t="s">
        <v>109</v>
      </c>
      <c r="L649" s="13" t="s">
        <v>110</v>
      </c>
      <c r="M649" s="14">
        <v>100.0</v>
      </c>
      <c r="N649" s="10" t="s">
        <v>57</v>
      </c>
      <c r="O649" s="10" t="s">
        <v>109</v>
      </c>
      <c r="P649" s="10" t="s">
        <v>58</v>
      </c>
      <c r="Q649" s="10" t="s">
        <v>306</v>
      </c>
    </row>
    <row r="650">
      <c r="A650" s="6">
        <v>44176.0</v>
      </c>
      <c r="B650" s="10">
        <f>1+B649</f>
        <v>308</v>
      </c>
      <c r="C650" s="6" t="s">
        <v>3022</v>
      </c>
      <c r="D650" s="27" t="s">
        <v>3023</v>
      </c>
      <c r="E650" s="10" t="s">
        <v>3024</v>
      </c>
      <c r="F650" s="10"/>
      <c r="G650" s="11" t="s">
        <v>3025</v>
      </c>
      <c r="H650" s="10"/>
      <c r="I650" s="6" t="s">
        <v>2655</v>
      </c>
      <c r="J650" s="18" t="s">
        <v>272</v>
      </c>
      <c r="K650" s="13">
        <v>0.5208333333333334</v>
      </c>
      <c r="L650" s="13">
        <v>0.5208333333333334</v>
      </c>
      <c r="M650" s="14">
        <v>150.0</v>
      </c>
      <c r="N650" s="10" t="s">
        <v>148</v>
      </c>
      <c r="O650" s="10" t="s">
        <v>109</v>
      </c>
      <c r="P650" s="10" t="s">
        <v>470</v>
      </c>
      <c r="Q650" s="10" t="s">
        <v>306</v>
      </c>
    </row>
    <row r="651">
      <c r="A651" s="6">
        <v>44302.0</v>
      </c>
      <c r="B651" s="10"/>
      <c r="C651" s="10" t="s">
        <v>3026</v>
      </c>
      <c r="D651" s="27" t="s">
        <v>3027</v>
      </c>
      <c r="E651" s="10" t="s">
        <v>3028</v>
      </c>
      <c r="F651" s="10"/>
      <c r="G651" s="16" t="s">
        <v>174</v>
      </c>
      <c r="H651" s="10"/>
      <c r="I651" s="6" t="s">
        <v>2655</v>
      </c>
      <c r="J651" s="12" t="s">
        <v>160</v>
      </c>
      <c r="K651" s="13" t="s">
        <v>109</v>
      </c>
      <c r="L651" s="13" t="s">
        <v>110</v>
      </c>
      <c r="M651" s="14">
        <v>450.0</v>
      </c>
      <c r="N651" s="10" t="s">
        <v>57</v>
      </c>
      <c r="O651" s="10" t="s">
        <v>109</v>
      </c>
      <c r="P651" s="10" t="s">
        <v>96</v>
      </c>
      <c r="Q651" s="10" t="s">
        <v>3029</v>
      </c>
    </row>
    <row r="652">
      <c r="A652" s="6">
        <v>44304.0</v>
      </c>
      <c r="B652" s="7"/>
      <c r="C652" s="8" t="s">
        <v>3030</v>
      </c>
      <c r="D652" s="9" t="s">
        <v>3031</v>
      </c>
      <c r="E652" s="8" t="s">
        <v>3032</v>
      </c>
      <c r="F652" s="10"/>
      <c r="G652" s="11" t="s">
        <v>127</v>
      </c>
      <c r="H652" s="10"/>
      <c r="I652" s="6" t="s">
        <v>2655</v>
      </c>
      <c r="J652" s="12" t="s">
        <v>580</v>
      </c>
      <c r="K652" s="13" t="s">
        <v>109</v>
      </c>
      <c r="L652" s="13" t="s">
        <v>110</v>
      </c>
      <c r="M652" s="14">
        <v>144.0</v>
      </c>
      <c r="N652" s="8" t="s">
        <v>148</v>
      </c>
      <c r="O652" s="8" t="s">
        <v>109</v>
      </c>
      <c r="P652" s="8" t="s">
        <v>149</v>
      </c>
      <c r="Q652" s="8" t="s">
        <v>3033</v>
      </c>
    </row>
    <row r="653">
      <c r="A653" s="6">
        <v>44247.0</v>
      </c>
      <c r="B653" s="10"/>
      <c r="C653" s="10" t="s">
        <v>3034</v>
      </c>
      <c r="D653" s="27" t="s">
        <v>3035</v>
      </c>
      <c r="E653" s="28" t="s">
        <v>3036</v>
      </c>
      <c r="F653" s="10"/>
      <c r="G653" s="16" t="s">
        <v>2810</v>
      </c>
      <c r="H653" s="10"/>
      <c r="I653" s="6" t="s">
        <v>2655</v>
      </c>
      <c r="J653" s="12" t="s">
        <v>160</v>
      </c>
      <c r="K653" s="13" t="s">
        <v>109</v>
      </c>
      <c r="L653" s="13" t="s">
        <v>110</v>
      </c>
      <c r="M653" s="14">
        <v>200.0</v>
      </c>
      <c r="N653" s="28" t="s">
        <v>57</v>
      </c>
      <c r="O653" s="10" t="s">
        <v>109</v>
      </c>
      <c r="P653" s="10" t="s">
        <v>149</v>
      </c>
      <c r="Q653" s="10" t="s">
        <v>599</v>
      </c>
    </row>
    <row r="654">
      <c r="A654" s="6">
        <v>44225.0</v>
      </c>
      <c r="B654" s="10">
        <v>36.0</v>
      </c>
      <c r="C654" s="10" t="s">
        <v>3037</v>
      </c>
      <c r="D654" s="27" t="s">
        <v>3038</v>
      </c>
      <c r="E654" s="10" t="s">
        <v>3039</v>
      </c>
      <c r="F654" s="10"/>
      <c r="G654" s="10"/>
      <c r="H654" s="10"/>
      <c r="I654" s="6" t="s">
        <v>2655</v>
      </c>
      <c r="J654" s="12" t="s">
        <v>160</v>
      </c>
      <c r="K654" s="13" t="s">
        <v>109</v>
      </c>
      <c r="L654" s="13" t="s">
        <v>110</v>
      </c>
      <c r="M654" s="14">
        <v>250.0</v>
      </c>
      <c r="N654" s="10" t="s">
        <v>148</v>
      </c>
      <c r="O654" s="10" t="s">
        <v>109</v>
      </c>
      <c r="P654" s="10" t="s">
        <v>149</v>
      </c>
      <c r="Q654" s="16" t="s">
        <v>330</v>
      </c>
    </row>
    <row r="655">
      <c r="A655" s="6">
        <v>44253.0</v>
      </c>
      <c r="B655" s="10"/>
      <c r="C655" s="10" t="s">
        <v>3040</v>
      </c>
      <c r="D655" s="27" t="s">
        <v>3041</v>
      </c>
      <c r="E655" s="28" t="s">
        <v>3042</v>
      </c>
      <c r="F655" s="10"/>
      <c r="G655" s="10"/>
      <c r="H655" s="10"/>
      <c r="I655" s="6" t="s">
        <v>2655</v>
      </c>
      <c r="J655" s="12" t="s">
        <v>3043</v>
      </c>
      <c r="K655" s="13" t="s">
        <v>109</v>
      </c>
      <c r="L655" s="13" t="s">
        <v>110</v>
      </c>
      <c r="M655" s="14">
        <v>0.0</v>
      </c>
      <c r="N655" s="10" t="s">
        <v>221</v>
      </c>
      <c r="O655" s="10" t="s">
        <v>109</v>
      </c>
      <c r="P655" s="10" t="s">
        <v>2017</v>
      </c>
      <c r="Q655" s="10" t="s">
        <v>306</v>
      </c>
    </row>
    <row r="656">
      <c r="A656" s="6">
        <v>44253.0</v>
      </c>
      <c r="B656" s="10">
        <v>58.0</v>
      </c>
      <c r="C656" s="10" t="s">
        <v>3044</v>
      </c>
      <c r="D656" s="27" t="s">
        <v>3045</v>
      </c>
      <c r="E656" s="28" t="s">
        <v>3046</v>
      </c>
      <c r="F656" s="10"/>
      <c r="G656" s="10" t="s">
        <v>2388</v>
      </c>
      <c r="H656" s="10"/>
      <c r="I656" s="6" t="s">
        <v>2655</v>
      </c>
      <c r="J656" s="12" t="s">
        <v>3047</v>
      </c>
      <c r="K656" s="13" t="s">
        <v>109</v>
      </c>
      <c r="L656" s="13" t="s">
        <v>110</v>
      </c>
      <c r="M656" s="14">
        <v>200.0</v>
      </c>
      <c r="N656" s="10" t="s">
        <v>57</v>
      </c>
      <c r="O656" s="10" t="s">
        <v>272</v>
      </c>
      <c r="P656" s="10" t="s">
        <v>2017</v>
      </c>
      <c r="Q656" s="10" t="s">
        <v>306</v>
      </c>
    </row>
    <row r="657">
      <c r="A657" s="6">
        <v>44308.0</v>
      </c>
      <c r="B657" s="7"/>
      <c r="C657" s="8" t="s">
        <v>3048</v>
      </c>
      <c r="D657" s="9" t="s">
        <v>3049</v>
      </c>
      <c r="E657" s="8" t="s">
        <v>3050</v>
      </c>
      <c r="F657" s="10"/>
      <c r="G657" s="11" t="s">
        <v>765</v>
      </c>
      <c r="H657" s="10"/>
      <c r="I657" s="6" t="s">
        <v>2655</v>
      </c>
      <c r="J657" s="12" t="s">
        <v>160</v>
      </c>
      <c r="K657" s="13" t="s">
        <v>109</v>
      </c>
      <c r="L657" s="13" t="s">
        <v>110</v>
      </c>
      <c r="M657" s="14">
        <v>140.0</v>
      </c>
      <c r="N657" s="8" t="s">
        <v>57</v>
      </c>
      <c r="O657" s="8" t="s">
        <v>109</v>
      </c>
      <c r="P657" s="8" t="s">
        <v>24</v>
      </c>
      <c r="Q657" s="8" t="s">
        <v>330</v>
      </c>
    </row>
    <row r="658">
      <c r="A658" s="6">
        <v>44289.0</v>
      </c>
      <c r="B658" s="10"/>
      <c r="C658" s="10" t="s">
        <v>3051</v>
      </c>
      <c r="D658" s="27" t="s">
        <v>3052</v>
      </c>
      <c r="E658" s="10" t="s">
        <v>3053</v>
      </c>
      <c r="F658" s="10"/>
      <c r="G658" s="11" t="s">
        <v>146</v>
      </c>
      <c r="H658" s="10"/>
      <c r="I658" s="6" t="s">
        <v>2877</v>
      </c>
      <c r="J658" s="12" t="s">
        <v>580</v>
      </c>
      <c r="K658" s="13" t="s">
        <v>109</v>
      </c>
      <c r="L658" s="13" t="s">
        <v>110</v>
      </c>
      <c r="M658" s="14">
        <v>180.0</v>
      </c>
      <c r="N658" s="10" t="s">
        <v>148</v>
      </c>
      <c r="O658" s="10" t="s">
        <v>109</v>
      </c>
      <c r="P658" s="10" t="s">
        <v>149</v>
      </c>
      <c r="Q658" s="10" t="s">
        <v>1285</v>
      </c>
    </row>
    <row r="659">
      <c r="A659" s="6">
        <v>44230.0</v>
      </c>
      <c r="B659" s="10"/>
      <c r="C659" s="10" t="s">
        <v>3054</v>
      </c>
      <c r="D659" s="27" t="s">
        <v>3055</v>
      </c>
      <c r="E659" s="10" t="s">
        <v>3056</v>
      </c>
      <c r="F659" s="10"/>
      <c r="G659" s="16" t="s">
        <v>3057</v>
      </c>
      <c r="H659" s="10"/>
      <c r="I659" s="6" t="s">
        <v>2655</v>
      </c>
      <c r="J659" s="12" t="s">
        <v>3058</v>
      </c>
      <c r="K659" s="13" t="s">
        <v>109</v>
      </c>
      <c r="L659" s="13" t="s">
        <v>110</v>
      </c>
      <c r="M659" s="14">
        <v>150.0</v>
      </c>
      <c r="N659" s="16" t="s">
        <v>57</v>
      </c>
      <c r="O659" s="10" t="s">
        <v>109</v>
      </c>
      <c r="P659" s="10" t="s">
        <v>149</v>
      </c>
      <c r="Q659" s="10" t="s">
        <v>599</v>
      </c>
    </row>
    <row r="660">
      <c r="A660" s="6">
        <v>44314.0</v>
      </c>
      <c r="B660" s="7"/>
      <c r="C660" s="8" t="s">
        <v>3059</v>
      </c>
      <c r="D660" s="9" t="s">
        <v>3060</v>
      </c>
      <c r="E660" s="8" t="s">
        <v>3061</v>
      </c>
      <c r="F660" s="10"/>
      <c r="G660" s="11" t="s">
        <v>531</v>
      </c>
      <c r="H660" s="10"/>
      <c r="I660" s="6" t="s">
        <v>2655</v>
      </c>
      <c r="J660" s="12" t="s">
        <v>160</v>
      </c>
      <c r="K660" s="13" t="s">
        <v>109</v>
      </c>
      <c r="L660" s="13" t="s">
        <v>110</v>
      </c>
      <c r="M660" s="14">
        <v>140.0</v>
      </c>
      <c r="N660" s="8" t="s">
        <v>57</v>
      </c>
      <c r="O660" s="8" t="s">
        <v>109</v>
      </c>
      <c r="P660" s="8" t="s">
        <v>96</v>
      </c>
      <c r="Q660" s="8" t="s">
        <v>166</v>
      </c>
    </row>
    <row r="661">
      <c r="A661" s="6">
        <v>44321.0</v>
      </c>
      <c r="B661" s="7"/>
      <c r="C661" s="8" t="s">
        <v>3062</v>
      </c>
      <c r="D661" s="9" t="s">
        <v>3063</v>
      </c>
      <c r="E661" s="15" t="s">
        <v>3064</v>
      </c>
      <c r="F661" s="8"/>
      <c r="G661" s="11" t="s">
        <v>174</v>
      </c>
      <c r="H661" s="11"/>
      <c r="I661" s="6" t="s">
        <v>2655</v>
      </c>
      <c r="J661" s="12" t="s">
        <v>160</v>
      </c>
      <c r="K661" s="13" t="s">
        <v>109</v>
      </c>
      <c r="L661" s="13">
        <v>0.4166666666666667</v>
      </c>
      <c r="M661" s="14">
        <v>450.0</v>
      </c>
      <c r="N661" s="8" t="s">
        <v>57</v>
      </c>
      <c r="O661" s="8" t="s">
        <v>109</v>
      </c>
      <c r="P661" s="8" t="s">
        <v>192</v>
      </c>
      <c r="Q661" s="8" t="s">
        <v>432</v>
      </c>
    </row>
    <row r="662">
      <c r="A662" s="6">
        <v>44299.0</v>
      </c>
      <c r="B662" s="10"/>
      <c r="C662" s="8" t="s">
        <v>3065</v>
      </c>
      <c r="D662" s="9" t="s">
        <v>3066</v>
      </c>
      <c r="E662" s="15" t="s">
        <v>3067</v>
      </c>
      <c r="F662" s="10"/>
      <c r="G662" s="11" t="s">
        <v>2912</v>
      </c>
      <c r="H662" s="10"/>
      <c r="I662" s="6" t="s">
        <v>2655</v>
      </c>
      <c r="J662" s="12" t="s">
        <v>160</v>
      </c>
      <c r="K662" s="13" t="s">
        <v>109</v>
      </c>
      <c r="L662" s="13" t="s">
        <v>110</v>
      </c>
      <c r="M662" s="14">
        <v>80.0</v>
      </c>
      <c r="N662" s="8" t="s">
        <v>57</v>
      </c>
      <c r="O662" s="8" t="s">
        <v>109</v>
      </c>
      <c r="P662" s="8" t="s">
        <v>24</v>
      </c>
      <c r="Q662" s="8" t="s">
        <v>3068</v>
      </c>
    </row>
    <row r="663">
      <c r="A663" s="6">
        <v>44195.0</v>
      </c>
      <c r="B663" s="10">
        <v>317.0</v>
      </c>
      <c r="C663" s="10" t="s">
        <v>3069</v>
      </c>
      <c r="D663" s="27" t="s">
        <v>109</v>
      </c>
      <c r="E663" s="10" t="s">
        <v>3070</v>
      </c>
      <c r="F663" s="10"/>
      <c r="G663" s="11" t="s">
        <v>3071</v>
      </c>
      <c r="H663" s="10"/>
      <c r="I663" s="6" t="s">
        <v>2655</v>
      </c>
      <c r="J663" s="18" t="s">
        <v>272</v>
      </c>
      <c r="K663" s="13" t="s">
        <v>109</v>
      </c>
      <c r="L663" s="13" t="s">
        <v>110</v>
      </c>
      <c r="M663" s="14">
        <v>0.0</v>
      </c>
      <c r="N663" s="10" t="s">
        <v>57</v>
      </c>
      <c r="O663" s="13" t="s">
        <v>109</v>
      </c>
      <c r="P663" s="10" t="s">
        <v>58</v>
      </c>
      <c r="Q663" s="10" t="s">
        <v>744</v>
      </c>
    </row>
    <row r="664">
      <c r="A664" s="6">
        <v>44228.0</v>
      </c>
      <c r="B664" s="10"/>
      <c r="C664" s="10" t="s">
        <v>3072</v>
      </c>
      <c r="D664" s="27" t="s">
        <v>3073</v>
      </c>
      <c r="E664" s="10" t="s">
        <v>3074</v>
      </c>
      <c r="F664" s="10"/>
      <c r="G664" s="16" t="s">
        <v>174</v>
      </c>
      <c r="H664" s="11"/>
      <c r="I664" s="6" t="s">
        <v>2823</v>
      </c>
      <c r="J664" s="12" t="s">
        <v>272</v>
      </c>
      <c r="K664" s="13" t="s">
        <v>109</v>
      </c>
      <c r="L664" s="13" t="s">
        <v>109</v>
      </c>
      <c r="M664" s="14">
        <v>520.0</v>
      </c>
      <c r="N664" s="10" t="s">
        <v>57</v>
      </c>
      <c r="O664" s="10" t="s">
        <v>109</v>
      </c>
      <c r="P664" s="10" t="s">
        <v>3075</v>
      </c>
      <c r="Q664" s="10" t="s">
        <v>744</v>
      </c>
    </row>
    <row r="665">
      <c r="A665" s="6">
        <v>44187.0</v>
      </c>
      <c r="B665" s="10">
        <v>298.0</v>
      </c>
      <c r="C665" s="6" t="s">
        <v>3076</v>
      </c>
      <c r="D665" s="27" t="s">
        <v>3077</v>
      </c>
      <c r="E665" s="10" t="s">
        <v>3078</v>
      </c>
      <c r="F665" s="10"/>
      <c r="G665" s="11" t="s">
        <v>2354</v>
      </c>
      <c r="H665" s="10"/>
      <c r="I665" s="6" t="s">
        <v>2655</v>
      </c>
      <c r="J665" s="18" t="s">
        <v>272</v>
      </c>
      <c r="K665" s="13" t="s">
        <v>109</v>
      </c>
      <c r="L665" s="13" t="s">
        <v>109</v>
      </c>
      <c r="M665" s="14">
        <v>0.0</v>
      </c>
      <c r="N665" s="10" t="s">
        <v>57</v>
      </c>
      <c r="O665" s="10" t="s">
        <v>109</v>
      </c>
      <c r="P665" s="10" t="s">
        <v>58</v>
      </c>
      <c r="Q665" s="10" t="s">
        <v>2279</v>
      </c>
    </row>
    <row r="666">
      <c r="A666" s="6">
        <v>44195.0</v>
      </c>
      <c r="B666" s="10">
        <v>324.0</v>
      </c>
      <c r="C666" s="10" t="s">
        <v>3079</v>
      </c>
      <c r="D666" s="27" t="s">
        <v>3080</v>
      </c>
      <c r="E666" s="10" t="s">
        <v>3081</v>
      </c>
      <c r="F666" s="10"/>
      <c r="G666" s="11" t="s">
        <v>43</v>
      </c>
      <c r="H666" s="10"/>
      <c r="I666" s="6" t="s">
        <v>2655</v>
      </c>
      <c r="J666" s="18" t="s">
        <v>272</v>
      </c>
      <c r="K666" s="13" t="s">
        <v>109</v>
      </c>
      <c r="L666" s="24" t="s">
        <v>110</v>
      </c>
      <c r="M666" s="14">
        <v>180.0</v>
      </c>
      <c r="N666" s="10" t="s">
        <v>57</v>
      </c>
      <c r="O666" s="10" t="s">
        <v>109</v>
      </c>
      <c r="P666" s="10" t="s">
        <v>58</v>
      </c>
      <c r="Q666" s="10" t="s">
        <v>744</v>
      </c>
    </row>
    <row r="667">
      <c r="A667" s="6">
        <v>44189.0</v>
      </c>
      <c r="B667" s="10">
        <v>333.0</v>
      </c>
      <c r="C667" s="10" t="s">
        <v>3082</v>
      </c>
      <c r="D667" s="27" t="s">
        <v>3083</v>
      </c>
      <c r="E667" s="10" t="s">
        <v>3084</v>
      </c>
      <c r="F667" s="10"/>
      <c r="G667" s="11" t="s">
        <v>81</v>
      </c>
      <c r="H667" s="10"/>
      <c r="I667" s="6" t="s">
        <v>2655</v>
      </c>
      <c r="J667" s="18" t="s">
        <v>272</v>
      </c>
      <c r="K667" s="13" t="s">
        <v>109</v>
      </c>
      <c r="L667" s="13" t="s">
        <v>110</v>
      </c>
      <c r="M667" s="14">
        <v>126.0</v>
      </c>
      <c r="N667" s="10" t="s">
        <v>57</v>
      </c>
      <c r="O667" s="10" t="s">
        <v>109</v>
      </c>
      <c r="P667" s="10" t="s">
        <v>58</v>
      </c>
      <c r="Q667" s="10" t="s">
        <v>2279</v>
      </c>
    </row>
    <row r="668">
      <c r="A668" s="6">
        <v>44206.0</v>
      </c>
      <c r="B668" s="10"/>
      <c r="C668" s="10" t="s">
        <v>3085</v>
      </c>
      <c r="D668" s="27" t="s">
        <v>2030</v>
      </c>
      <c r="E668" s="10" t="s">
        <v>3086</v>
      </c>
      <c r="F668" s="8"/>
      <c r="G668" s="10"/>
      <c r="H668" s="10"/>
      <c r="I668" s="6" t="s">
        <v>2877</v>
      </c>
      <c r="J668" s="12" t="s">
        <v>272</v>
      </c>
      <c r="K668" s="13">
        <v>0.3958333333333333</v>
      </c>
      <c r="L668" s="13">
        <v>0.3958333333333333</v>
      </c>
      <c r="M668" s="14">
        <f>80+1.2*150</f>
        <v>260</v>
      </c>
      <c r="N668" s="10" t="s">
        <v>480</v>
      </c>
      <c r="O668" s="10" t="s">
        <v>109</v>
      </c>
      <c r="P668" s="10" t="s">
        <v>58</v>
      </c>
      <c r="Q668" s="10" t="s">
        <v>3</v>
      </c>
    </row>
    <row r="669">
      <c r="A669" s="6">
        <v>44180.0</v>
      </c>
      <c r="B669" s="10">
        <f>1+B668</f>
        <v>1</v>
      </c>
      <c r="C669" s="6" t="s">
        <v>3087</v>
      </c>
      <c r="D669" s="27" t="s">
        <v>3088</v>
      </c>
      <c r="E669" s="10" t="s">
        <v>3089</v>
      </c>
      <c r="F669" s="10"/>
      <c r="G669" s="11" t="s">
        <v>3090</v>
      </c>
      <c r="H669" s="10"/>
      <c r="I669" s="6" t="s">
        <v>2655</v>
      </c>
      <c r="J669" s="18" t="s">
        <v>272</v>
      </c>
      <c r="K669" s="13">
        <v>0.5208333333333334</v>
      </c>
      <c r="L669" s="13">
        <v>0.5208333333333334</v>
      </c>
      <c r="M669" s="14">
        <f>180</f>
        <v>180</v>
      </c>
      <c r="N669" s="10" t="s">
        <v>3091</v>
      </c>
      <c r="O669" s="10" t="s">
        <v>109</v>
      </c>
      <c r="P669" s="10" t="s">
        <v>58</v>
      </c>
      <c r="Q669" s="10" t="s">
        <v>3</v>
      </c>
    </row>
    <row r="670">
      <c r="A670" s="6">
        <v>44286.0</v>
      </c>
      <c r="B670" s="7">
        <v>26.0</v>
      </c>
      <c r="C670" s="7" t="s">
        <v>3092</v>
      </c>
      <c r="D670" s="34" t="s">
        <v>413</v>
      </c>
      <c r="E670" s="7" t="s">
        <v>3093</v>
      </c>
      <c r="F670" s="7"/>
      <c r="G670" s="10"/>
      <c r="H670" s="11"/>
      <c r="I670" s="6" t="s">
        <v>3094</v>
      </c>
      <c r="J670" s="29" t="s">
        <v>3095</v>
      </c>
      <c r="K670" s="22">
        <v>0.4597222222222222</v>
      </c>
      <c r="L670" s="22">
        <v>0.4756944444444444</v>
      </c>
      <c r="M670" s="31">
        <f>680*0.7</f>
        <v>476</v>
      </c>
      <c r="N670" s="7" t="s">
        <v>3096</v>
      </c>
      <c r="O670" s="7" t="s">
        <v>564</v>
      </c>
      <c r="P670" s="7" t="s">
        <v>149</v>
      </c>
      <c r="Q670" s="7" t="s">
        <v>3</v>
      </c>
    </row>
    <row r="671">
      <c r="A671" s="6">
        <v>44222.0</v>
      </c>
      <c r="B671" s="10"/>
      <c r="C671" s="10" t="s">
        <v>3097</v>
      </c>
      <c r="D671" s="27" t="s">
        <v>3098</v>
      </c>
      <c r="E671" s="10" t="s">
        <v>3099</v>
      </c>
      <c r="F671" s="18"/>
      <c r="G671" s="10"/>
      <c r="H671" s="10"/>
      <c r="I671" s="32" t="s">
        <v>2655</v>
      </c>
      <c r="J671" s="12" t="s">
        <v>3100</v>
      </c>
      <c r="K671" s="13" t="s">
        <v>109</v>
      </c>
      <c r="L671" s="13" t="s">
        <v>109</v>
      </c>
      <c r="M671" s="14">
        <v>315.0</v>
      </c>
      <c r="N671" s="10" t="s">
        <v>3101</v>
      </c>
      <c r="O671" s="10" t="s">
        <v>109</v>
      </c>
      <c r="P671" s="10" t="s">
        <v>3075</v>
      </c>
      <c r="Q671" s="10" t="s">
        <v>744</v>
      </c>
    </row>
    <row r="672">
      <c r="A672" s="6">
        <v>44264.0</v>
      </c>
      <c r="B672" s="10"/>
      <c r="C672" s="28" t="s">
        <v>3102</v>
      </c>
      <c r="D672" s="27" t="s">
        <v>3103</v>
      </c>
      <c r="E672" s="16" t="s">
        <v>3104</v>
      </c>
      <c r="F672" s="10"/>
      <c r="G672" s="10" t="s">
        <v>3105</v>
      </c>
      <c r="H672" s="10"/>
      <c r="I672" s="32" t="s">
        <v>2655</v>
      </c>
      <c r="J672" s="12" t="s">
        <v>3106</v>
      </c>
      <c r="K672" s="13" t="s">
        <v>109</v>
      </c>
      <c r="L672" s="24" t="s">
        <v>2509</v>
      </c>
      <c r="M672" s="14">
        <f>765</f>
        <v>765</v>
      </c>
      <c r="N672" s="10" t="s">
        <v>3107</v>
      </c>
      <c r="O672" s="10" t="s">
        <v>109</v>
      </c>
      <c r="P672" s="10" t="s">
        <v>58</v>
      </c>
      <c r="Q672" s="10" t="s">
        <v>744</v>
      </c>
    </row>
    <row r="673">
      <c r="A673" s="6">
        <v>44173.0</v>
      </c>
      <c r="B673" s="10">
        <v>235.0</v>
      </c>
      <c r="C673" s="10" t="s">
        <v>3108</v>
      </c>
      <c r="D673" s="27" t="s">
        <v>3109</v>
      </c>
      <c r="E673" s="10" t="s">
        <v>3110</v>
      </c>
      <c r="F673" s="10"/>
      <c r="G673" s="11" t="s">
        <v>2585</v>
      </c>
      <c r="H673" s="10"/>
      <c r="I673" s="32" t="s">
        <v>2655</v>
      </c>
      <c r="J673" s="12" t="s">
        <v>3111</v>
      </c>
      <c r="K673" s="13">
        <v>0.5</v>
      </c>
      <c r="L673" s="13">
        <v>0.7215277777777778</v>
      </c>
      <c r="M673" s="14">
        <v>110.0</v>
      </c>
      <c r="N673" s="18" t="s">
        <v>57</v>
      </c>
      <c r="O673" s="10" t="s">
        <v>3112</v>
      </c>
      <c r="P673" s="18" t="s">
        <v>58</v>
      </c>
      <c r="Q673" s="10" t="s">
        <v>2279</v>
      </c>
    </row>
    <row r="674">
      <c r="A674" s="6">
        <v>44311.0</v>
      </c>
      <c r="B674" s="10"/>
      <c r="C674" s="10" t="s">
        <v>3113</v>
      </c>
      <c r="D674" s="27" t="s">
        <v>3114</v>
      </c>
      <c r="E674" s="10" t="s">
        <v>3115</v>
      </c>
      <c r="F674" s="10"/>
      <c r="G674" s="16" t="s">
        <v>765</v>
      </c>
      <c r="H674" s="10"/>
      <c r="I674" s="32" t="s">
        <v>2655</v>
      </c>
      <c r="J674" s="12" t="s">
        <v>3116</v>
      </c>
      <c r="K674" s="13" t="s">
        <v>109</v>
      </c>
      <c r="L674" s="13" t="s">
        <v>110</v>
      </c>
      <c r="M674" s="14">
        <v>165.0</v>
      </c>
      <c r="N674" s="10" t="s">
        <v>57</v>
      </c>
      <c r="O674" s="10" t="s">
        <v>109</v>
      </c>
      <c r="P674" s="10" t="s">
        <v>24</v>
      </c>
      <c r="Q674" s="10" t="s">
        <v>3117</v>
      </c>
    </row>
    <row r="675">
      <c r="A675" s="6">
        <v>44225.0</v>
      </c>
      <c r="B675" s="10"/>
      <c r="C675" s="10" t="s">
        <v>3118</v>
      </c>
      <c r="D675" s="27" t="s">
        <v>3119</v>
      </c>
      <c r="E675" s="10" t="s">
        <v>3120</v>
      </c>
      <c r="F675" s="10"/>
      <c r="G675" s="10"/>
      <c r="H675" s="10"/>
      <c r="I675" s="32" t="s">
        <v>2655</v>
      </c>
      <c r="J675" s="12" t="s">
        <v>3121</v>
      </c>
      <c r="K675" s="13" t="s">
        <v>109</v>
      </c>
      <c r="L675" s="13" t="s">
        <v>110</v>
      </c>
      <c r="M675" s="14">
        <v>224.0</v>
      </c>
      <c r="N675" s="10" t="s">
        <v>148</v>
      </c>
      <c r="O675" s="10" t="s">
        <v>109</v>
      </c>
      <c r="P675" s="10" t="s">
        <v>149</v>
      </c>
      <c r="Q675" s="10" t="s">
        <v>599</v>
      </c>
    </row>
    <row r="676">
      <c r="A676" s="6">
        <v>44225.0</v>
      </c>
      <c r="B676" s="10"/>
      <c r="C676" s="10" t="s">
        <v>3118</v>
      </c>
      <c r="D676" s="27" t="s">
        <v>3119</v>
      </c>
      <c r="E676" s="10" t="s">
        <v>3122</v>
      </c>
      <c r="F676" s="10"/>
      <c r="G676" s="10"/>
      <c r="H676" s="10"/>
      <c r="I676" s="32" t="s">
        <v>2655</v>
      </c>
      <c r="J676" s="12" t="s">
        <v>3123</v>
      </c>
      <c r="K676" s="13" t="s">
        <v>109</v>
      </c>
      <c r="L676" s="13" t="s">
        <v>110</v>
      </c>
      <c r="M676" s="14">
        <v>195.0</v>
      </c>
      <c r="N676" s="16" t="s">
        <v>57</v>
      </c>
      <c r="O676" s="10" t="s">
        <v>109</v>
      </c>
      <c r="P676" s="10" t="s">
        <v>149</v>
      </c>
      <c r="Q676" s="10" t="s">
        <v>330</v>
      </c>
    </row>
    <row r="677">
      <c r="A677" s="6">
        <v>44201.0</v>
      </c>
      <c r="B677" s="10"/>
      <c r="C677" s="10" t="s">
        <v>3124</v>
      </c>
      <c r="D677" s="27" t="s">
        <v>3125</v>
      </c>
      <c r="E677" s="10" t="s">
        <v>3126</v>
      </c>
      <c r="F677" s="10"/>
      <c r="G677" s="10" t="s">
        <v>3127</v>
      </c>
      <c r="H677" s="10"/>
      <c r="I677" s="32" t="s">
        <v>2655</v>
      </c>
      <c r="J677" s="12" t="s">
        <v>1396</v>
      </c>
      <c r="K677" s="13" t="s">
        <v>109</v>
      </c>
      <c r="L677" s="13" t="s">
        <v>110</v>
      </c>
      <c r="M677" s="14">
        <f>150*1.2+38</f>
        <v>218</v>
      </c>
      <c r="N677" s="16" t="s">
        <v>57</v>
      </c>
      <c r="O677" s="10" t="s">
        <v>109</v>
      </c>
      <c r="P677" s="10" t="s">
        <v>149</v>
      </c>
      <c r="Q677" s="10" t="s">
        <v>33</v>
      </c>
    </row>
    <row r="678">
      <c r="A678" s="6">
        <v>44231.0</v>
      </c>
      <c r="B678" s="10">
        <v>34.0</v>
      </c>
      <c r="C678" s="10" t="s">
        <v>3128</v>
      </c>
      <c r="D678" s="27" t="s">
        <v>3129</v>
      </c>
      <c r="E678" s="16" t="s">
        <v>3130</v>
      </c>
      <c r="F678" s="10"/>
      <c r="G678" s="10"/>
      <c r="H678" s="10"/>
      <c r="I678" s="32" t="s">
        <v>2655</v>
      </c>
      <c r="J678" s="12" t="s">
        <v>580</v>
      </c>
      <c r="K678" s="13">
        <v>0.4583333333333333</v>
      </c>
      <c r="L678" s="13">
        <v>0.4583333333333333</v>
      </c>
      <c r="M678" s="14">
        <v>180.0</v>
      </c>
      <c r="N678" s="16" t="s">
        <v>57</v>
      </c>
      <c r="O678" s="10" t="s">
        <v>109</v>
      </c>
      <c r="P678" s="10" t="s">
        <v>149</v>
      </c>
      <c r="Q678" s="10" t="s">
        <v>3</v>
      </c>
    </row>
    <row r="679">
      <c r="A679" s="6">
        <v>44230.0</v>
      </c>
      <c r="B679" s="10">
        <v>54.0</v>
      </c>
      <c r="C679" s="10" t="s">
        <v>3131</v>
      </c>
      <c r="D679" s="27" t="s">
        <v>3132</v>
      </c>
      <c r="E679" s="10" t="s">
        <v>3133</v>
      </c>
      <c r="F679" s="10"/>
      <c r="G679" s="10" t="s">
        <v>3134</v>
      </c>
      <c r="H679" s="10"/>
      <c r="I679" s="32" t="s">
        <v>2655</v>
      </c>
      <c r="J679" s="12" t="s">
        <v>3058</v>
      </c>
      <c r="K679" s="13">
        <v>0.4583333333333333</v>
      </c>
      <c r="L679" s="13">
        <v>0.4583333333333333</v>
      </c>
      <c r="M679" s="14">
        <v>120.0</v>
      </c>
      <c r="N679" s="16" t="s">
        <v>57</v>
      </c>
      <c r="O679" s="10" t="s">
        <v>109</v>
      </c>
      <c r="P679" s="10" t="s">
        <v>149</v>
      </c>
      <c r="Q679" s="10" t="s">
        <v>599</v>
      </c>
    </row>
  </sheetData>
  <drawing r:id="rId1"/>
</worksheet>
</file>